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85abb6450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Шаблон" sheetId="1" r:id="R037f2fb7418d4bd0"/>
    <x:sheet xmlns:r="http://schemas.openxmlformats.org/officeDocument/2006/relationships" name="Пример" sheetId="2" r:id="R4ad2e21f3b474b33"/>
    <x:sheet xmlns:r="http://schemas.openxmlformats.org/officeDocument/2006/relationships" name="Инструкция" sheetId="3" r:id="Rdc80cf060b9e46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0"/>
    <x:numFmt numFmtId="202" formatCode="dd/mm"/>
    <x:numFmt numFmtId="203" formatCode="@"/>
    <x:numFmt numFmtId="204" formatCode="0.00"/>
    <x:numFmt numFmtId="205" formatCode="hh:mm"/>
  </x:numFmts>
  <x:fonts count="14">
    <x:font>
      <x:sz val="11"/>
      <x:name val="Carlito"/>
    </x:font>
    <x:font>
      <x:sz val="10"/>
      <x:color rgb="FF1A1A2E"/>
      <x:name val="Inter"/>
    </x:font>
    <x:font>
      <x:b/>
      <x:sz val="16"/>
      <x:color rgb="FF1A1A2E"/>
      <x:name val="Inter"/>
    </x:font>
    <x:font>
      <x:sz val="11"/>
      <x:color rgb="FF8E8EA0"/>
      <x:name val="Inter"/>
    </x:font>
    <x:font>
      <x:b/>
      <x:sz val="11"/>
      <x:color rgb="FF1A1A2E"/>
      <x:name val="Inter"/>
    </x:font>
    <x:font>
      <x:sz val="9"/>
      <x:color rgb="FF8E8EA0"/>
      <x:name val="Inter"/>
    </x:font>
    <x:font>
      <x:sz val="10"/>
      <x:color rgb="FF8E8EA0"/>
      <x:name val="Inter"/>
    </x:font>
    <x:font>
      <x:b/>
      <x:sz val="10"/>
      <x:color rgb="FF1A1A2E"/>
      <x:name val="Inter"/>
    </x:font>
    <x:font>
      <x:b/>
      <x:sz val="9"/>
      <x:color rgb="FF1A1A2E"/>
      <x:name val="Inter"/>
    </x:font>
    <x:font>
      <x:b/>
      <x:sz val="9"/>
      <x:color rgb="FF8E8EA0"/>
      <x:name val="Inter"/>
    </x:font>
    <x:font>
      <x:b/>
      <x:sz val="8"/>
      <x:color rgb="FF8E8EA0"/>
      <x:name val="Inter"/>
    </x:font>
    <x:font>
      <x:sz val="8"/>
      <x:color rgb="FF8E8EA0"/>
      <x:name val="Inter"/>
    </x:font>
    <x:font>
      <x:b/>
      <x:sz val="11"/>
      <x:color rgb="FFE94560"/>
      <x:name val="Inter"/>
    </x:font>
    <x:font>
      <x:b/>
      <x:sz val="12"/>
      <x:color rgb="FF1A1A2E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94560"/>
      </x:patternFill>
    </x:fill>
    <x:fill>
      <x:patternFill patternType="solid">
        <x:fgColor rgb="FFFAF8F5"/>
      </x:patternFill>
    </x:fill>
    <x:fill>
      <x:patternFill patternType="solid">
        <x:fgColor rgb="FFFDFBF8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C9C5BD"/>
      </x:bottom>
      <x:diagonal/>
    </x:border>
    <x:border>
      <x:left/>
      <x:right/>
      <x:top/>
      <x:bottom style="medium">
        <x:color rgb="FF1A1A2E"/>
      </x:bottom>
      <x:diagonal/>
    </x:border>
    <x:border>
      <x:left/>
      <x:right/>
      <x:top/>
      <x:bottom style="thin">
        <x:color rgb="FFE6E3DE"/>
      </x:bottom>
      <x:diagonal/>
    </x:border>
    <x:border>
      <x:left/>
      <x:right/>
      <x:top style="thin">
        <x:color rgb="FFC9C5BD"/>
      </x:top>
      <x:bottom/>
      <x:diagonal/>
    </x:border>
  </x:borders>
  <x:cellStyleXfs count="1">
    <x:xf numFmtId="0" fontId="0" fillId="0" borderId="0"/>
  </x:cellStyleXfs>
  <x:cellXfs count="7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horizontal="center"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201" fontId="7" fillId="4" borderId="0" xfId="0" applyNumberFormat="1" applyFont="1" applyFill="1" applyBorder="1" applyAlignment="1">
      <x:alignment vertical="center"/>
    </x:xf>
    <x:xf numFmtId="201" fontId="7" fillId="4" borderId="0" xfId="0" applyNumberFormat="1" applyFont="1" applyFill="1" applyBorder="1" applyAlignment="1">
      <x:alignment horizontal="center" vertical="center"/>
    </x:xf>
    <x:xf numFmtId="0" fontId="9" fillId="2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horizontal="left" vertical="center"/>
    </x:xf>
    <x:xf numFmtId="0" fontId="9" fillId="2" borderId="0" xfId="0" applyNumberFormat="1" applyFont="1" applyFill="1" applyBorder="1" applyAlignment="1">
      <x:alignment horizontal="center" vertical="center"/>
    </x:xf>
    <x:xf numFmtId="202" fontId="1" fillId="2" borderId="0" xfId="0" applyNumberFormat="1" applyFont="1" applyFill="1" applyBorder="1" applyAlignment="1">
      <x:alignment vertical="center"/>
    </x:xf>
    <x:xf numFmtId="202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2" fontId="7" fillId="2" borderId="0" xfId="0" applyNumberFormat="1" applyFont="1" applyFill="1" applyBorder="1" applyAlignment="1">
      <x:alignment horizontal="center" vertic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10" fillId="2" borderId="0" xfId="0" applyNumberFormat="1" applyFont="1" applyFill="1" applyBorder="1" applyAlignment="1">
      <x:alignment horizontal="center" vertical="center"/>
    </x:xf>
    <x:xf numFmtId="0" fontId="9" fillId="2" borderId="2" xfId="0" applyNumberFormat="1" applyFont="1" applyFill="1" applyBorder="1" applyAlignment="1">
      <x:alignment horizontal="left" vertical="center"/>
    </x:xf>
    <x:xf numFmtId="0" fontId="10" fillId="2" borderId="2" xfId="0" applyNumberFormat="1" applyFont="1" applyFill="1" applyBorder="1" applyAlignment="1">
      <x:alignment horizontal="center" vertical="center"/>
    </x:xf>
    <x:xf numFmtId="0" fontId="9" fillId="2" borderId="2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 applyAlignment="1">
      <x:alignment horizontal="center" vertical="center"/>
    </x:xf>
    <x:xf numFmtId="203" fontId="7" fillId="4" borderId="0" xfId="0" applyNumberFormat="1" applyFont="1" applyFill="1" applyBorder="1" applyAlignment="1">
      <x:alignment horizontal="center" vertical="center"/>
    </x:xf>
    <x:xf numFmtId="0" fontId="7" fillId="5" borderId="3" xfId="0" applyNumberFormat="1" applyFont="1" applyFill="1" applyBorder="1" applyAlignment="1">
      <x:alignment vertical="center"/>
    </x:xf>
    <x:xf numFmtId="0" fontId="5" fillId="5" borderId="3" xfId="0" applyNumberFormat="1" applyFont="1" applyFill="1" applyBorder="1" applyAlignment="1">
      <x:alignment vertical="center"/>
    </x:xf>
    <x:xf numFmtId="0" fontId="11" fillId="2" borderId="3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vertical="center"/>
    </x:xf>
    <x:xf numFmtId="0" fontId="7" fillId="2" borderId="3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horizontal="right" vertical="center"/>
    </x:xf>
    <x:xf numFmtId="0" fontId="7" fillId="2" borderId="3" xfId="0" applyNumberFormat="1" applyFont="1" applyFill="1" applyBorder="1" applyAlignment="1">
      <x:alignment horizontal="right" vertical="center"/>
    </x:xf>
    <x:xf numFmtId="204" fontId="7" fillId="2" borderId="0" xfId="0" applyNumberFormat="1" applyFont="1" applyFill="1" applyBorder="1" applyAlignment="1">
      <x:alignment horizontal="right" vertical="center"/>
    </x:xf>
    <x:xf numFmtId="204" fontId="7" fillId="2" borderId="3" xfId="0" applyNumberFormat="1" applyFont="1" applyFill="1" applyBorder="1" applyAlignment="1">
      <x:alignment horizontal="right" vertical="center"/>
    </x:xf>
    <x:xf numFmtId="201" fontId="7" fillId="2" borderId="0" xfId="0" applyNumberFormat="1" applyFont="1" applyFill="1" applyBorder="1" applyAlignment="1">
      <x:alignment horizontal="right" vertical="center"/>
    </x:xf>
    <x:xf numFmtId="201" fontId="7" fillId="2" borderId="3" xfId="0" applyNumberFormat="1" applyFont="1" applyFill="1" applyBorder="1" applyAlignment="1">
      <x:alignment horizontal="right" vertical="center"/>
    </x:xf>
    <x:xf numFmtId="0" fontId="9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4" fontId="1" fillId="4" borderId="0" xfId="0" applyNumberFormat="1" applyFont="1" applyFill="1" applyBorder="1" applyAlignment="1">
      <x:alignment horizontal="right" vertical="center"/>
    </x:xf>
    <x:xf numFmtId="204" fontId="12" fillId="4" borderId="0" xfId="0" applyNumberFormat="1" applyFont="1" applyFill="1" applyBorder="1" applyAlignment="1">
      <x:alignment horizontal="right" vertical="center"/>
    </x:xf>
    <x:xf numFmtId="0" fontId="7" fillId="4" borderId="4" xfId="0" applyNumberFormat="1" applyFont="1" applyFill="1" applyBorder="1" applyAlignment="1">
      <x:alignment vertical="center"/>
    </x:xf>
    <x:xf numFmtId="204" fontId="12" fillId="4" borderId="4" xfId="0" applyNumberFormat="1" applyFont="1" applyFill="1" applyBorder="1" applyAlignment="1">
      <x:alignment horizontal="right" vertical="center"/>
    </x:xf>
    <x:xf numFmtId="0" fontId="1" fillId="4" borderId="4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0" fontId="9" fillId="2" borderId="1" xfId="0" applyNumberFormat="1" applyFont="1" applyFill="1" applyBorder="1" applyAlignment="1">
      <x:alignment vertical="center"/>
    </x:xf>
    <x:xf numFmtId="0" fontId="9" fillId="2" borderId="1" xfId="0" applyNumberFormat="1" applyFont="1" applyFill="1" applyBorder="1" applyAlignment="1">
      <x:alignment horizontal="center" vertical="center"/>
    </x:xf>
    <x:xf numFmtId="0" fontId="1" fillId="4" borderId="3" xfId="0" applyNumberFormat="1" applyFont="1" applyFill="1" applyBorder="1" applyAlignment="1">
      <x:alignment vertical="center"/>
    </x:xf>
    <x:xf numFmtId="205" fontId="1" fillId="4" borderId="3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4" fontId="1" fillId="2" borderId="3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  <x:xf numFmtId="0" fontId="10" fillId="2" borderId="1" xfId="0" applyNumberFormat="1" applyFont="1" applyFill="1" applyBorder="1" applyAlignment="1">
      <x:alignment vertical="center"/>
    </x:xf>
    <x:xf numFmtId="0" fontId="10" fillId="2" borderId="1" xfId="0" applyNumberFormat="1" applyFont="1" applyFill="1" applyBorder="1" applyAlignment="1">
      <x:alignment vertical="center" wrapText="1"/>
    </x:xf>
    <x:xf numFmtId="200" fontId="11" fillId="2" borderId="0" xfId="0" applyNumberFormat="1" applyFont="1" applyFill="1" applyBorder="1" applyAlignment="1">
      <x:alignment vertical="center"/>
    </x:xf>
    <x:xf numFmtId="0" fontId="11" fillId="2" borderId="3" xfId="0" applyNumberFormat="1" applyFont="1" applyFill="1" applyBorder="1" applyAlignment="1">
      <x:alignment vertical="center"/>
    </x:xf>
    <x:xf numFmtId="200" fontId="11" fillId="2" borderId="3" xfId="0" applyNumberFormat="1" applyFont="1" applyFill="1" applyBorder="1" applyAlignment="1">
      <x:alignment vertical="center"/>
    </x:xf>
    <x:xf numFmtId="205" fontId="11" fillId="2" borderId="3" xfId="0" applyNumberFormat="1" applyFont="1" applyFill="1" applyBorder="1" applyAlignment="1">
      <x:alignment vertical="center"/>
    </x:xf>
    <x:xf numFmtId="201" fontId="11" fillId="2" borderId="3" xfId="0" applyNumberFormat="1" applyFont="1" applyFill="1" applyBorder="1" applyAlignment="1">
      <x:alignment vertical="center"/>
    </x:xf>
    <x:xf numFmtId="204" fontId="11" fillId="2" borderId="3" xfId="0" applyNumberFormat="1" applyFont="1" applyFill="1" applyBorder="1" applyAlignment="1">
      <x:alignment vertical="center"/>
    </x:xf>
    <x:xf numFmtId="0" fontId="11" fillId="2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982"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EEEC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cb517dad69409b" /><Relationship Type="http://schemas.openxmlformats.org/officeDocument/2006/relationships/theme" Target="/xl/theme/theme1.xml" Id="Rf93ba0e206cd4880" /><Relationship Type="http://schemas.openxmlformats.org/officeDocument/2006/relationships/sharedStrings" Target="/xl/sharedStrings.xml" Id="R76fdc897daa941dc" /><Relationship Type="http://schemas.openxmlformats.org/officeDocument/2006/relationships/worksheet" Target="/xl/worksheets/sheet1.xml" Id="R037f2fb7418d4bd0" /><Relationship Type="http://schemas.openxmlformats.org/officeDocument/2006/relationships/worksheet" Target="/xl/worksheets/sheet2.xml" Id="R4ad2e21f3b474b33" /><Relationship Type="http://schemas.openxmlformats.org/officeDocument/2006/relationships/worksheet" Target="/xl/worksheets/sheet3.xml" Id="Rdc80cf060b9e46e7" /></Relationships>
</file>

<file path=xl/drawings/_rels/drawing1.xml.rels><?xml version='1.0' encoding='utf-8'?>
<ns0:Relationships xmlns:ns0="http://schemas.openxmlformats.org/package/2006/relationships"><ns0:Relationship Type="http://schemas.openxmlformats.org/officeDocument/2006/relationships/image" Target="/xl/media/image.png" Id="Re4e11d78c6db41e8" /><ns0:Relationship Id="rId1" Type="http://schemas.openxmlformats.org/officeDocument/2006/relationships/hyperlink" Target="https://staffkit.ru/features/grafik-smen/?utm_source=excel&amp;utm_medium=template&amp;utm_campaign=rota_month" TargetMode="External" /></ns0:Relationships>
</file>

<file path=xl/drawings/_rels/drawing2.xml.rels><?xml version='1.0' encoding='utf-8'?>
<ns0:Relationships xmlns:ns0="http://schemas.openxmlformats.org/package/2006/relationships"><ns0:Relationship Type="http://schemas.openxmlformats.org/officeDocument/2006/relationships/image" Target="/xl/media/image2.png" Id="R685bbec485ff43fb" /><ns0:Relationship Id="rId1" Type="http://schemas.openxmlformats.org/officeDocument/2006/relationships/hyperlink" Target="https://staffkit.ru/features/grafik-smen/?utm_source=excel&amp;utm_medium=template&amp;utm_campaign=rota_month" TargetMode="External" /></ns0: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37</xdr:row>
      <xdr:rowOff>0</xdr:rowOff>
    </xdr:from>
    <xdr:ext cx="8886825" cy="740569"/>
    <xdr:pic>
      <xdr:nvPicPr>
        <xdr:cNvPr id="1" name="e5dbc947-d5a0-4c07-9768-7d79e857c95e" descr="StaffKit: автоматическая расстановка сотрудников. Подготовьте смены, проверьте предложения и опубликуйте график.">
          <a:hlinkClick r:id="rId1" tooltip="Открыть планирование StaffKit"/>
        </xdr:cNvPr>
        <xdr:cNvPicPr>
          <a:picLocks noChangeAspect="1"/>
        </xdr:cNvPicPr>
      </xdr:nvPicPr>
      <xdr:blipFill>
        <a:blip r:embed="Re4e11d78c6db41e8"/>
        <a:stretch>
          <a:fillRect/>
        </a:stretch>
      </xdr:blipFill>
      <xdr:spPr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37</xdr:row>
      <xdr:rowOff>0</xdr:rowOff>
    </xdr:from>
    <xdr:ext cx="8886825" cy="740569"/>
    <xdr:pic>
      <xdr:nvPicPr>
        <xdr:cNvPr id="1" name="9947c50a-8f92-41a2-a32f-6b52293cb523" descr="StaffKit: автоматическая расстановка сотрудников. Подготовьте смены, проверьте предложения и опубликуйте график.">
          <a:hlinkClick r:id="rId1" tooltip="Открыть планирование StaffKit"/>
        </xdr:cNvPr>
        <xdr:cNvPicPr>
          <a:picLocks noChangeAspect="1"/>
        </xdr:cNvPicPr>
      </xdr:nvPicPr>
      <xdr:blipFill>
        <a:blip r:embed="R685bbec485ff43fb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879b00f21374e7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8475bdf3847a4cc0" /></Relationships>
</file>

<file path=xl/worksheets/sheet1.xml><?xml version="1.0" encoding="utf-8"?>
<x:worksheet xmlns:x="http://schemas.openxmlformats.org/spreadsheetml/2006/main">
  <x:sheetPr>
    <x:tabColor rgb="FF1A1A2E"/>
  </x:sheetPr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4000000953674316" hidden="0" customWidth="1"/>
    <x:col min="37" max="37" width="2.4000000953674316" hidden="0" customWidth="1"/>
    <x:col min="2" max="2" width="23" hidden="0" customWidth="1"/>
    <x:col min="3" max="3" width="16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  <x:col min="23" max="23" width="12" hidden="0" customWidth="1"/>
    <x:col min="24" max="24" width="12" hidden="0" customWidth="1"/>
    <x:col min="25" max="25" width="12" hidden="0" customWidth="1"/>
    <x:col min="26" max="26" width="12" hidden="0" customWidth="1"/>
    <x:col min="27" max="27" width="12" hidden="0" customWidth="1"/>
    <x:col min="28" max="28" width="12" hidden="0" customWidth="1"/>
    <x:col min="29" max="29" width="12" hidden="0" customWidth="1"/>
    <x:col min="30" max="30" width="12" hidden="0" customWidth="1"/>
    <x:col min="31" max="31" width="12" hidden="0" customWidth="1"/>
    <x:col min="32" max="32" width="12" hidden="0" customWidth="1"/>
    <x:col min="33" max="33" width="12" hidden="0" customWidth="1"/>
    <x:col min="34" max="34" width="12" hidden="0" customWidth="1"/>
    <x:col min="35" max="35" width="12" hidden="0" customWidth="1"/>
    <x:col min="36" max="36" width="10" hidden="0" customWidth="1"/>
  </x:cols>
  <x:sheetData>
    <x:row r="1" ht="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  <x:c r="AE1" s="3"/>
      <x:c r="AF1" s="3"/>
      <x:c r="AG1" s="3"/>
      <x:c r="AH1" s="3"/>
      <x:c r="AI1" s="3"/>
      <x:c r="AJ1" s="3"/>
      <x:c r="AK1" s="3"/>
    </x:row>
    <x:row r="2" ht="28" customHeight="1">
      <x:c r="A2" s="4"/>
      <x:c r="B2" s="5" t="str">
        <x:v>График сотрудников на месяц</x:v>
      </x:c>
      <x:c r="C2" s="5" t="str">
        <x:v>График сотрудников на месяц</x:v>
      </x:c>
      <x:c r="D2" s="5" t="str">
        <x:v>График сотрудников на месяц</x:v>
      </x:c>
      <x:c r="E2" s="5" t="str">
        <x:v>График сотрудников на месяц</x:v>
      </x:c>
      <x:c r="F2" s="5" t="str">
        <x:v>График сотрудников на месяц</x:v>
      </x:c>
      <x:c r="G2" s="5" t="str">
        <x:v>График сотрудников на месяц</x:v>
      </x:c>
      <x:c r="H2" s="5" t="str">
        <x:v>График сотрудников на месяц</x:v>
      </x:c>
      <x:c r="I2" s="5" t="str">
        <x:v>График сотрудников на месяц</x:v>
      </x:c>
      <x:c r="J2" s="5" t="str">
        <x:v>График сотрудников на месяц</x:v>
      </x:c>
      <x:c r="K2" s="5" t="str">
        <x:v>График сотрудников на месяц</x:v>
      </x:c>
      <x:c r="L2" s="5" t="str">
        <x:v>График сотрудников на месяц</x:v>
      </x:c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  <x:c r="AE2" s="3"/>
      <x:c r="AF2" s="3"/>
      <x:c r="AG2" s="3"/>
      <x:c r="AH2" s="3"/>
      <x:c r="AI2" s="3"/>
      <x:c r="AJ2" s="3"/>
      <x:c r="AK2" s="3"/>
    </x:row>
    <x:row r="3" ht="22" customHeight="1">
      <x:c r="A3" s="3"/>
      <x:c r="B3" s="6" t="str">
        <x:v>Впишите время 8-18 или код смены. Под каждой записью появится интервал.</x:v>
      </x:c>
      <x:c r="C3" s="6" t="str">
        <x:v>Впишите время 8-18 или код смены. Под каждой записью появится интервал.</x:v>
      </x:c>
      <x:c r="D3" s="6" t="str">
        <x:v>Впишите время 8-18 или код смены. Под каждой записью появится интервал.</x:v>
      </x:c>
      <x:c r="E3" s="6" t="str">
        <x:v>Впишите время 8-18 или код смены. Под каждой записью появится интервал.</x:v>
      </x:c>
      <x:c r="F3" s="6" t="str">
        <x:v>Впишите время 8-18 или код смены. Под каждой записью появится интервал.</x:v>
      </x:c>
      <x:c r="G3" s="6" t="str">
        <x:v>Впишите время 8-18 или код смены. Под каждой записью появится интервал.</x:v>
      </x:c>
      <x:c r="H3" s="6" t="str">
        <x:v>Впишите время 8-18 или код смены. Под каждой записью появится интервал.</x:v>
      </x:c>
      <x:c r="I3" s="6" t="str">
        <x:v>Впишите время 8-18 или код смены. Под каждой записью появится интервал.</x:v>
      </x:c>
      <x:c r="J3" s="6" t="str">
        <x:v>Впишите время 8-18 или код смены. Под каждой записью появится интервал.</x:v>
      </x:c>
      <x:c r="K3" s="6" t="str">
        <x:v>Впишите время 8-18 или код смены. Под каждой записью появится интервал.</x:v>
      </x:c>
      <x:c r="L3" s="6" t="str">
        <x:v>Впишите время 8-18 или код смены. Под каждой записью появится интервал.</x:v>
      </x:c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  <x:c r="X3" s="3"/>
      <x:c r="Y3" s="3"/>
      <x:c r="Z3" s="3"/>
      <x:c r="AA3" s="3"/>
      <x:c r="AB3" s="3"/>
      <x:c r="AC3" s="3"/>
      <x:c r="AD3" s="3"/>
      <x:c r="AE3" s="3"/>
      <x:c r="AF3" s="3"/>
      <x:c r="AG3" s="3"/>
      <x:c r="AH3" s="3"/>
      <x:c r="AI3" s="3"/>
      <x:c r="AJ3" s="3"/>
      <x:c r="AK3" s="3"/>
    </x:row>
    <x:row r="4" ht="7" customHeight="1">
      <x:c r="A4" s="3"/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  <x:c r="W4" s="7"/>
      <x:c r="X4" s="7"/>
      <x:c r="Y4" s="7"/>
      <x:c r="Z4" s="7"/>
      <x:c r="AA4" s="7"/>
      <x:c r="AB4" s="7"/>
      <x:c r="AC4" s="7"/>
      <x:c r="AD4" s="7"/>
      <x:c r="AE4" s="7"/>
      <x:c r="AF4" s="7"/>
      <x:c r="AG4" s="7"/>
      <x:c r="AH4" s="7"/>
      <x:c r="AI4" s="7"/>
      <x:c r="AJ4" s="7"/>
      <x:c r="AK4" s="3"/>
    </x:row>
    <x:row r="5" ht="29" customHeight="1">
      <x:c r="A5" s="3"/>
      <x:c r="B5" s="12" t="str">
        <x:v>Месяц</x:v>
      </x:c>
      <x:c r="C5" s="12" t="str">
        <x:v>Месяц</x:v>
      </x:c>
      <x:c r="D5" s="14" t="str">
        <x:v>Ноябрь</x:v>
      </x:c>
      <x:c r="E5" s="3" t="str">
        <x:v>Год</x:v>
      </x:c>
      <x:c r="F5" s="14" t="n">
        <x:v>2026</x:v>
      </x:c>
      <x:c r="G5" s="15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DATE($F$5,MATCH($D$5,'Инструкция'!$B$40:$B$51,0),1),"")</x:f>
        <x:v>46327</x:v>
      </x:c>
      <x:c r="H5" s="15"/>
      <x:c r="I5" s="3"/>
      <x:c r="J5" s="3" t="str">
        <x:v>Дней</x:v>
      </x:c>
      <x:c r="K5" s="1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DAY(DATE($F$5,MATCH($D$5,'Инструкция'!$B$40:$B$51,0)+1,0)),"")</x:f>
        <x:v>30</x:v>
      </x:c>
      <x:c r="L5" s="3"/>
      <x:c r="M5" s="8" t="str">
        <x:v>Месяц меняет даты. Назначения сохраняются. Для нового графика очистите ввод смен.</x:v>
      </x:c>
      <x:c r="N5" s="8" t="str">
        <x:v>Месяц меняет даты. Назначения сохраняются. Для нового графика очистите ввод смен.</x:v>
      </x:c>
      <x:c r="O5" s="8" t="str">
        <x:v>Месяц меняет даты. Назначения сохраняются. Для нового графика очистите ввод смен.</x:v>
      </x:c>
      <x:c r="P5" s="8" t="str">
        <x:v>Месяц меняет даты. Назначения сохраняются. Для нового графика очистите ввод смен.</x:v>
      </x:c>
      <x:c r="Q5" s="8" t="str">
        <x:v>Месяц меняет даты. Назначения сохраняются. Для нового графика очистите ввод смен.</x:v>
      </x:c>
      <x:c r="R5" s="8" t="str">
        <x:v>Месяц меняет даты. Назначения сохраняются. Для нового графика очистите ввод смен.</x:v>
      </x:c>
      <x:c r="S5" s="8" t="str">
        <x:v>Месяц меняет даты. Назначения сохраняются. Для нового графика очистите ввод смен.</x:v>
      </x:c>
      <x:c r="T5" s="8" t="str">
        <x:v>Месяц меняет даты. Назначения сохраняются. Для нового графика очистите ввод смен.</x:v>
      </x:c>
      <x:c r="U5" s="8" t="str">
        <x:v>Месяц меняет даты. Назначения сохраняются. Для нового графика очистите ввод смен.</x:v>
      </x:c>
      <x:c r="V5" s="8" t="str">
        <x:v>Месяц меняет даты. Назначения сохраняются. Для нового графика очистите ввод смен.</x:v>
      </x:c>
      <x:c r="W5" s="8" t="str">
        <x:v>Месяц меняет даты. Назначения сохраняются. Для нового графика очистите ввод смен.</x:v>
      </x:c>
      <x:c r="X5" s="8" t="str">
        <x:v>Месяц меняет даты. Назначения сохраняются. Для нового графика очистите ввод смен.</x:v>
      </x:c>
      <x:c r="Y5" s="8" t="str">
        <x:v>Месяц меняет даты. Назначения сохраняются. Для нового графика очистите ввод смен.</x:v>
      </x:c>
      <x:c r="Z5" s="8" t="str">
        <x:v>Месяц меняет даты. Назначения сохраняются. Для нового графика очистите ввод смен.</x:v>
      </x:c>
      <x:c r="AA5" s="8" t="str">
        <x:v>Месяц меняет даты. Назначения сохраняются. Для нового графика очистите ввод смен.</x:v>
      </x:c>
      <x:c r="AB5" s="8" t="str">
        <x:v>Месяц меняет даты. Назначения сохраняются. Для нового графика очистите ввод смен.</x:v>
      </x:c>
      <x:c r="AC5" s="8" t="str">
        <x:v>Месяц меняет даты. Назначения сохраняются. Для нового графика очистите ввод смен.</x:v>
      </x:c>
      <x:c r="AD5" s="8" t="str">
        <x:v>Месяц меняет даты. Назначения сохраняются. Для нового графика очистите ввод смен.</x:v>
      </x:c>
      <x:c r="AE5" s="8" t="str">
        <x:v>Месяц меняет даты. Назначения сохраняются. Для нового графика очистите ввод смен.</x:v>
      </x:c>
      <x:c r="AF5" s="8" t="str">
        <x:v>Месяц меняет даты. Назначения сохраняются. Для нового графика очистите ввод смен.</x:v>
      </x:c>
      <x:c r="AG5" s="8" t="str">
        <x:v>Месяц меняет даты. Назначения сохраняются. Для нового графика очистите ввод смен.</x:v>
      </x:c>
      <x:c r="AH5" s="8" t="str">
        <x:v>Месяц меняет даты. Назначения сохраняются. Для нового графика очистите ввод смен.</x:v>
      </x:c>
      <x:c r="AI5" s="3"/>
      <x:c r="AJ5" s="3"/>
      <x:c r="AK5" s="3"/>
    </x:row>
    <x:row r="6" ht="23" customHeight="1">
      <x:c r="A6" s="3"/>
      <x:c r="B6" s="11" t="str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"Время: 8-18, 8:30-18:30, 22-6 · Коды: Р, П, Н, С1, С2 · В: выходной · Пусто: нет плана","Выберите месяц в D5 и целый год 2000–2099 в F5")</x:f>
        <x:v>Время: 8-18, 8:30-18:30, 22-6 · Коды: Р, П, Н, С1, С2 · В: выходной · Пусто: нет плана</x:v>
      </x:c>
      <x:c r="C6" s="11"/>
      <x:c r="D6" s="11"/>
      <x:c r="E6" s="11"/>
      <x:c r="F6" s="11"/>
      <x:c r="G6" s="11"/>
      <x:c r="H6" s="11"/>
      <x:c r="I6" s="11"/>
      <x:c r="J6" s="11"/>
      <x:c r="K6" s="11"/>
      <x:c r="L6" s="11"/>
      <x:c r="M6" s="3"/>
      <x:c r="N6" s="3"/>
      <x:c r="O6" s="3"/>
      <x:c r="P6" s="3"/>
      <x:c r="Q6" s="3"/>
      <x:c r="R6" s="3"/>
      <x:c r="S6" s="3"/>
      <x:c r="T6" s="3"/>
      <x:c r="U6" s="3"/>
      <x:c r="V6" s="3"/>
      <x:c r="W6" s="3"/>
      <x:c r="X6" s="3"/>
      <x:c r="Y6" s="3"/>
      <x:c r="Z6" s="3"/>
      <x:c r="AA6" s="3"/>
      <x:c r="AB6" s="3"/>
      <x:c r="AC6" s="3"/>
      <x:c r="AD6" s="3"/>
      <x:c r="AE6" s="3"/>
      <x:c r="AF6" s="3"/>
      <x:c r="AG6" s="3"/>
      <x:c r="AH6" s="3"/>
      <x:c r="AI6" s="3"/>
      <x:c r="AJ6" s="3"/>
      <x:c r="AK6" s="3"/>
    </x:row>
    <x:row r="7" ht="27" customHeight="1">
      <x:c r="A7" s="3"/>
      <x:c r="B7" s="17" t="str">
        <x:v>Перерыв ввода, мин</x:v>
      </x:c>
      <x:c r="C7" s="17" t="str">
        <x:v>Перерыв ввода, мин</x:v>
      </x:c>
      <x:c r="D7" s="19" t="n">
        <x:v>30</x:v>
      </x:c>
      <x:c r="E7" s="11" t="str">
        <x:v>Для времени 8-18. Введите 0, если перерыв оплачивается. У кодов свой перерыв в каталоге.</x:v>
      </x:c>
      <x:c r="F7" s="11" t="str">
        <x:v>Для времени 8-18. Введите 0, если перерыв оплачивается. У кодов свой перерыв в каталоге.</x:v>
      </x:c>
      <x:c r="G7" s="11" t="str">
        <x:v>Для времени 8-18. Введите 0, если перерыв оплачивается. У кодов свой перерыв в каталоге.</x:v>
      </x:c>
      <x:c r="H7" s="11" t="str">
        <x:v>Для времени 8-18. Введите 0, если перерыв оплачивается. У кодов свой перерыв в каталоге.</x:v>
      </x:c>
      <x:c r="I7" s="11" t="str">
        <x:v>Для времени 8-18. Введите 0, если перерыв оплачивается. У кодов свой перерыв в каталоге.</x:v>
      </x:c>
      <x:c r="J7" s="11" t="str">
        <x:v>Для времени 8-18. Введите 0, если перерыв оплачивается. У кодов свой перерыв в каталоге.</x:v>
      </x:c>
      <x:c r="K7" s="11" t="str">
        <x:v>Для времени 8-18. Введите 0, если перерыв оплачивается. У кодов свой перерыв в каталоге.</x:v>
      </x:c>
      <x:c r="L7" s="11" t="str">
        <x:v>Для времени 8-18. Введите 0, если перерыв оплачивается. У кодов свой перерыв в каталоге.</x:v>
      </x:c>
      <x:c r="M7" s="3"/>
      <x:c r="N7" s="3"/>
      <x:c r="O7" s="3"/>
      <x:c r="P7" s="3"/>
      <x:c r="Q7" s="3"/>
      <x:c r="R7" s="3"/>
      <x:c r="S7" s="3"/>
      <x:c r="T7" s="3"/>
      <x:c r="U7" s="3"/>
      <x:c r="V7" s="3"/>
      <x:c r="W7" s="3"/>
      <x:c r="X7" s="3"/>
      <x:c r="Y7" s="3"/>
      <x:c r="Z7" s="3"/>
      <x:c r="AA7" s="3"/>
      <x:c r="AB7" s="3"/>
      <x:c r="AC7" s="3"/>
      <x:c r="AD7" s="3"/>
      <x:c r="AE7" s="3"/>
      <x:c r="AF7" s="3"/>
      <x:c r="AG7" s="3"/>
      <x:c r="AH7" s="3"/>
      <x:c r="AI7" s="3"/>
      <x:c r="AJ7" s="3"/>
      <x:c r="AK7" s="3"/>
    </x:row>
    <x:row r="8" ht="23" customHeight="1">
      <x:c r="A8" s="3"/>
      <x:c r="B8" s="21" t="str">
        <x:v>Сотрудник</x:v>
      </x:c>
      <x:c r="C8" s="21" t="str">
        <x:v>Должность</x:v>
      </x:c>
      <x:c r="D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(1&lt;=$K$5,$G$5+0,""),"")</x:f>
        <x:v>46327</x:v>
      </x:c>
      <x:c r="E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(2&lt;=$K$5,$G$5+1,""),"")</x:f>
        <x:v>46328</x:v>
      </x:c>
      <x:c r="F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(3&lt;=$K$5,$G$5+2,""),"")</x:f>
        <x:v>46329</x:v>
      </x:c>
      <x:c r="G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(4&lt;=$K$5,$G$5+3,""),"")</x:f>
        <x:v>46330</x:v>
      </x:c>
      <x:c r="H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(5&lt;=$K$5,$G$5+4,""),"")</x:f>
        <x:v>46331</x:v>
      </x:c>
      <x:c r="I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(6&lt;=$K$5,$G$5+5,""),"")</x:f>
        <x:v>46332</x:v>
      </x:c>
      <x:c r="J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(7&lt;=$K$5,$G$5+6,""),"")</x:f>
        <x:v>46333</x:v>
      </x:c>
      <x:c r="K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(8&lt;=$K$5,$G$5+7,""),"")</x:f>
        <x:v>46334</x:v>
      </x:c>
      <x:c r="L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(9&lt;=$K$5,$G$5+8,""),"")</x:f>
        <x:v>46335</x:v>
      </x:c>
      <x:c r="M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(10&lt;=$K$5,$G$5+9,""),"")</x:f>
        <x:v>46336</x:v>
      </x:c>
      <x:c r="N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(11&lt;=$K$5,$G$5+10,""),"")</x:f>
        <x:v>46337</x:v>
      </x:c>
      <x:c r="O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(12&lt;=$K$5,$G$5+11,""),"")</x:f>
        <x:v>46338</x:v>
      </x:c>
      <x:c r="P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(13&lt;=$K$5,$G$5+12,""),"")</x:f>
        <x:v>46339</x:v>
      </x:c>
      <x:c r="Q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(14&lt;=$K$5,$G$5+13,""),"")</x:f>
        <x:v>46340</x:v>
      </x:c>
      <x:c r="R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(15&lt;=$K$5,$G$5+14,""),"")</x:f>
        <x:v>46341</x:v>
      </x:c>
      <x:c r="S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(16&lt;=$K$5,$G$5+15,""),"")</x:f>
        <x:v>46342</x:v>
      </x:c>
      <x:c r="T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(17&lt;=$K$5,$G$5+16,""),"")</x:f>
        <x:v>46343</x:v>
      </x:c>
      <x:c r="U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(18&lt;=$K$5,$G$5+17,""),"")</x:f>
        <x:v>46344</x:v>
      </x:c>
      <x:c r="V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(19&lt;=$K$5,$G$5+18,""),"")</x:f>
        <x:v>46345</x:v>
      </x:c>
      <x:c r="W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(20&lt;=$K$5,$G$5+19,""),"")</x:f>
        <x:v>46346</x:v>
      </x:c>
      <x:c r="X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(21&lt;=$K$5,$G$5+20,""),"")</x:f>
        <x:v>46347</x:v>
      </x:c>
      <x:c r="Y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(22&lt;=$K$5,$G$5+21,""),"")</x:f>
        <x:v>46348</x:v>
      </x:c>
      <x:c r="Z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(23&lt;=$K$5,$G$5+22,""),"")</x:f>
        <x:v>46349</x:v>
      </x:c>
      <x:c r="AA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(24&lt;=$K$5,$G$5+23,""),"")</x:f>
        <x:v>46350</x:v>
      </x:c>
      <x:c r="AB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(25&lt;=$K$5,$G$5+24,""),"")</x:f>
        <x:v>46351</x:v>
      </x:c>
      <x:c r="AC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(26&lt;=$K$5,$G$5+25,""),"")</x:f>
        <x:v>46352</x:v>
      </x:c>
      <x:c r="AD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(27&lt;=$K$5,$G$5+26,""),"")</x:f>
        <x:v>46353</x:v>
      </x:c>
      <x:c r="AE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(28&lt;=$K$5,$G$5+27,""),"")</x:f>
        <x:v>46354</x:v>
      </x:c>
      <x:c r="AF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(29&lt;=$K$5,$G$5+28,""),"")</x:f>
        <x:v>46355</x:v>
      </x:c>
      <x:c r="AG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(30&lt;=$K$5,$G$5+29,""),"")</x:f>
        <x:v>46356</x:v>
      </x:c>
      <x:c r="AH8" s="26" t="str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(31&lt;=$K$5,$G$5+30,""),"")</x:f>
      </x:c>
      <x:c r="AI8" s="22" t="str">
        <x:v>Часы, ч</x:v>
      </x:c>
      <x:c r="AJ8" s="22" t="str">
        <x:v>Смены</x:v>
      </x:c>
      <x:c r="AK8" s="3"/>
    </x:row>
    <x:row r="9" ht="17" customHeight="1">
      <x:c r="A9" s="3"/>
      <x:c r="B9" s="29" t="str">
        <x:v>Сотрудник</x:v>
      </x:c>
      <x:c r="C9" s="29" t="str">
        <x:v>Должность</x:v>
      </x:c>
      <x:c r="D9" s="30" t="str">
        <x:f>IF(D8="","",CHOOSE(WEEKDAY(D8,2),"пн","вт","ср","чт","пт","сб","вс"))</x:f>
        <x:v>вс</x:v>
      </x:c>
      <x:c r="E9" s="30" t="str">
        <x:f>IF(E8="","",CHOOSE(WEEKDAY(E8,2),"пн","вт","ср","чт","пт","сб","вс"))</x:f>
        <x:v>пн</x:v>
      </x:c>
      <x:c r="F9" s="30" t="str">
        <x:f>IF(F8="","",CHOOSE(WEEKDAY(F8,2),"пн","вт","ср","чт","пт","сб","вс"))</x:f>
        <x:v>вт</x:v>
      </x:c>
      <x:c r="G9" s="30" t="str">
        <x:f>IF(G8="","",CHOOSE(WEEKDAY(G8,2),"пн","вт","ср","чт","пт","сб","вс"))</x:f>
        <x:v>ср</x:v>
      </x:c>
      <x:c r="H9" s="30" t="str">
        <x:f>IF(H8="","",CHOOSE(WEEKDAY(H8,2),"пн","вт","ср","чт","пт","сб","вс"))</x:f>
        <x:v>чт</x:v>
      </x:c>
      <x:c r="I9" s="30" t="str">
        <x:f>IF(I8="","",CHOOSE(WEEKDAY(I8,2),"пн","вт","ср","чт","пт","сб","вс"))</x:f>
        <x:v>пт</x:v>
      </x:c>
      <x:c r="J9" s="30" t="str">
        <x:f>IF(J8="","",CHOOSE(WEEKDAY(J8,2),"пн","вт","ср","чт","пт","сб","вс"))</x:f>
        <x:v>сб</x:v>
      </x:c>
      <x:c r="K9" s="30" t="str">
        <x:f>IF(K8="","",CHOOSE(WEEKDAY(K8,2),"пн","вт","ср","чт","пт","сб","вс"))</x:f>
        <x:v>вс</x:v>
      </x:c>
      <x:c r="L9" s="30" t="str">
        <x:f>IF(L8="","",CHOOSE(WEEKDAY(L8,2),"пн","вт","ср","чт","пт","сб","вс"))</x:f>
        <x:v>пн</x:v>
      </x:c>
      <x:c r="M9" s="30" t="str">
        <x:f>IF(M8="","",CHOOSE(WEEKDAY(M8,2),"пн","вт","ср","чт","пт","сб","вс"))</x:f>
        <x:v>вт</x:v>
      </x:c>
      <x:c r="N9" s="30" t="str">
        <x:f>IF(N8="","",CHOOSE(WEEKDAY(N8,2),"пн","вт","ср","чт","пт","сб","вс"))</x:f>
        <x:v>ср</x:v>
      </x:c>
      <x:c r="O9" s="30" t="str">
        <x:f>IF(O8="","",CHOOSE(WEEKDAY(O8,2),"пн","вт","ср","чт","пт","сб","вс"))</x:f>
        <x:v>чт</x:v>
      </x:c>
      <x:c r="P9" s="30" t="str">
        <x:f>IF(P8="","",CHOOSE(WEEKDAY(P8,2),"пн","вт","ср","чт","пт","сб","вс"))</x:f>
        <x:v>пт</x:v>
      </x:c>
      <x:c r="Q9" s="30" t="str">
        <x:f>IF(Q8="","",CHOOSE(WEEKDAY(Q8,2),"пн","вт","ср","чт","пт","сб","вс"))</x:f>
        <x:v>сб</x:v>
      </x:c>
      <x:c r="R9" s="30" t="str">
        <x:f>IF(R8="","",CHOOSE(WEEKDAY(R8,2),"пн","вт","ср","чт","пт","сб","вс"))</x:f>
        <x:v>вс</x:v>
      </x:c>
      <x:c r="S9" s="30" t="str">
        <x:f>IF(S8="","",CHOOSE(WEEKDAY(S8,2),"пн","вт","ср","чт","пт","сб","вс"))</x:f>
        <x:v>пн</x:v>
      </x:c>
      <x:c r="T9" s="30" t="str">
        <x:f>IF(T8="","",CHOOSE(WEEKDAY(T8,2),"пн","вт","ср","чт","пт","сб","вс"))</x:f>
        <x:v>вт</x:v>
      </x:c>
      <x:c r="U9" s="30" t="str">
        <x:f>IF(U8="","",CHOOSE(WEEKDAY(U8,2),"пн","вт","ср","чт","пт","сб","вс"))</x:f>
        <x:v>ср</x:v>
      </x:c>
      <x:c r="V9" s="30" t="str">
        <x:f>IF(V8="","",CHOOSE(WEEKDAY(V8,2),"пн","вт","ср","чт","пт","сб","вс"))</x:f>
        <x:v>чт</x:v>
      </x:c>
      <x:c r="W9" s="30" t="str">
        <x:f>IF(W8="","",CHOOSE(WEEKDAY(W8,2),"пн","вт","ср","чт","пт","сб","вс"))</x:f>
        <x:v>пт</x:v>
      </x:c>
      <x:c r="X9" s="30" t="str">
        <x:f>IF(X8="","",CHOOSE(WEEKDAY(X8,2),"пн","вт","ср","чт","пт","сб","вс"))</x:f>
        <x:v>сб</x:v>
      </x:c>
      <x:c r="Y9" s="30" t="str">
        <x:f>IF(Y8="","",CHOOSE(WEEKDAY(Y8,2),"пн","вт","ср","чт","пт","сб","вс"))</x:f>
        <x:v>вс</x:v>
      </x:c>
      <x:c r="Z9" s="30" t="str">
        <x:f>IF(Z8="","",CHOOSE(WEEKDAY(Z8,2),"пн","вт","ср","чт","пт","сб","вс"))</x:f>
        <x:v>пн</x:v>
      </x:c>
      <x:c r="AA9" s="30" t="str">
        <x:f>IF(AA8="","",CHOOSE(WEEKDAY(AA8,2),"пн","вт","ср","чт","пт","сб","вс"))</x:f>
        <x:v>вт</x:v>
      </x:c>
      <x:c r="AB9" s="30" t="str">
        <x:f>IF(AB8="","",CHOOSE(WEEKDAY(AB8,2),"пн","вт","ср","чт","пт","сб","вс"))</x:f>
        <x:v>ср</x:v>
      </x:c>
      <x:c r="AC9" s="30" t="str">
        <x:f>IF(AC8="","",CHOOSE(WEEKDAY(AC8,2),"пн","вт","ср","чт","пт","сб","вс"))</x:f>
        <x:v>чт</x:v>
      </x:c>
      <x:c r="AD9" s="30" t="str">
        <x:f>IF(AD8="","",CHOOSE(WEEKDAY(AD8,2),"пн","вт","ср","чт","пт","сб","вс"))</x:f>
        <x:v>пт</x:v>
      </x:c>
      <x:c r="AE9" s="30" t="str">
        <x:f>IF(AE8="","",CHOOSE(WEEKDAY(AE8,2),"пн","вт","ср","чт","пт","сб","вс"))</x:f>
        <x:v>сб</x:v>
      </x:c>
      <x:c r="AF9" s="30" t="str">
        <x:f>IF(AF8="","",CHOOSE(WEEKDAY(AF8,2),"пн","вт","ср","чт","пт","сб","вс"))</x:f>
        <x:v>вс</x:v>
      </x:c>
      <x:c r="AG9" s="30" t="str">
        <x:f>IF(AG8="","",CHOOSE(WEEKDAY(AG8,2),"пн","вт","ср","чт","пт","сб","вс"))</x:f>
        <x:v>пн</x:v>
      </x:c>
      <x:c r="AH9" s="30" t="str">
        <x:f>IF(AH8="","",CHOOSE(WEEKDAY(AH8,2),"пн","вт","ср","чт","пт","сб","вс"))</x:f>
      </x:c>
      <x:c r="AI9" s="31" t="str">
        <x:v>Часы, ч</x:v>
      </x:c>
      <x:c r="AJ9" s="31" t="str">
        <x:v>Смены</x:v>
      </x:c>
      <x:c r="AK9" s="3"/>
    </x:row>
    <x:row r="10" ht="21" customHeight="1">
      <x:c r="A10" s="3"/>
      <x:c r="B10" s="33"/>
      <x:c r="C10" s="34"/>
      <x:c r="D10" s="37"/>
      <x:c r="E10" s="37"/>
      <x:c r="F10" s="37"/>
      <x:c r="G10" s="37"/>
      <x:c r="H10" s="37"/>
      <x:c r="I10" s="37"/>
      <x:c r="J10" s="37"/>
      <x:c r="K10" s="37"/>
      <x:c r="L10" s="37"/>
      <x:c r="M10" s="37"/>
      <x:c r="N10" s="37"/>
      <x:c r="O10" s="37"/>
      <x:c r="P10" s="37"/>
      <x:c r="Q10" s="37"/>
      <x:c r="R10" s="37"/>
      <x:c r="S10" s="37"/>
      <x:c r="T10" s="37"/>
      <x:c r="U10" s="37"/>
      <x:c r="V10" s="37"/>
      <x:c r="W10" s="37"/>
      <x:c r="X10" s="37"/>
      <x:c r="Y10" s="37"/>
      <x:c r="Z10" s="37"/>
      <x:c r="AA10" s="37"/>
      <x:c r="AB10" s="37"/>
      <x:c r="AC10" s="37"/>
      <x:c r="AD10" s="37"/>
      <x:c r="AE10" s="37"/>
      <x:c r="AF10" s="37"/>
      <x:c r="AG10" s="37"/>
      <x:c r="AH10" s="37"/>
      <x:c r="AI10" s="45" t="str">
        <x:f>IF(COUNTA(D10:AH10)=0,IF($B10="","",0),IF(COUNT(K56:K86)=31,SUM(K56:K86),"Проверить"))</x:f>
      </x:c>
      <x:c r="AJ10" s="47" t="str">
        <x:f>IF(ISTEXT(AI10),AI10,COUNTIFS(K56:K86,"&gt;0"))</x:f>
      </x:c>
      <x:c r="AK10" s="3"/>
    </x:row>
    <x:row r="11" ht="18" customHeight="1">
      <x:c r="A11" s="3"/>
      <x:c r="B11" s="38"/>
      <x:c r="C11" s="39"/>
      <x:c r="D11" s="40" t="str">
        <x:f>IF($L$56="Готово",CONCATENATE(IF(HOUR(H56)&lt;10,"0",""),HOUR(H56),":",IF(MINUTE(H56)&lt;10,"0",""),MINUTE(H56))&amp;"–"&amp;CONCATENATE(IF(HOUR(I56)&lt;10,"0",""),HOUR(I56),":",IF(MINUTE(I56)&lt;10,"0",""),MINUTE(I56))&amp;IF(I56&lt;H56," +1",""),L56)</x:f>
      </x:c>
      <x:c r="E11" s="40" t="str">
        <x:f>IF($L$57="Готово",CONCATENATE(IF(HOUR(H57)&lt;10,"0",""),HOUR(H57),":",IF(MINUTE(H57)&lt;10,"0",""),MINUTE(H57))&amp;"–"&amp;CONCATENATE(IF(HOUR(I57)&lt;10,"0",""),HOUR(I57),":",IF(MINUTE(I57)&lt;10,"0",""),MINUTE(I57))&amp;IF(I57&lt;H57," +1",""),L57)</x:f>
      </x:c>
      <x:c r="F11" s="40" t="str">
        <x:f>IF($L$58="Готово",CONCATENATE(IF(HOUR(H58)&lt;10,"0",""),HOUR(H58),":",IF(MINUTE(H58)&lt;10,"0",""),MINUTE(H58))&amp;"–"&amp;CONCATENATE(IF(HOUR(I58)&lt;10,"0",""),HOUR(I58),":",IF(MINUTE(I58)&lt;10,"0",""),MINUTE(I58))&amp;IF(I58&lt;H58," +1",""),L58)</x:f>
      </x:c>
      <x:c r="G11" s="40" t="str">
        <x:f>IF($L$59="Готово",CONCATENATE(IF(HOUR(H59)&lt;10,"0",""),HOUR(H59),":",IF(MINUTE(H59)&lt;10,"0",""),MINUTE(H59))&amp;"–"&amp;CONCATENATE(IF(HOUR(I59)&lt;10,"0",""),HOUR(I59),":",IF(MINUTE(I59)&lt;10,"0",""),MINUTE(I59))&amp;IF(I59&lt;H59," +1",""),L59)</x:f>
      </x:c>
      <x:c r="H11" s="40" t="str">
        <x:f>IF($L$60="Готово",CONCATENATE(IF(HOUR(H60)&lt;10,"0",""),HOUR(H60),":",IF(MINUTE(H60)&lt;10,"0",""),MINUTE(H60))&amp;"–"&amp;CONCATENATE(IF(HOUR(I60)&lt;10,"0",""),HOUR(I60),":",IF(MINUTE(I60)&lt;10,"0",""),MINUTE(I60))&amp;IF(I60&lt;H60," +1",""),L60)</x:f>
      </x:c>
      <x:c r="I11" s="40" t="str">
        <x:f>IF($L$61="Готово",CONCATENATE(IF(HOUR(H61)&lt;10,"0",""),HOUR(H61),":",IF(MINUTE(H61)&lt;10,"0",""),MINUTE(H61))&amp;"–"&amp;CONCATENATE(IF(HOUR(I61)&lt;10,"0",""),HOUR(I61),":",IF(MINUTE(I61)&lt;10,"0",""),MINUTE(I61))&amp;IF(I61&lt;H61," +1",""),L61)</x:f>
      </x:c>
      <x:c r="J11" s="40" t="str">
        <x:f>IF($L$62="Готово",CONCATENATE(IF(HOUR(H62)&lt;10,"0",""),HOUR(H62),":",IF(MINUTE(H62)&lt;10,"0",""),MINUTE(H62))&amp;"–"&amp;CONCATENATE(IF(HOUR(I62)&lt;10,"0",""),HOUR(I62),":",IF(MINUTE(I62)&lt;10,"0",""),MINUTE(I62))&amp;IF(I62&lt;H62," +1",""),L62)</x:f>
      </x:c>
      <x:c r="K11" s="40" t="str">
        <x:f>IF($L$63="Готово",CONCATENATE(IF(HOUR(H63)&lt;10,"0",""),HOUR(H63),":",IF(MINUTE(H63)&lt;10,"0",""),MINUTE(H63))&amp;"–"&amp;CONCATENATE(IF(HOUR(I63)&lt;10,"0",""),HOUR(I63),":",IF(MINUTE(I63)&lt;10,"0",""),MINUTE(I63))&amp;IF(I63&lt;H63," +1",""),L63)</x:f>
      </x:c>
      <x:c r="L11" s="40" t="str">
        <x:f>IF($L$64="Готово",CONCATENATE(IF(HOUR(H64)&lt;10,"0",""),HOUR(H64),":",IF(MINUTE(H64)&lt;10,"0",""),MINUTE(H64))&amp;"–"&amp;CONCATENATE(IF(HOUR(I64)&lt;10,"0",""),HOUR(I64),":",IF(MINUTE(I64)&lt;10,"0",""),MINUTE(I64))&amp;IF(I64&lt;H64," +1",""),L64)</x:f>
      </x:c>
      <x:c r="M11" s="40" t="str">
        <x:f>IF($L$65="Готово",CONCATENATE(IF(HOUR(H65)&lt;10,"0",""),HOUR(H65),":",IF(MINUTE(H65)&lt;10,"0",""),MINUTE(H65))&amp;"–"&amp;CONCATENATE(IF(HOUR(I65)&lt;10,"0",""),HOUR(I65),":",IF(MINUTE(I65)&lt;10,"0",""),MINUTE(I65))&amp;IF(I65&lt;H65," +1",""),L65)</x:f>
      </x:c>
      <x:c r="N11" s="40" t="str">
        <x:f>IF($L$66="Готово",CONCATENATE(IF(HOUR(H66)&lt;10,"0",""),HOUR(H66),":",IF(MINUTE(H66)&lt;10,"0",""),MINUTE(H66))&amp;"–"&amp;CONCATENATE(IF(HOUR(I66)&lt;10,"0",""),HOUR(I66),":",IF(MINUTE(I66)&lt;10,"0",""),MINUTE(I66))&amp;IF(I66&lt;H66," +1",""),L66)</x:f>
      </x:c>
      <x:c r="O11" s="40" t="str">
        <x:f>IF($L$67="Готово",CONCATENATE(IF(HOUR(H67)&lt;10,"0",""),HOUR(H67),":",IF(MINUTE(H67)&lt;10,"0",""),MINUTE(H67))&amp;"–"&amp;CONCATENATE(IF(HOUR(I67)&lt;10,"0",""),HOUR(I67),":",IF(MINUTE(I67)&lt;10,"0",""),MINUTE(I67))&amp;IF(I67&lt;H67," +1",""),L67)</x:f>
      </x:c>
      <x:c r="P11" s="40" t="str">
        <x:f>IF($L$68="Готово",CONCATENATE(IF(HOUR(H68)&lt;10,"0",""),HOUR(H68),":",IF(MINUTE(H68)&lt;10,"0",""),MINUTE(H68))&amp;"–"&amp;CONCATENATE(IF(HOUR(I68)&lt;10,"0",""),HOUR(I68),":",IF(MINUTE(I68)&lt;10,"0",""),MINUTE(I68))&amp;IF(I68&lt;H68," +1",""),L68)</x:f>
      </x:c>
      <x:c r="Q11" s="40" t="str">
        <x:f>IF($L$69="Готово",CONCATENATE(IF(HOUR(H69)&lt;10,"0",""),HOUR(H69),":",IF(MINUTE(H69)&lt;10,"0",""),MINUTE(H69))&amp;"–"&amp;CONCATENATE(IF(HOUR(I69)&lt;10,"0",""),HOUR(I69),":",IF(MINUTE(I69)&lt;10,"0",""),MINUTE(I69))&amp;IF(I69&lt;H69," +1",""),L69)</x:f>
      </x:c>
      <x:c r="R11" s="40" t="str">
        <x:f>IF($L$70="Готово",CONCATENATE(IF(HOUR(H70)&lt;10,"0",""),HOUR(H70),":",IF(MINUTE(H70)&lt;10,"0",""),MINUTE(H70))&amp;"–"&amp;CONCATENATE(IF(HOUR(I70)&lt;10,"0",""),HOUR(I70),":",IF(MINUTE(I70)&lt;10,"0",""),MINUTE(I70))&amp;IF(I70&lt;H70," +1",""),L70)</x:f>
      </x:c>
      <x:c r="S11" s="40" t="str">
        <x:f>IF($L$71="Готово",CONCATENATE(IF(HOUR(H71)&lt;10,"0",""),HOUR(H71),":",IF(MINUTE(H71)&lt;10,"0",""),MINUTE(H71))&amp;"–"&amp;CONCATENATE(IF(HOUR(I71)&lt;10,"0",""),HOUR(I71),":",IF(MINUTE(I71)&lt;10,"0",""),MINUTE(I71))&amp;IF(I71&lt;H71," +1",""),L71)</x:f>
      </x:c>
      <x:c r="T11" s="40" t="str">
        <x:f>IF($L$72="Готово",CONCATENATE(IF(HOUR(H72)&lt;10,"0",""),HOUR(H72),":",IF(MINUTE(H72)&lt;10,"0",""),MINUTE(H72))&amp;"–"&amp;CONCATENATE(IF(HOUR(I72)&lt;10,"0",""),HOUR(I72),":",IF(MINUTE(I72)&lt;10,"0",""),MINUTE(I72))&amp;IF(I72&lt;H72," +1",""),L72)</x:f>
      </x:c>
      <x:c r="U11" s="40" t="str">
        <x:f>IF($L$73="Готово",CONCATENATE(IF(HOUR(H73)&lt;10,"0",""),HOUR(H73),":",IF(MINUTE(H73)&lt;10,"0",""),MINUTE(H73))&amp;"–"&amp;CONCATENATE(IF(HOUR(I73)&lt;10,"0",""),HOUR(I73),":",IF(MINUTE(I73)&lt;10,"0",""),MINUTE(I73))&amp;IF(I73&lt;H73," +1",""),L73)</x:f>
      </x:c>
      <x:c r="V11" s="40" t="str">
        <x:f>IF($L$74="Готово",CONCATENATE(IF(HOUR(H74)&lt;10,"0",""),HOUR(H74),":",IF(MINUTE(H74)&lt;10,"0",""),MINUTE(H74))&amp;"–"&amp;CONCATENATE(IF(HOUR(I74)&lt;10,"0",""),HOUR(I74),":",IF(MINUTE(I74)&lt;10,"0",""),MINUTE(I74))&amp;IF(I74&lt;H74," +1",""),L74)</x:f>
      </x:c>
      <x:c r="W11" s="40" t="str">
        <x:f>IF($L$75="Готово",CONCATENATE(IF(HOUR(H75)&lt;10,"0",""),HOUR(H75),":",IF(MINUTE(H75)&lt;10,"0",""),MINUTE(H75))&amp;"–"&amp;CONCATENATE(IF(HOUR(I75)&lt;10,"0",""),HOUR(I75),":",IF(MINUTE(I75)&lt;10,"0",""),MINUTE(I75))&amp;IF(I75&lt;H75," +1",""),L75)</x:f>
      </x:c>
      <x:c r="X11" s="40" t="str">
        <x:f>IF($L$76="Готово",CONCATENATE(IF(HOUR(H76)&lt;10,"0",""),HOUR(H76),":",IF(MINUTE(H76)&lt;10,"0",""),MINUTE(H76))&amp;"–"&amp;CONCATENATE(IF(HOUR(I76)&lt;10,"0",""),HOUR(I76),":",IF(MINUTE(I76)&lt;10,"0",""),MINUTE(I76))&amp;IF(I76&lt;H76," +1",""),L76)</x:f>
      </x:c>
      <x:c r="Y11" s="40" t="str">
        <x:f>IF($L$77="Готово",CONCATENATE(IF(HOUR(H77)&lt;10,"0",""),HOUR(H77),":",IF(MINUTE(H77)&lt;10,"0",""),MINUTE(H77))&amp;"–"&amp;CONCATENATE(IF(HOUR(I77)&lt;10,"0",""),HOUR(I77),":",IF(MINUTE(I77)&lt;10,"0",""),MINUTE(I77))&amp;IF(I77&lt;H77," +1",""),L77)</x:f>
      </x:c>
      <x:c r="Z11" s="40" t="str">
        <x:f>IF($L$78="Готово",CONCATENATE(IF(HOUR(H78)&lt;10,"0",""),HOUR(H78),":",IF(MINUTE(H78)&lt;10,"0",""),MINUTE(H78))&amp;"–"&amp;CONCATENATE(IF(HOUR(I78)&lt;10,"0",""),HOUR(I78),":",IF(MINUTE(I78)&lt;10,"0",""),MINUTE(I78))&amp;IF(I78&lt;H78," +1",""),L78)</x:f>
      </x:c>
      <x:c r="AA11" s="40" t="str">
        <x:f>IF($L$79="Готово",CONCATENATE(IF(HOUR(H79)&lt;10,"0",""),HOUR(H79),":",IF(MINUTE(H79)&lt;10,"0",""),MINUTE(H79))&amp;"–"&amp;CONCATENATE(IF(HOUR(I79)&lt;10,"0",""),HOUR(I79),":",IF(MINUTE(I79)&lt;10,"0",""),MINUTE(I79))&amp;IF(I79&lt;H79," +1",""),L79)</x:f>
      </x:c>
      <x:c r="AB11" s="40" t="str">
        <x:f>IF($L$80="Готово",CONCATENATE(IF(HOUR(H80)&lt;10,"0",""),HOUR(H80),":",IF(MINUTE(H80)&lt;10,"0",""),MINUTE(H80))&amp;"–"&amp;CONCATENATE(IF(HOUR(I80)&lt;10,"0",""),HOUR(I80),":",IF(MINUTE(I80)&lt;10,"0",""),MINUTE(I80))&amp;IF(I80&lt;H80," +1",""),L80)</x:f>
      </x:c>
      <x:c r="AC11" s="40" t="str">
        <x:f>IF($L$81="Готово",CONCATENATE(IF(HOUR(H81)&lt;10,"0",""),HOUR(H81),":",IF(MINUTE(H81)&lt;10,"0",""),MINUTE(H81))&amp;"–"&amp;CONCATENATE(IF(HOUR(I81)&lt;10,"0",""),HOUR(I81),":",IF(MINUTE(I81)&lt;10,"0",""),MINUTE(I81))&amp;IF(I81&lt;H81," +1",""),L81)</x:f>
      </x:c>
      <x:c r="AD11" s="40" t="str">
        <x:f>IF($L$82="Готово",CONCATENATE(IF(HOUR(H82)&lt;10,"0",""),HOUR(H82),":",IF(MINUTE(H82)&lt;10,"0",""),MINUTE(H82))&amp;"–"&amp;CONCATENATE(IF(HOUR(I82)&lt;10,"0",""),HOUR(I82),":",IF(MINUTE(I82)&lt;10,"0",""),MINUTE(I82))&amp;IF(I82&lt;H82," +1",""),L82)</x:f>
      </x:c>
      <x:c r="AE11" s="40" t="str">
        <x:f>IF($L$83="Готово",CONCATENATE(IF(HOUR(H83)&lt;10,"0",""),HOUR(H83),":",IF(MINUTE(H83)&lt;10,"0",""),MINUTE(H83))&amp;"–"&amp;CONCATENATE(IF(HOUR(I83)&lt;10,"0",""),HOUR(I83),":",IF(MINUTE(I83)&lt;10,"0",""),MINUTE(I83))&amp;IF(I83&lt;H83," +1",""),L83)</x:f>
      </x:c>
      <x:c r="AF11" s="40" t="str">
        <x:f>IF($L$84="Готово",CONCATENATE(IF(HOUR(H84)&lt;10,"0",""),HOUR(H84),":",IF(MINUTE(H84)&lt;10,"0",""),MINUTE(H84))&amp;"–"&amp;CONCATENATE(IF(HOUR(I84)&lt;10,"0",""),HOUR(I84),":",IF(MINUTE(I84)&lt;10,"0",""),MINUTE(I84))&amp;IF(I84&lt;H84," +1",""),L84)</x:f>
      </x:c>
      <x:c r="AG11" s="40" t="str">
        <x:f>IF($L$85="Готово",CONCATENATE(IF(HOUR(H85)&lt;10,"0",""),HOUR(H85),":",IF(MINUTE(H85)&lt;10,"0",""),MINUTE(H85))&amp;"–"&amp;CONCATENATE(IF(HOUR(I85)&lt;10,"0",""),HOUR(I85),":",IF(MINUTE(I85)&lt;10,"0",""),MINUTE(I85))&amp;IF(I85&lt;H85," +1",""),L85)</x:f>
      </x:c>
      <x:c r="AH11" s="40" t="str">
        <x:f>IF($L$86="Готово",CONCATENATE(IF(HOUR(H86)&lt;10,"0",""),HOUR(H86),":",IF(MINUTE(H86)&lt;10,"0",""),MINUTE(H86))&amp;"–"&amp;CONCATENATE(IF(HOUR(I86)&lt;10,"0",""),HOUR(I86),":",IF(MINUTE(I86)&lt;10,"0",""),MINUTE(I86))&amp;IF(I86&lt;H86," +1",""),L86)</x:f>
      </x:c>
      <x:c r="AI11" s="46"/>
      <x:c r="AJ11" s="48"/>
      <x:c r="AK11" s="3"/>
    </x:row>
    <x:row r="12" ht="21" customHeight="1">
      <x:c r="A12" s="3"/>
      <x:c r="B12" s="33"/>
      <x:c r="C12" s="34"/>
      <x:c r="D12" s="37"/>
      <x:c r="E12" s="37"/>
      <x:c r="F12" s="37"/>
      <x:c r="G12" s="37"/>
      <x:c r="H12" s="37"/>
      <x:c r="I12" s="37"/>
      <x:c r="J12" s="37"/>
      <x:c r="K12" s="37"/>
      <x:c r="L12" s="37"/>
      <x:c r="M12" s="37"/>
      <x:c r="N12" s="37"/>
      <x:c r="O12" s="37"/>
      <x:c r="P12" s="37"/>
      <x:c r="Q12" s="37"/>
      <x:c r="R12" s="37"/>
      <x:c r="S12" s="37"/>
      <x:c r="T12" s="37"/>
      <x:c r="U12" s="37"/>
      <x:c r="V12" s="37"/>
      <x:c r="W12" s="37"/>
      <x:c r="X12" s="37"/>
      <x:c r="Y12" s="37"/>
      <x:c r="Z12" s="37"/>
      <x:c r="AA12" s="37"/>
      <x:c r="AB12" s="37"/>
      <x:c r="AC12" s="37"/>
      <x:c r="AD12" s="37"/>
      <x:c r="AE12" s="37"/>
      <x:c r="AF12" s="37"/>
      <x:c r="AG12" s="37"/>
      <x:c r="AH12" s="37"/>
      <x:c r="AI12" s="45" t="str">
        <x:f>IF(COUNTA(D12:AH12)=0,IF($B12="","",0),IF(COUNT(K87:K117)=31,SUM(K87:K117),"Проверить"))</x:f>
      </x:c>
      <x:c r="AJ12" s="47" t="str">
        <x:f>IF(ISTEXT(AI12),AI12,COUNTIFS(K87:K117,"&gt;0"))</x:f>
      </x:c>
      <x:c r="AK12" s="3"/>
    </x:row>
    <x:row r="13" ht="18" customHeight="1">
      <x:c r="A13" s="3"/>
      <x:c r="B13" s="38"/>
      <x:c r="C13" s="39"/>
      <x:c r="D13" s="40" t="str">
        <x:f>IF($L$87="Готово",CONCATENATE(IF(HOUR(H87)&lt;10,"0",""),HOUR(H87),":",IF(MINUTE(H87)&lt;10,"0",""),MINUTE(H87))&amp;"–"&amp;CONCATENATE(IF(HOUR(I87)&lt;10,"0",""),HOUR(I87),":",IF(MINUTE(I87)&lt;10,"0",""),MINUTE(I87))&amp;IF(I87&lt;H87," +1",""),L87)</x:f>
      </x:c>
      <x:c r="E13" s="40" t="str">
        <x:f>IF($L$88="Готово",CONCATENATE(IF(HOUR(H88)&lt;10,"0",""),HOUR(H88),":",IF(MINUTE(H88)&lt;10,"0",""),MINUTE(H88))&amp;"–"&amp;CONCATENATE(IF(HOUR(I88)&lt;10,"0",""),HOUR(I88),":",IF(MINUTE(I88)&lt;10,"0",""),MINUTE(I88))&amp;IF(I88&lt;H88," +1",""),L88)</x:f>
      </x:c>
      <x:c r="F13" s="40" t="str">
        <x:f>IF($L$89="Готово",CONCATENATE(IF(HOUR(H89)&lt;10,"0",""),HOUR(H89),":",IF(MINUTE(H89)&lt;10,"0",""),MINUTE(H89))&amp;"–"&amp;CONCATENATE(IF(HOUR(I89)&lt;10,"0",""),HOUR(I89),":",IF(MINUTE(I89)&lt;10,"0",""),MINUTE(I89))&amp;IF(I89&lt;H89," +1",""),L89)</x:f>
      </x:c>
      <x:c r="G13" s="40" t="str">
        <x:f>IF($L$90="Готово",CONCATENATE(IF(HOUR(H90)&lt;10,"0",""),HOUR(H90),":",IF(MINUTE(H90)&lt;10,"0",""),MINUTE(H90))&amp;"–"&amp;CONCATENATE(IF(HOUR(I90)&lt;10,"0",""),HOUR(I90),":",IF(MINUTE(I90)&lt;10,"0",""),MINUTE(I90))&amp;IF(I90&lt;H90," +1",""),L90)</x:f>
      </x:c>
      <x:c r="H13" s="40" t="str">
        <x:f>IF($L$91="Готово",CONCATENATE(IF(HOUR(H91)&lt;10,"0",""),HOUR(H91),":",IF(MINUTE(H91)&lt;10,"0",""),MINUTE(H91))&amp;"–"&amp;CONCATENATE(IF(HOUR(I91)&lt;10,"0",""),HOUR(I91),":",IF(MINUTE(I91)&lt;10,"0",""),MINUTE(I91))&amp;IF(I91&lt;H91," +1",""),L91)</x:f>
      </x:c>
      <x:c r="I13" s="40" t="str">
        <x:f>IF($L$92="Готово",CONCATENATE(IF(HOUR(H92)&lt;10,"0",""),HOUR(H92),":",IF(MINUTE(H92)&lt;10,"0",""),MINUTE(H92))&amp;"–"&amp;CONCATENATE(IF(HOUR(I92)&lt;10,"0",""),HOUR(I92),":",IF(MINUTE(I92)&lt;10,"0",""),MINUTE(I92))&amp;IF(I92&lt;H92," +1",""),L92)</x:f>
      </x:c>
      <x:c r="J13" s="40" t="str">
        <x:f>IF($L$93="Готово",CONCATENATE(IF(HOUR(H93)&lt;10,"0",""),HOUR(H93),":",IF(MINUTE(H93)&lt;10,"0",""),MINUTE(H93))&amp;"–"&amp;CONCATENATE(IF(HOUR(I93)&lt;10,"0",""),HOUR(I93),":",IF(MINUTE(I93)&lt;10,"0",""),MINUTE(I93))&amp;IF(I93&lt;H93," +1",""),L93)</x:f>
      </x:c>
      <x:c r="K13" s="40" t="str">
        <x:f>IF($L$94="Готово",CONCATENATE(IF(HOUR(H94)&lt;10,"0",""),HOUR(H94),":",IF(MINUTE(H94)&lt;10,"0",""),MINUTE(H94))&amp;"–"&amp;CONCATENATE(IF(HOUR(I94)&lt;10,"0",""),HOUR(I94),":",IF(MINUTE(I94)&lt;10,"0",""),MINUTE(I94))&amp;IF(I94&lt;H94," +1",""),L94)</x:f>
      </x:c>
      <x:c r="L13" s="40" t="str">
        <x:f>IF($L$95="Готово",CONCATENATE(IF(HOUR(H95)&lt;10,"0",""),HOUR(H95),":",IF(MINUTE(H95)&lt;10,"0",""),MINUTE(H95))&amp;"–"&amp;CONCATENATE(IF(HOUR(I95)&lt;10,"0",""),HOUR(I95),":",IF(MINUTE(I95)&lt;10,"0",""),MINUTE(I95))&amp;IF(I95&lt;H95," +1",""),L95)</x:f>
      </x:c>
      <x:c r="M13" s="40" t="str">
        <x:f>IF($L$96="Готово",CONCATENATE(IF(HOUR(H96)&lt;10,"0",""),HOUR(H96),":",IF(MINUTE(H96)&lt;10,"0",""),MINUTE(H96))&amp;"–"&amp;CONCATENATE(IF(HOUR(I96)&lt;10,"0",""),HOUR(I96),":",IF(MINUTE(I96)&lt;10,"0",""),MINUTE(I96))&amp;IF(I96&lt;H96," +1",""),L96)</x:f>
      </x:c>
      <x:c r="N13" s="40" t="str">
        <x:f>IF($L$97="Готово",CONCATENATE(IF(HOUR(H97)&lt;10,"0",""),HOUR(H97),":",IF(MINUTE(H97)&lt;10,"0",""),MINUTE(H97))&amp;"–"&amp;CONCATENATE(IF(HOUR(I97)&lt;10,"0",""),HOUR(I97),":",IF(MINUTE(I97)&lt;10,"0",""),MINUTE(I97))&amp;IF(I97&lt;H97," +1",""),L97)</x:f>
      </x:c>
      <x:c r="O13" s="40" t="str">
        <x:f>IF($L$98="Готово",CONCATENATE(IF(HOUR(H98)&lt;10,"0",""),HOUR(H98),":",IF(MINUTE(H98)&lt;10,"0",""),MINUTE(H98))&amp;"–"&amp;CONCATENATE(IF(HOUR(I98)&lt;10,"0",""),HOUR(I98),":",IF(MINUTE(I98)&lt;10,"0",""),MINUTE(I98))&amp;IF(I98&lt;H98," +1",""),L98)</x:f>
      </x:c>
      <x:c r="P13" s="40" t="str">
        <x:f>IF($L$99="Готово",CONCATENATE(IF(HOUR(H99)&lt;10,"0",""),HOUR(H99),":",IF(MINUTE(H99)&lt;10,"0",""),MINUTE(H99))&amp;"–"&amp;CONCATENATE(IF(HOUR(I99)&lt;10,"0",""),HOUR(I99),":",IF(MINUTE(I99)&lt;10,"0",""),MINUTE(I99))&amp;IF(I99&lt;H99," +1",""),L99)</x:f>
      </x:c>
      <x:c r="Q13" s="40" t="str">
        <x:f>IF($L$100="Готово",CONCATENATE(IF(HOUR(H100)&lt;10,"0",""),HOUR(H100),":",IF(MINUTE(H100)&lt;10,"0",""),MINUTE(H100))&amp;"–"&amp;CONCATENATE(IF(HOUR(I100)&lt;10,"0",""),HOUR(I100),":",IF(MINUTE(I100)&lt;10,"0",""),MINUTE(I100))&amp;IF(I100&lt;H100," +1",""),L100)</x:f>
      </x:c>
      <x:c r="R13" s="40" t="str">
        <x:f>IF($L$101="Готово",CONCATENATE(IF(HOUR(H101)&lt;10,"0",""),HOUR(H101),":",IF(MINUTE(H101)&lt;10,"0",""),MINUTE(H101))&amp;"–"&amp;CONCATENATE(IF(HOUR(I101)&lt;10,"0",""),HOUR(I101),":",IF(MINUTE(I101)&lt;10,"0",""),MINUTE(I101))&amp;IF(I101&lt;H101," +1",""),L101)</x:f>
      </x:c>
      <x:c r="S13" s="40" t="str">
        <x:f>IF($L$102="Готово",CONCATENATE(IF(HOUR(H102)&lt;10,"0",""),HOUR(H102),":",IF(MINUTE(H102)&lt;10,"0",""),MINUTE(H102))&amp;"–"&amp;CONCATENATE(IF(HOUR(I102)&lt;10,"0",""),HOUR(I102),":",IF(MINUTE(I102)&lt;10,"0",""),MINUTE(I102))&amp;IF(I102&lt;H102," +1",""),L102)</x:f>
      </x:c>
      <x:c r="T13" s="40" t="str">
        <x:f>IF($L$103="Готово",CONCATENATE(IF(HOUR(H103)&lt;10,"0",""),HOUR(H103),":",IF(MINUTE(H103)&lt;10,"0",""),MINUTE(H103))&amp;"–"&amp;CONCATENATE(IF(HOUR(I103)&lt;10,"0",""),HOUR(I103),":",IF(MINUTE(I103)&lt;10,"0",""),MINUTE(I103))&amp;IF(I103&lt;H103," +1",""),L103)</x:f>
      </x:c>
      <x:c r="U13" s="40" t="str">
        <x:f>IF($L$104="Готово",CONCATENATE(IF(HOUR(H104)&lt;10,"0",""),HOUR(H104),":",IF(MINUTE(H104)&lt;10,"0",""),MINUTE(H104))&amp;"–"&amp;CONCATENATE(IF(HOUR(I104)&lt;10,"0",""),HOUR(I104),":",IF(MINUTE(I104)&lt;10,"0",""),MINUTE(I104))&amp;IF(I104&lt;H104," +1",""),L104)</x:f>
      </x:c>
      <x:c r="V13" s="40" t="str">
        <x:f>IF($L$105="Готово",CONCATENATE(IF(HOUR(H105)&lt;10,"0",""),HOUR(H105),":",IF(MINUTE(H105)&lt;10,"0",""),MINUTE(H105))&amp;"–"&amp;CONCATENATE(IF(HOUR(I105)&lt;10,"0",""),HOUR(I105),":",IF(MINUTE(I105)&lt;10,"0",""),MINUTE(I105))&amp;IF(I105&lt;H105," +1",""),L105)</x:f>
      </x:c>
      <x:c r="W13" s="40" t="str">
        <x:f>IF($L$106="Готово",CONCATENATE(IF(HOUR(H106)&lt;10,"0",""),HOUR(H106),":",IF(MINUTE(H106)&lt;10,"0",""),MINUTE(H106))&amp;"–"&amp;CONCATENATE(IF(HOUR(I106)&lt;10,"0",""),HOUR(I106),":",IF(MINUTE(I106)&lt;10,"0",""),MINUTE(I106))&amp;IF(I106&lt;H106," +1",""),L106)</x:f>
      </x:c>
      <x:c r="X13" s="40" t="str">
        <x:f>IF($L$107="Готово",CONCATENATE(IF(HOUR(H107)&lt;10,"0",""),HOUR(H107),":",IF(MINUTE(H107)&lt;10,"0",""),MINUTE(H107))&amp;"–"&amp;CONCATENATE(IF(HOUR(I107)&lt;10,"0",""),HOUR(I107),":",IF(MINUTE(I107)&lt;10,"0",""),MINUTE(I107))&amp;IF(I107&lt;H107," +1",""),L107)</x:f>
      </x:c>
      <x:c r="Y13" s="40" t="str">
        <x:f>IF($L$108="Готово",CONCATENATE(IF(HOUR(H108)&lt;10,"0",""),HOUR(H108),":",IF(MINUTE(H108)&lt;10,"0",""),MINUTE(H108))&amp;"–"&amp;CONCATENATE(IF(HOUR(I108)&lt;10,"0",""),HOUR(I108),":",IF(MINUTE(I108)&lt;10,"0",""),MINUTE(I108))&amp;IF(I108&lt;H108," +1",""),L108)</x:f>
      </x:c>
      <x:c r="Z13" s="40" t="str">
        <x:f>IF($L$109="Готово",CONCATENATE(IF(HOUR(H109)&lt;10,"0",""),HOUR(H109),":",IF(MINUTE(H109)&lt;10,"0",""),MINUTE(H109))&amp;"–"&amp;CONCATENATE(IF(HOUR(I109)&lt;10,"0",""),HOUR(I109),":",IF(MINUTE(I109)&lt;10,"0",""),MINUTE(I109))&amp;IF(I109&lt;H109," +1",""),L109)</x:f>
      </x:c>
      <x:c r="AA13" s="40" t="str">
        <x:f>IF($L$110="Готово",CONCATENATE(IF(HOUR(H110)&lt;10,"0",""),HOUR(H110),":",IF(MINUTE(H110)&lt;10,"0",""),MINUTE(H110))&amp;"–"&amp;CONCATENATE(IF(HOUR(I110)&lt;10,"0",""),HOUR(I110),":",IF(MINUTE(I110)&lt;10,"0",""),MINUTE(I110))&amp;IF(I110&lt;H110," +1",""),L110)</x:f>
      </x:c>
      <x:c r="AB13" s="40" t="str">
        <x:f>IF($L$111="Готово",CONCATENATE(IF(HOUR(H111)&lt;10,"0",""),HOUR(H111),":",IF(MINUTE(H111)&lt;10,"0",""),MINUTE(H111))&amp;"–"&amp;CONCATENATE(IF(HOUR(I111)&lt;10,"0",""),HOUR(I111),":",IF(MINUTE(I111)&lt;10,"0",""),MINUTE(I111))&amp;IF(I111&lt;H111," +1",""),L111)</x:f>
      </x:c>
      <x:c r="AC13" s="40" t="str">
        <x:f>IF($L$112="Готово",CONCATENATE(IF(HOUR(H112)&lt;10,"0",""),HOUR(H112),":",IF(MINUTE(H112)&lt;10,"0",""),MINUTE(H112))&amp;"–"&amp;CONCATENATE(IF(HOUR(I112)&lt;10,"0",""),HOUR(I112),":",IF(MINUTE(I112)&lt;10,"0",""),MINUTE(I112))&amp;IF(I112&lt;H112," +1",""),L112)</x:f>
      </x:c>
      <x:c r="AD13" s="40" t="str">
        <x:f>IF($L$113="Готово",CONCATENATE(IF(HOUR(H113)&lt;10,"0",""),HOUR(H113),":",IF(MINUTE(H113)&lt;10,"0",""),MINUTE(H113))&amp;"–"&amp;CONCATENATE(IF(HOUR(I113)&lt;10,"0",""),HOUR(I113),":",IF(MINUTE(I113)&lt;10,"0",""),MINUTE(I113))&amp;IF(I113&lt;H113," +1",""),L113)</x:f>
      </x:c>
      <x:c r="AE13" s="40" t="str">
        <x:f>IF($L$114="Готово",CONCATENATE(IF(HOUR(H114)&lt;10,"0",""),HOUR(H114),":",IF(MINUTE(H114)&lt;10,"0",""),MINUTE(H114))&amp;"–"&amp;CONCATENATE(IF(HOUR(I114)&lt;10,"0",""),HOUR(I114),":",IF(MINUTE(I114)&lt;10,"0",""),MINUTE(I114))&amp;IF(I114&lt;H114," +1",""),L114)</x:f>
      </x:c>
      <x:c r="AF13" s="40" t="str">
        <x:f>IF($L$115="Готово",CONCATENATE(IF(HOUR(H115)&lt;10,"0",""),HOUR(H115),":",IF(MINUTE(H115)&lt;10,"0",""),MINUTE(H115))&amp;"–"&amp;CONCATENATE(IF(HOUR(I115)&lt;10,"0",""),HOUR(I115),":",IF(MINUTE(I115)&lt;10,"0",""),MINUTE(I115))&amp;IF(I115&lt;H115," +1",""),L115)</x:f>
      </x:c>
      <x:c r="AG13" s="40" t="str">
        <x:f>IF($L$116="Готово",CONCATENATE(IF(HOUR(H116)&lt;10,"0",""),HOUR(H116),":",IF(MINUTE(H116)&lt;10,"0",""),MINUTE(H116))&amp;"–"&amp;CONCATENATE(IF(HOUR(I116)&lt;10,"0",""),HOUR(I116),":",IF(MINUTE(I116)&lt;10,"0",""),MINUTE(I116))&amp;IF(I116&lt;H116," +1",""),L116)</x:f>
      </x:c>
      <x:c r="AH13" s="40" t="str">
        <x:f>IF($L$117="Готово",CONCATENATE(IF(HOUR(H117)&lt;10,"0",""),HOUR(H117),":",IF(MINUTE(H117)&lt;10,"0",""),MINUTE(H117))&amp;"–"&amp;CONCATENATE(IF(HOUR(I117)&lt;10,"0",""),HOUR(I117),":",IF(MINUTE(I117)&lt;10,"0",""),MINUTE(I117))&amp;IF(I117&lt;H117," +1",""),L117)</x:f>
      </x:c>
      <x:c r="AI13" s="46"/>
      <x:c r="AJ13" s="48"/>
      <x:c r="AK13" s="3"/>
    </x:row>
    <x:row r="14" ht="21" customHeight="1">
      <x:c r="A14" s="3"/>
      <x:c r="B14" s="33"/>
      <x:c r="C14" s="34"/>
      <x:c r="D14" s="37"/>
      <x:c r="E14" s="37"/>
      <x:c r="F14" s="37"/>
      <x:c r="G14" s="37"/>
      <x:c r="H14" s="37"/>
      <x:c r="I14" s="37"/>
      <x:c r="J14" s="37"/>
      <x:c r="K14" s="37"/>
      <x:c r="L14" s="37"/>
      <x:c r="M14" s="37"/>
      <x:c r="N14" s="37"/>
      <x:c r="O14" s="37"/>
      <x:c r="P14" s="37"/>
      <x:c r="Q14" s="37"/>
      <x:c r="R14" s="37"/>
      <x:c r="S14" s="37"/>
      <x:c r="T14" s="37"/>
      <x:c r="U14" s="37"/>
      <x:c r="V14" s="37"/>
      <x:c r="W14" s="37"/>
      <x:c r="X14" s="37"/>
      <x:c r="Y14" s="37"/>
      <x:c r="Z14" s="37"/>
      <x:c r="AA14" s="37"/>
      <x:c r="AB14" s="37"/>
      <x:c r="AC14" s="37"/>
      <x:c r="AD14" s="37"/>
      <x:c r="AE14" s="37"/>
      <x:c r="AF14" s="37"/>
      <x:c r="AG14" s="37"/>
      <x:c r="AH14" s="37"/>
      <x:c r="AI14" s="45" t="str">
        <x:f>IF(COUNTA(D14:AH14)=0,IF($B14="","",0),IF(COUNT(K118:K148)=31,SUM(K118:K148),"Проверить"))</x:f>
      </x:c>
      <x:c r="AJ14" s="47" t="str">
        <x:f>IF(ISTEXT(AI14),AI14,COUNTIFS(K118:K148,"&gt;0"))</x:f>
      </x:c>
      <x:c r="AK14" s="3"/>
    </x:row>
    <x:row r="15" ht="18" customHeight="1">
      <x:c r="A15" s="3"/>
      <x:c r="B15" s="38"/>
      <x:c r="C15" s="39"/>
      <x:c r="D15" s="40" t="str">
        <x:f>IF($L$118="Готово",CONCATENATE(IF(HOUR(H118)&lt;10,"0",""),HOUR(H118),":",IF(MINUTE(H118)&lt;10,"0",""),MINUTE(H118))&amp;"–"&amp;CONCATENATE(IF(HOUR(I118)&lt;10,"0",""),HOUR(I118),":",IF(MINUTE(I118)&lt;10,"0",""),MINUTE(I118))&amp;IF(I118&lt;H118," +1",""),L118)</x:f>
      </x:c>
      <x:c r="E15" s="40" t="str">
        <x:f>IF($L$119="Готово",CONCATENATE(IF(HOUR(H119)&lt;10,"0",""),HOUR(H119),":",IF(MINUTE(H119)&lt;10,"0",""),MINUTE(H119))&amp;"–"&amp;CONCATENATE(IF(HOUR(I119)&lt;10,"0",""),HOUR(I119),":",IF(MINUTE(I119)&lt;10,"0",""),MINUTE(I119))&amp;IF(I119&lt;H119," +1",""),L119)</x:f>
      </x:c>
      <x:c r="F15" s="40" t="str">
        <x:f>IF($L$120="Готово",CONCATENATE(IF(HOUR(H120)&lt;10,"0",""),HOUR(H120),":",IF(MINUTE(H120)&lt;10,"0",""),MINUTE(H120))&amp;"–"&amp;CONCATENATE(IF(HOUR(I120)&lt;10,"0",""),HOUR(I120),":",IF(MINUTE(I120)&lt;10,"0",""),MINUTE(I120))&amp;IF(I120&lt;H120," +1",""),L120)</x:f>
      </x:c>
      <x:c r="G15" s="40" t="str">
        <x:f>IF($L$121="Готово",CONCATENATE(IF(HOUR(H121)&lt;10,"0",""),HOUR(H121),":",IF(MINUTE(H121)&lt;10,"0",""),MINUTE(H121))&amp;"–"&amp;CONCATENATE(IF(HOUR(I121)&lt;10,"0",""),HOUR(I121),":",IF(MINUTE(I121)&lt;10,"0",""),MINUTE(I121))&amp;IF(I121&lt;H121," +1",""),L121)</x:f>
      </x:c>
      <x:c r="H15" s="40" t="str">
        <x:f>IF($L$122="Готово",CONCATENATE(IF(HOUR(H122)&lt;10,"0",""),HOUR(H122),":",IF(MINUTE(H122)&lt;10,"0",""),MINUTE(H122))&amp;"–"&amp;CONCATENATE(IF(HOUR(I122)&lt;10,"0",""),HOUR(I122),":",IF(MINUTE(I122)&lt;10,"0",""),MINUTE(I122))&amp;IF(I122&lt;H122," +1",""),L122)</x:f>
      </x:c>
      <x:c r="I15" s="40" t="str">
        <x:f>IF($L$123="Готово",CONCATENATE(IF(HOUR(H123)&lt;10,"0",""),HOUR(H123),":",IF(MINUTE(H123)&lt;10,"0",""),MINUTE(H123))&amp;"–"&amp;CONCATENATE(IF(HOUR(I123)&lt;10,"0",""),HOUR(I123),":",IF(MINUTE(I123)&lt;10,"0",""),MINUTE(I123))&amp;IF(I123&lt;H123," +1",""),L123)</x:f>
      </x:c>
      <x:c r="J15" s="40" t="str">
        <x:f>IF($L$124="Готово",CONCATENATE(IF(HOUR(H124)&lt;10,"0",""),HOUR(H124),":",IF(MINUTE(H124)&lt;10,"0",""),MINUTE(H124))&amp;"–"&amp;CONCATENATE(IF(HOUR(I124)&lt;10,"0",""),HOUR(I124),":",IF(MINUTE(I124)&lt;10,"0",""),MINUTE(I124))&amp;IF(I124&lt;H124," +1",""),L124)</x:f>
      </x:c>
      <x:c r="K15" s="40" t="str">
        <x:f>IF($L$125="Готово",CONCATENATE(IF(HOUR(H125)&lt;10,"0",""),HOUR(H125),":",IF(MINUTE(H125)&lt;10,"0",""),MINUTE(H125))&amp;"–"&amp;CONCATENATE(IF(HOUR(I125)&lt;10,"0",""),HOUR(I125),":",IF(MINUTE(I125)&lt;10,"0",""),MINUTE(I125))&amp;IF(I125&lt;H125," +1",""),L125)</x:f>
      </x:c>
      <x:c r="L15" s="40" t="str">
        <x:f>IF($L$126="Готово",CONCATENATE(IF(HOUR(H126)&lt;10,"0",""),HOUR(H126),":",IF(MINUTE(H126)&lt;10,"0",""),MINUTE(H126))&amp;"–"&amp;CONCATENATE(IF(HOUR(I126)&lt;10,"0",""),HOUR(I126),":",IF(MINUTE(I126)&lt;10,"0",""),MINUTE(I126))&amp;IF(I126&lt;H126," +1",""),L126)</x:f>
      </x:c>
      <x:c r="M15" s="40" t="str">
        <x:f>IF($L$127="Готово",CONCATENATE(IF(HOUR(H127)&lt;10,"0",""),HOUR(H127),":",IF(MINUTE(H127)&lt;10,"0",""),MINUTE(H127))&amp;"–"&amp;CONCATENATE(IF(HOUR(I127)&lt;10,"0",""),HOUR(I127),":",IF(MINUTE(I127)&lt;10,"0",""),MINUTE(I127))&amp;IF(I127&lt;H127," +1",""),L127)</x:f>
      </x:c>
      <x:c r="N15" s="40" t="str">
        <x:f>IF($L$128="Готово",CONCATENATE(IF(HOUR(H128)&lt;10,"0",""),HOUR(H128),":",IF(MINUTE(H128)&lt;10,"0",""),MINUTE(H128))&amp;"–"&amp;CONCATENATE(IF(HOUR(I128)&lt;10,"0",""),HOUR(I128),":",IF(MINUTE(I128)&lt;10,"0",""),MINUTE(I128))&amp;IF(I128&lt;H128," +1",""),L128)</x:f>
      </x:c>
      <x:c r="O15" s="40" t="str">
        <x:f>IF($L$129="Готово",CONCATENATE(IF(HOUR(H129)&lt;10,"0",""),HOUR(H129),":",IF(MINUTE(H129)&lt;10,"0",""),MINUTE(H129))&amp;"–"&amp;CONCATENATE(IF(HOUR(I129)&lt;10,"0",""),HOUR(I129),":",IF(MINUTE(I129)&lt;10,"0",""),MINUTE(I129))&amp;IF(I129&lt;H129," +1",""),L129)</x:f>
      </x:c>
      <x:c r="P15" s="40" t="str">
        <x:f>IF($L$130="Готово",CONCATENATE(IF(HOUR(H130)&lt;10,"0",""),HOUR(H130),":",IF(MINUTE(H130)&lt;10,"0",""),MINUTE(H130))&amp;"–"&amp;CONCATENATE(IF(HOUR(I130)&lt;10,"0",""),HOUR(I130),":",IF(MINUTE(I130)&lt;10,"0",""),MINUTE(I130))&amp;IF(I130&lt;H130," +1",""),L130)</x:f>
      </x:c>
      <x:c r="Q15" s="40" t="str">
        <x:f>IF($L$131="Готово",CONCATENATE(IF(HOUR(H131)&lt;10,"0",""),HOUR(H131),":",IF(MINUTE(H131)&lt;10,"0",""),MINUTE(H131))&amp;"–"&amp;CONCATENATE(IF(HOUR(I131)&lt;10,"0",""),HOUR(I131),":",IF(MINUTE(I131)&lt;10,"0",""),MINUTE(I131))&amp;IF(I131&lt;H131," +1",""),L131)</x:f>
      </x:c>
      <x:c r="R15" s="40" t="str">
        <x:f>IF($L$132="Готово",CONCATENATE(IF(HOUR(H132)&lt;10,"0",""),HOUR(H132),":",IF(MINUTE(H132)&lt;10,"0",""),MINUTE(H132))&amp;"–"&amp;CONCATENATE(IF(HOUR(I132)&lt;10,"0",""),HOUR(I132),":",IF(MINUTE(I132)&lt;10,"0",""),MINUTE(I132))&amp;IF(I132&lt;H132," +1",""),L132)</x:f>
      </x:c>
      <x:c r="S15" s="40" t="str">
        <x:f>IF($L$133="Готово",CONCATENATE(IF(HOUR(H133)&lt;10,"0",""),HOUR(H133),":",IF(MINUTE(H133)&lt;10,"0",""),MINUTE(H133))&amp;"–"&amp;CONCATENATE(IF(HOUR(I133)&lt;10,"0",""),HOUR(I133),":",IF(MINUTE(I133)&lt;10,"0",""),MINUTE(I133))&amp;IF(I133&lt;H133," +1",""),L133)</x:f>
      </x:c>
      <x:c r="T15" s="40" t="str">
        <x:f>IF($L$134="Готово",CONCATENATE(IF(HOUR(H134)&lt;10,"0",""),HOUR(H134),":",IF(MINUTE(H134)&lt;10,"0",""),MINUTE(H134))&amp;"–"&amp;CONCATENATE(IF(HOUR(I134)&lt;10,"0",""),HOUR(I134),":",IF(MINUTE(I134)&lt;10,"0",""),MINUTE(I134))&amp;IF(I134&lt;H134," +1",""),L134)</x:f>
      </x:c>
      <x:c r="U15" s="40" t="str">
        <x:f>IF($L$135="Готово",CONCATENATE(IF(HOUR(H135)&lt;10,"0",""),HOUR(H135),":",IF(MINUTE(H135)&lt;10,"0",""),MINUTE(H135))&amp;"–"&amp;CONCATENATE(IF(HOUR(I135)&lt;10,"0",""),HOUR(I135),":",IF(MINUTE(I135)&lt;10,"0",""),MINUTE(I135))&amp;IF(I135&lt;H135," +1",""),L135)</x:f>
      </x:c>
      <x:c r="V15" s="40" t="str">
        <x:f>IF($L$136="Готово",CONCATENATE(IF(HOUR(H136)&lt;10,"0",""),HOUR(H136),":",IF(MINUTE(H136)&lt;10,"0",""),MINUTE(H136))&amp;"–"&amp;CONCATENATE(IF(HOUR(I136)&lt;10,"0",""),HOUR(I136),":",IF(MINUTE(I136)&lt;10,"0",""),MINUTE(I136))&amp;IF(I136&lt;H136," +1",""),L136)</x:f>
      </x:c>
      <x:c r="W15" s="40" t="str">
        <x:f>IF($L$137="Готово",CONCATENATE(IF(HOUR(H137)&lt;10,"0",""),HOUR(H137),":",IF(MINUTE(H137)&lt;10,"0",""),MINUTE(H137))&amp;"–"&amp;CONCATENATE(IF(HOUR(I137)&lt;10,"0",""),HOUR(I137),":",IF(MINUTE(I137)&lt;10,"0",""),MINUTE(I137))&amp;IF(I137&lt;H137," +1",""),L137)</x:f>
      </x:c>
      <x:c r="X15" s="40" t="str">
        <x:f>IF($L$138="Готово",CONCATENATE(IF(HOUR(H138)&lt;10,"0",""),HOUR(H138),":",IF(MINUTE(H138)&lt;10,"0",""),MINUTE(H138))&amp;"–"&amp;CONCATENATE(IF(HOUR(I138)&lt;10,"0",""),HOUR(I138),":",IF(MINUTE(I138)&lt;10,"0",""),MINUTE(I138))&amp;IF(I138&lt;H138," +1",""),L138)</x:f>
      </x:c>
      <x:c r="Y15" s="40" t="str">
        <x:f>IF($L$139="Готово",CONCATENATE(IF(HOUR(H139)&lt;10,"0",""),HOUR(H139),":",IF(MINUTE(H139)&lt;10,"0",""),MINUTE(H139))&amp;"–"&amp;CONCATENATE(IF(HOUR(I139)&lt;10,"0",""),HOUR(I139),":",IF(MINUTE(I139)&lt;10,"0",""),MINUTE(I139))&amp;IF(I139&lt;H139," +1",""),L139)</x:f>
      </x:c>
      <x:c r="Z15" s="40" t="str">
        <x:f>IF($L$140="Готово",CONCATENATE(IF(HOUR(H140)&lt;10,"0",""),HOUR(H140),":",IF(MINUTE(H140)&lt;10,"0",""),MINUTE(H140))&amp;"–"&amp;CONCATENATE(IF(HOUR(I140)&lt;10,"0",""),HOUR(I140),":",IF(MINUTE(I140)&lt;10,"0",""),MINUTE(I140))&amp;IF(I140&lt;H140," +1",""),L140)</x:f>
      </x:c>
      <x:c r="AA15" s="40" t="str">
        <x:f>IF($L$141="Готово",CONCATENATE(IF(HOUR(H141)&lt;10,"0",""),HOUR(H141),":",IF(MINUTE(H141)&lt;10,"0",""),MINUTE(H141))&amp;"–"&amp;CONCATENATE(IF(HOUR(I141)&lt;10,"0",""),HOUR(I141),":",IF(MINUTE(I141)&lt;10,"0",""),MINUTE(I141))&amp;IF(I141&lt;H141," +1",""),L141)</x:f>
      </x:c>
      <x:c r="AB15" s="40" t="str">
        <x:f>IF($L$142="Готово",CONCATENATE(IF(HOUR(H142)&lt;10,"0",""),HOUR(H142),":",IF(MINUTE(H142)&lt;10,"0",""),MINUTE(H142))&amp;"–"&amp;CONCATENATE(IF(HOUR(I142)&lt;10,"0",""),HOUR(I142),":",IF(MINUTE(I142)&lt;10,"0",""),MINUTE(I142))&amp;IF(I142&lt;H142," +1",""),L142)</x:f>
      </x:c>
      <x:c r="AC15" s="40" t="str">
        <x:f>IF($L$143="Готово",CONCATENATE(IF(HOUR(H143)&lt;10,"0",""),HOUR(H143),":",IF(MINUTE(H143)&lt;10,"0",""),MINUTE(H143))&amp;"–"&amp;CONCATENATE(IF(HOUR(I143)&lt;10,"0",""),HOUR(I143),":",IF(MINUTE(I143)&lt;10,"0",""),MINUTE(I143))&amp;IF(I143&lt;H143," +1",""),L143)</x:f>
      </x:c>
      <x:c r="AD15" s="40" t="str">
        <x:f>IF($L$144="Готово",CONCATENATE(IF(HOUR(H144)&lt;10,"0",""),HOUR(H144),":",IF(MINUTE(H144)&lt;10,"0",""),MINUTE(H144))&amp;"–"&amp;CONCATENATE(IF(HOUR(I144)&lt;10,"0",""),HOUR(I144),":",IF(MINUTE(I144)&lt;10,"0",""),MINUTE(I144))&amp;IF(I144&lt;H144," +1",""),L144)</x:f>
      </x:c>
      <x:c r="AE15" s="40" t="str">
        <x:f>IF($L$145="Готово",CONCATENATE(IF(HOUR(H145)&lt;10,"0",""),HOUR(H145),":",IF(MINUTE(H145)&lt;10,"0",""),MINUTE(H145))&amp;"–"&amp;CONCATENATE(IF(HOUR(I145)&lt;10,"0",""),HOUR(I145),":",IF(MINUTE(I145)&lt;10,"0",""),MINUTE(I145))&amp;IF(I145&lt;H145," +1",""),L145)</x:f>
      </x:c>
      <x:c r="AF15" s="40" t="str">
        <x:f>IF($L$146="Готово",CONCATENATE(IF(HOUR(H146)&lt;10,"0",""),HOUR(H146),":",IF(MINUTE(H146)&lt;10,"0",""),MINUTE(H146))&amp;"–"&amp;CONCATENATE(IF(HOUR(I146)&lt;10,"0",""),HOUR(I146),":",IF(MINUTE(I146)&lt;10,"0",""),MINUTE(I146))&amp;IF(I146&lt;H146," +1",""),L146)</x:f>
      </x:c>
      <x:c r="AG15" s="40" t="str">
        <x:f>IF($L$147="Готово",CONCATENATE(IF(HOUR(H147)&lt;10,"0",""),HOUR(H147),":",IF(MINUTE(H147)&lt;10,"0",""),MINUTE(H147))&amp;"–"&amp;CONCATENATE(IF(HOUR(I147)&lt;10,"0",""),HOUR(I147),":",IF(MINUTE(I147)&lt;10,"0",""),MINUTE(I147))&amp;IF(I147&lt;H147," +1",""),L147)</x:f>
      </x:c>
      <x:c r="AH15" s="40" t="str">
        <x:f>IF($L$148="Готово",CONCATENATE(IF(HOUR(H148)&lt;10,"0",""),HOUR(H148),":",IF(MINUTE(H148)&lt;10,"0",""),MINUTE(H148))&amp;"–"&amp;CONCATENATE(IF(HOUR(I148)&lt;10,"0",""),HOUR(I148),":",IF(MINUTE(I148)&lt;10,"0",""),MINUTE(I148))&amp;IF(I148&lt;H148," +1",""),L148)</x:f>
      </x:c>
      <x:c r="AI15" s="46"/>
      <x:c r="AJ15" s="48"/>
      <x:c r="AK15" s="3"/>
    </x:row>
    <x:row r="16" ht="21" customHeight="1">
      <x:c r="A16" s="3"/>
      <x:c r="B16" s="33"/>
      <x:c r="C16" s="34"/>
      <x:c r="D16" s="37"/>
      <x:c r="E16" s="37"/>
      <x:c r="F16" s="37"/>
      <x:c r="G16" s="37"/>
      <x:c r="H16" s="37"/>
      <x:c r="I16" s="37"/>
      <x:c r="J16" s="37"/>
      <x:c r="K16" s="37"/>
      <x:c r="L16" s="37"/>
      <x:c r="M16" s="37"/>
      <x:c r="N16" s="37"/>
      <x:c r="O16" s="37"/>
      <x:c r="P16" s="37"/>
      <x:c r="Q16" s="37"/>
      <x:c r="R16" s="37"/>
      <x:c r="S16" s="37"/>
      <x:c r="T16" s="37"/>
      <x:c r="U16" s="37"/>
      <x:c r="V16" s="37"/>
      <x:c r="W16" s="37"/>
      <x:c r="X16" s="37"/>
      <x:c r="Y16" s="37"/>
      <x:c r="Z16" s="37"/>
      <x:c r="AA16" s="37"/>
      <x:c r="AB16" s="37"/>
      <x:c r="AC16" s="37"/>
      <x:c r="AD16" s="37"/>
      <x:c r="AE16" s="37"/>
      <x:c r="AF16" s="37"/>
      <x:c r="AG16" s="37"/>
      <x:c r="AH16" s="37"/>
      <x:c r="AI16" s="45" t="str">
        <x:f>IF(COUNTA(D16:AH16)=0,IF($B16="","",0),IF(COUNT(K149:K179)=31,SUM(K149:K179),"Проверить"))</x:f>
      </x:c>
      <x:c r="AJ16" s="47" t="str">
        <x:f>IF(ISTEXT(AI16),AI16,COUNTIFS(K149:K179,"&gt;0"))</x:f>
      </x:c>
      <x:c r="AK16" s="3"/>
    </x:row>
    <x:row r="17" ht="18" customHeight="1">
      <x:c r="A17" s="3"/>
      <x:c r="B17" s="38"/>
      <x:c r="C17" s="39"/>
      <x:c r="D17" s="40" t="str">
        <x:f>IF($L$149="Готово",CONCATENATE(IF(HOUR(H149)&lt;10,"0",""),HOUR(H149),":",IF(MINUTE(H149)&lt;10,"0",""),MINUTE(H149))&amp;"–"&amp;CONCATENATE(IF(HOUR(I149)&lt;10,"0",""),HOUR(I149),":",IF(MINUTE(I149)&lt;10,"0",""),MINUTE(I149))&amp;IF(I149&lt;H149," +1",""),L149)</x:f>
      </x:c>
      <x:c r="E17" s="40" t="str">
        <x:f>IF($L$150="Готово",CONCATENATE(IF(HOUR(H150)&lt;10,"0",""),HOUR(H150),":",IF(MINUTE(H150)&lt;10,"0",""),MINUTE(H150))&amp;"–"&amp;CONCATENATE(IF(HOUR(I150)&lt;10,"0",""),HOUR(I150),":",IF(MINUTE(I150)&lt;10,"0",""),MINUTE(I150))&amp;IF(I150&lt;H150," +1",""),L150)</x:f>
      </x:c>
      <x:c r="F17" s="40" t="str">
        <x:f>IF($L$151="Готово",CONCATENATE(IF(HOUR(H151)&lt;10,"0",""),HOUR(H151),":",IF(MINUTE(H151)&lt;10,"0",""),MINUTE(H151))&amp;"–"&amp;CONCATENATE(IF(HOUR(I151)&lt;10,"0",""),HOUR(I151),":",IF(MINUTE(I151)&lt;10,"0",""),MINUTE(I151))&amp;IF(I151&lt;H151," +1",""),L151)</x:f>
      </x:c>
      <x:c r="G17" s="40" t="str">
        <x:f>IF($L$152="Готово",CONCATENATE(IF(HOUR(H152)&lt;10,"0",""),HOUR(H152),":",IF(MINUTE(H152)&lt;10,"0",""),MINUTE(H152))&amp;"–"&amp;CONCATENATE(IF(HOUR(I152)&lt;10,"0",""),HOUR(I152),":",IF(MINUTE(I152)&lt;10,"0",""),MINUTE(I152))&amp;IF(I152&lt;H152," +1",""),L152)</x:f>
      </x:c>
      <x:c r="H17" s="40" t="str">
        <x:f>IF($L$153="Готово",CONCATENATE(IF(HOUR(H153)&lt;10,"0",""),HOUR(H153),":",IF(MINUTE(H153)&lt;10,"0",""),MINUTE(H153))&amp;"–"&amp;CONCATENATE(IF(HOUR(I153)&lt;10,"0",""),HOUR(I153),":",IF(MINUTE(I153)&lt;10,"0",""),MINUTE(I153))&amp;IF(I153&lt;H153," +1",""),L153)</x:f>
      </x:c>
      <x:c r="I17" s="40" t="str">
        <x:f>IF($L$154="Готово",CONCATENATE(IF(HOUR(H154)&lt;10,"0",""),HOUR(H154),":",IF(MINUTE(H154)&lt;10,"0",""),MINUTE(H154))&amp;"–"&amp;CONCATENATE(IF(HOUR(I154)&lt;10,"0",""),HOUR(I154),":",IF(MINUTE(I154)&lt;10,"0",""),MINUTE(I154))&amp;IF(I154&lt;H154," +1",""),L154)</x:f>
      </x:c>
      <x:c r="J17" s="40" t="str">
        <x:f>IF($L$155="Готово",CONCATENATE(IF(HOUR(H155)&lt;10,"0",""),HOUR(H155),":",IF(MINUTE(H155)&lt;10,"0",""),MINUTE(H155))&amp;"–"&amp;CONCATENATE(IF(HOUR(I155)&lt;10,"0",""),HOUR(I155),":",IF(MINUTE(I155)&lt;10,"0",""),MINUTE(I155))&amp;IF(I155&lt;H155," +1",""),L155)</x:f>
      </x:c>
      <x:c r="K17" s="40" t="str">
        <x:f>IF($L$156="Готово",CONCATENATE(IF(HOUR(H156)&lt;10,"0",""),HOUR(H156),":",IF(MINUTE(H156)&lt;10,"0",""),MINUTE(H156))&amp;"–"&amp;CONCATENATE(IF(HOUR(I156)&lt;10,"0",""),HOUR(I156),":",IF(MINUTE(I156)&lt;10,"0",""),MINUTE(I156))&amp;IF(I156&lt;H156," +1",""),L156)</x:f>
      </x:c>
      <x:c r="L17" s="40" t="str">
        <x:f>IF($L$157="Готово",CONCATENATE(IF(HOUR(H157)&lt;10,"0",""),HOUR(H157),":",IF(MINUTE(H157)&lt;10,"0",""),MINUTE(H157))&amp;"–"&amp;CONCATENATE(IF(HOUR(I157)&lt;10,"0",""),HOUR(I157),":",IF(MINUTE(I157)&lt;10,"0",""),MINUTE(I157))&amp;IF(I157&lt;H157," +1",""),L157)</x:f>
      </x:c>
      <x:c r="M17" s="40" t="str">
        <x:f>IF($L$158="Готово",CONCATENATE(IF(HOUR(H158)&lt;10,"0",""),HOUR(H158),":",IF(MINUTE(H158)&lt;10,"0",""),MINUTE(H158))&amp;"–"&amp;CONCATENATE(IF(HOUR(I158)&lt;10,"0",""),HOUR(I158),":",IF(MINUTE(I158)&lt;10,"0",""),MINUTE(I158))&amp;IF(I158&lt;H158," +1",""),L158)</x:f>
      </x:c>
      <x:c r="N17" s="40" t="str">
        <x:f>IF($L$159="Готово",CONCATENATE(IF(HOUR(H159)&lt;10,"0",""),HOUR(H159),":",IF(MINUTE(H159)&lt;10,"0",""),MINUTE(H159))&amp;"–"&amp;CONCATENATE(IF(HOUR(I159)&lt;10,"0",""),HOUR(I159),":",IF(MINUTE(I159)&lt;10,"0",""),MINUTE(I159))&amp;IF(I159&lt;H159," +1",""),L159)</x:f>
      </x:c>
      <x:c r="O17" s="40" t="str">
        <x:f>IF($L$160="Готово",CONCATENATE(IF(HOUR(H160)&lt;10,"0",""),HOUR(H160),":",IF(MINUTE(H160)&lt;10,"0",""),MINUTE(H160))&amp;"–"&amp;CONCATENATE(IF(HOUR(I160)&lt;10,"0",""),HOUR(I160),":",IF(MINUTE(I160)&lt;10,"0",""),MINUTE(I160))&amp;IF(I160&lt;H160," +1",""),L160)</x:f>
      </x:c>
      <x:c r="P17" s="40" t="str">
        <x:f>IF($L$161="Готово",CONCATENATE(IF(HOUR(H161)&lt;10,"0",""),HOUR(H161),":",IF(MINUTE(H161)&lt;10,"0",""),MINUTE(H161))&amp;"–"&amp;CONCATENATE(IF(HOUR(I161)&lt;10,"0",""),HOUR(I161),":",IF(MINUTE(I161)&lt;10,"0",""),MINUTE(I161))&amp;IF(I161&lt;H161," +1",""),L161)</x:f>
      </x:c>
      <x:c r="Q17" s="40" t="str">
        <x:f>IF($L$162="Готово",CONCATENATE(IF(HOUR(H162)&lt;10,"0",""),HOUR(H162),":",IF(MINUTE(H162)&lt;10,"0",""),MINUTE(H162))&amp;"–"&amp;CONCATENATE(IF(HOUR(I162)&lt;10,"0",""),HOUR(I162),":",IF(MINUTE(I162)&lt;10,"0",""),MINUTE(I162))&amp;IF(I162&lt;H162," +1",""),L162)</x:f>
      </x:c>
      <x:c r="R17" s="40" t="str">
        <x:f>IF($L$163="Готово",CONCATENATE(IF(HOUR(H163)&lt;10,"0",""),HOUR(H163),":",IF(MINUTE(H163)&lt;10,"0",""),MINUTE(H163))&amp;"–"&amp;CONCATENATE(IF(HOUR(I163)&lt;10,"0",""),HOUR(I163),":",IF(MINUTE(I163)&lt;10,"0",""),MINUTE(I163))&amp;IF(I163&lt;H163," +1",""),L163)</x:f>
      </x:c>
      <x:c r="S17" s="40" t="str">
        <x:f>IF($L$164="Готово",CONCATENATE(IF(HOUR(H164)&lt;10,"0",""),HOUR(H164),":",IF(MINUTE(H164)&lt;10,"0",""),MINUTE(H164))&amp;"–"&amp;CONCATENATE(IF(HOUR(I164)&lt;10,"0",""),HOUR(I164),":",IF(MINUTE(I164)&lt;10,"0",""),MINUTE(I164))&amp;IF(I164&lt;H164," +1",""),L164)</x:f>
      </x:c>
      <x:c r="T17" s="40" t="str">
        <x:f>IF($L$165="Готово",CONCATENATE(IF(HOUR(H165)&lt;10,"0",""),HOUR(H165),":",IF(MINUTE(H165)&lt;10,"0",""),MINUTE(H165))&amp;"–"&amp;CONCATENATE(IF(HOUR(I165)&lt;10,"0",""),HOUR(I165),":",IF(MINUTE(I165)&lt;10,"0",""),MINUTE(I165))&amp;IF(I165&lt;H165," +1",""),L165)</x:f>
      </x:c>
      <x:c r="U17" s="40" t="str">
        <x:f>IF($L$166="Готово",CONCATENATE(IF(HOUR(H166)&lt;10,"0",""),HOUR(H166),":",IF(MINUTE(H166)&lt;10,"0",""),MINUTE(H166))&amp;"–"&amp;CONCATENATE(IF(HOUR(I166)&lt;10,"0",""),HOUR(I166),":",IF(MINUTE(I166)&lt;10,"0",""),MINUTE(I166))&amp;IF(I166&lt;H166," +1",""),L166)</x:f>
      </x:c>
      <x:c r="V17" s="40" t="str">
        <x:f>IF($L$167="Готово",CONCATENATE(IF(HOUR(H167)&lt;10,"0",""),HOUR(H167),":",IF(MINUTE(H167)&lt;10,"0",""),MINUTE(H167))&amp;"–"&amp;CONCATENATE(IF(HOUR(I167)&lt;10,"0",""),HOUR(I167),":",IF(MINUTE(I167)&lt;10,"0",""),MINUTE(I167))&amp;IF(I167&lt;H167," +1",""),L167)</x:f>
      </x:c>
      <x:c r="W17" s="40" t="str">
        <x:f>IF($L$168="Готово",CONCATENATE(IF(HOUR(H168)&lt;10,"0",""),HOUR(H168),":",IF(MINUTE(H168)&lt;10,"0",""),MINUTE(H168))&amp;"–"&amp;CONCATENATE(IF(HOUR(I168)&lt;10,"0",""),HOUR(I168),":",IF(MINUTE(I168)&lt;10,"0",""),MINUTE(I168))&amp;IF(I168&lt;H168," +1",""),L168)</x:f>
      </x:c>
      <x:c r="X17" s="40" t="str">
        <x:f>IF($L$169="Готово",CONCATENATE(IF(HOUR(H169)&lt;10,"0",""),HOUR(H169),":",IF(MINUTE(H169)&lt;10,"0",""),MINUTE(H169))&amp;"–"&amp;CONCATENATE(IF(HOUR(I169)&lt;10,"0",""),HOUR(I169),":",IF(MINUTE(I169)&lt;10,"0",""),MINUTE(I169))&amp;IF(I169&lt;H169," +1",""),L169)</x:f>
      </x:c>
      <x:c r="Y17" s="40" t="str">
        <x:f>IF($L$170="Готово",CONCATENATE(IF(HOUR(H170)&lt;10,"0",""),HOUR(H170),":",IF(MINUTE(H170)&lt;10,"0",""),MINUTE(H170))&amp;"–"&amp;CONCATENATE(IF(HOUR(I170)&lt;10,"0",""),HOUR(I170),":",IF(MINUTE(I170)&lt;10,"0",""),MINUTE(I170))&amp;IF(I170&lt;H170," +1",""),L170)</x:f>
      </x:c>
      <x:c r="Z17" s="40" t="str">
        <x:f>IF($L$171="Готово",CONCATENATE(IF(HOUR(H171)&lt;10,"0",""),HOUR(H171),":",IF(MINUTE(H171)&lt;10,"0",""),MINUTE(H171))&amp;"–"&amp;CONCATENATE(IF(HOUR(I171)&lt;10,"0",""),HOUR(I171),":",IF(MINUTE(I171)&lt;10,"0",""),MINUTE(I171))&amp;IF(I171&lt;H171," +1",""),L171)</x:f>
      </x:c>
      <x:c r="AA17" s="40" t="str">
        <x:f>IF($L$172="Готово",CONCATENATE(IF(HOUR(H172)&lt;10,"0",""),HOUR(H172),":",IF(MINUTE(H172)&lt;10,"0",""),MINUTE(H172))&amp;"–"&amp;CONCATENATE(IF(HOUR(I172)&lt;10,"0",""),HOUR(I172),":",IF(MINUTE(I172)&lt;10,"0",""),MINUTE(I172))&amp;IF(I172&lt;H172," +1",""),L172)</x:f>
      </x:c>
      <x:c r="AB17" s="40" t="str">
        <x:f>IF($L$173="Готово",CONCATENATE(IF(HOUR(H173)&lt;10,"0",""),HOUR(H173),":",IF(MINUTE(H173)&lt;10,"0",""),MINUTE(H173))&amp;"–"&amp;CONCATENATE(IF(HOUR(I173)&lt;10,"0",""),HOUR(I173),":",IF(MINUTE(I173)&lt;10,"0",""),MINUTE(I173))&amp;IF(I173&lt;H173," +1",""),L173)</x:f>
      </x:c>
      <x:c r="AC17" s="40" t="str">
        <x:f>IF($L$174="Готово",CONCATENATE(IF(HOUR(H174)&lt;10,"0",""),HOUR(H174),":",IF(MINUTE(H174)&lt;10,"0",""),MINUTE(H174))&amp;"–"&amp;CONCATENATE(IF(HOUR(I174)&lt;10,"0",""),HOUR(I174),":",IF(MINUTE(I174)&lt;10,"0",""),MINUTE(I174))&amp;IF(I174&lt;H174," +1",""),L174)</x:f>
      </x:c>
      <x:c r="AD17" s="40" t="str">
        <x:f>IF($L$175="Готово",CONCATENATE(IF(HOUR(H175)&lt;10,"0",""),HOUR(H175),":",IF(MINUTE(H175)&lt;10,"0",""),MINUTE(H175))&amp;"–"&amp;CONCATENATE(IF(HOUR(I175)&lt;10,"0",""),HOUR(I175),":",IF(MINUTE(I175)&lt;10,"0",""),MINUTE(I175))&amp;IF(I175&lt;H175," +1",""),L175)</x:f>
      </x:c>
      <x:c r="AE17" s="40" t="str">
        <x:f>IF($L$176="Готово",CONCATENATE(IF(HOUR(H176)&lt;10,"0",""),HOUR(H176),":",IF(MINUTE(H176)&lt;10,"0",""),MINUTE(H176))&amp;"–"&amp;CONCATENATE(IF(HOUR(I176)&lt;10,"0",""),HOUR(I176),":",IF(MINUTE(I176)&lt;10,"0",""),MINUTE(I176))&amp;IF(I176&lt;H176," +1",""),L176)</x:f>
      </x:c>
      <x:c r="AF17" s="40" t="str">
        <x:f>IF($L$177="Готово",CONCATENATE(IF(HOUR(H177)&lt;10,"0",""),HOUR(H177),":",IF(MINUTE(H177)&lt;10,"0",""),MINUTE(H177))&amp;"–"&amp;CONCATENATE(IF(HOUR(I177)&lt;10,"0",""),HOUR(I177),":",IF(MINUTE(I177)&lt;10,"0",""),MINUTE(I177))&amp;IF(I177&lt;H177," +1",""),L177)</x:f>
      </x:c>
      <x:c r="AG17" s="40" t="str">
        <x:f>IF($L$178="Готово",CONCATENATE(IF(HOUR(H178)&lt;10,"0",""),HOUR(H178),":",IF(MINUTE(H178)&lt;10,"0",""),MINUTE(H178))&amp;"–"&amp;CONCATENATE(IF(HOUR(I178)&lt;10,"0",""),HOUR(I178),":",IF(MINUTE(I178)&lt;10,"0",""),MINUTE(I178))&amp;IF(I178&lt;H178," +1",""),L178)</x:f>
      </x:c>
      <x:c r="AH17" s="40" t="str">
        <x:f>IF($L$179="Готово",CONCATENATE(IF(HOUR(H179)&lt;10,"0",""),HOUR(H179),":",IF(MINUTE(H179)&lt;10,"0",""),MINUTE(H179))&amp;"–"&amp;CONCATENATE(IF(HOUR(I179)&lt;10,"0",""),HOUR(I179),":",IF(MINUTE(I179)&lt;10,"0",""),MINUTE(I179))&amp;IF(I179&lt;H179," +1",""),L179)</x:f>
      </x:c>
      <x:c r="AI17" s="46"/>
      <x:c r="AJ17" s="48"/>
      <x:c r="AK17" s="3"/>
    </x:row>
    <x:row r="18" ht="21" customHeight="1">
      <x:c r="A18" s="3"/>
      <x:c r="B18" s="33"/>
      <x:c r="C18" s="34"/>
      <x:c r="D18" s="37"/>
      <x:c r="E18" s="37"/>
      <x:c r="F18" s="37"/>
      <x:c r="G18" s="37"/>
      <x:c r="H18" s="37"/>
      <x:c r="I18" s="37"/>
      <x:c r="J18" s="37"/>
      <x:c r="K18" s="37"/>
      <x:c r="L18" s="37"/>
      <x:c r="M18" s="37"/>
      <x:c r="N18" s="37"/>
      <x:c r="O18" s="37"/>
      <x:c r="P18" s="37"/>
      <x:c r="Q18" s="37"/>
      <x:c r="R18" s="37"/>
      <x:c r="S18" s="37"/>
      <x:c r="T18" s="37"/>
      <x:c r="U18" s="37"/>
      <x:c r="V18" s="37"/>
      <x:c r="W18" s="37"/>
      <x:c r="X18" s="37"/>
      <x:c r="Y18" s="37"/>
      <x:c r="Z18" s="37"/>
      <x:c r="AA18" s="37"/>
      <x:c r="AB18" s="37"/>
      <x:c r="AC18" s="37"/>
      <x:c r="AD18" s="37"/>
      <x:c r="AE18" s="37"/>
      <x:c r="AF18" s="37"/>
      <x:c r="AG18" s="37"/>
      <x:c r="AH18" s="37"/>
      <x:c r="AI18" s="45" t="str">
        <x:f>IF(COUNTA(D18:AH18)=0,IF($B18="","",0),IF(COUNT(K180:K210)=31,SUM(K180:K210),"Проверить"))</x:f>
      </x:c>
      <x:c r="AJ18" s="47" t="str">
        <x:f>IF(ISTEXT(AI18),AI18,COUNTIFS(K180:K210,"&gt;0"))</x:f>
      </x:c>
      <x:c r="AK18" s="3"/>
    </x:row>
    <x:row r="19" ht="18" customHeight="1">
      <x:c r="A19" s="3"/>
      <x:c r="B19" s="38"/>
      <x:c r="C19" s="39"/>
      <x:c r="D19" s="40" t="str">
        <x:f>IF($L$180="Готово",CONCATENATE(IF(HOUR(H180)&lt;10,"0",""),HOUR(H180),":",IF(MINUTE(H180)&lt;10,"0",""),MINUTE(H180))&amp;"–"&amp;CONCATENATE(IF(HOUR(I180)&lt;10,"0",""),HOUR(I180),":",IF(MINUTE(I180)&lt;10,"0",""),MINUTE(I180))&amp;IF(I180&lt;H180," +1",""),L180)</x:f>
      </x:c>
      <x:c r="E19" s="40" t="str">
        <x:f>IF($L$181="Готово",CONCATENATE(IF(HOUR(H181)&lt;10,"0",""),HOUR(H181),":",IF(MINUTE(H181)&lt;10,"0",""),MINUTE(H181))&amp;"–"&amp;CONCATENATE(IF(HOUR(I181)&lt;10,"0",""),HOUR(I181),":",IF(MINUTE(I181)&lt;10,"0",""),MINUTE(I181))&amp;IF(I181&lt;H181," +1",""),L181)</x:f>
      </x:c>
      <x:c r="F19" s="40" t="str">
        <x:f>IF($L$182="Готово",CONCATENATE(IF(HOUR(H182)&lt;10,"0",""),HOUR(H182),":",IF(MINUTE(H182)&lt;10,"0",""),MINUTE(H182))&amp;"–"&amp;CONCATENATE(IF(HOUR(I182)&lt;10,"0",""),HOUR(I182),":",IF(MINUTE(I182)&lt;10,"0",""),MINUTE(I182))&amp;IF(I182&lt;H182," +1",""),L182)</x:f>
      </x:c>
      <x:c r="G19" s="40" t="str">
        <x:f>IF($L$183="Готово",CONCATENATE(IF(HOUR(H183)&lt;10,"0",""),HOUR(H183),":",IF(MINUTE(H183)&lt;10,"0",""),MINUTE(H183))&amp;"–"&amp;CONCATENATE(IF(HOUR(I183)&lt;10,"0",""),HOUR(I183),":",IF(MINUTE(I183)&lt;10,"0",""),MINUTE(I183))&amp;IF(I183&lt;H183," +1",""),L183)</x:f>
      </x:c>
      <x:c r="H19" s="40" t="str">
        <x:f>IF($L$184="Готово",CONCATENATE(IF(HOUR(H184)&lt;10,"0",""),HOUR(H184),":",IF(MINUTE(H184)&lt;10,"0",""),MINUTE(H184))&amp;"–"&amp;CONCATENATE(IF(HOUR(I184)&lt;10,"0",""),HOUR(I184),":",IF(MINUTE(I184)&lt;10,"0",""),MINUTE(I184))&amp;IF(I184&lt;H184," +1",""),L184)</x:f>
      </x:c>
      <x:c r="I19" s="40" t="str">
        <x:f>IF($L$185="Готово",CONCATENATE(IF(HOUR(H185)&lt;10,"0",""),HOUR(H185),":",IF(MINUTE(H185)&lt;10,"0",""),MINUTE(H185))&amp;"–"&amp;CONCATENATE(IF(HOUR(I185)&lt;10,"0",""),HOUR(I185),":",IF(MINUTE(I185)&lt;10,"0",""),MINUTE(I185))&amp;IF(I185&lt;H185," +1",""),L185)</x:f>
      </x:c>
      <x:c r="J19" s="40" t="str">
        <x:f>IF($L$186="Готово",CONCATENATE(IF(HOUR(H186)&lt;10,"0",""),HOUR(H186),":",IF(MINUTE(H186)&lt;10,"0",""),MINUTE(H186))&amp;"–"&amp;CONCATENATE(IF(HOUR(I186)&lt;10,"0",""),HOUR(I186),":",IF(MINUTE(I186)&lt;10,"0",""),MINUTE(I186))&amp;IF(I186&lt;H186," +1",""),L186)</x:f>
      </x:c>
      <x:c r="K19" s="40" t="str">
        <x:f>IF($L$187="Готово",CONCATENATE(IF(HOUR(H187)&lt;10,"0",""),HOUR(H187),":",IF(MINUTE(H187)&lt;10,"0",""),MINUTE(H187))&amp;"–"&amp;CONCATENATE(IF(HOUR(I187)&lt;10,"0",""),HOUR(I187),":",IF(MINUTE(I187)&lt;10,"0",""),MINUTE(I187))&amp;IF(I187&lt;H187," +1",""),L187)</x:f>
      </x:c>
      <x:c r="L19" s="40" t="str">
        <x:f>IF($L$188="Готово",CONCATENATE(IF(HOUR(H188)&lt;10,"0",""),HOUR(H188),":",IF(MINUTE(H188)&lt;10,"0",""),MINUTE(H188))&amp;"–"&amp;CONCATENATE(IF(HOUR(I188)&lt;10,"0",""),HOUR(I188),":",IF(MINUTE(I188)&lt;10,"0",""),MINUTE(I188))&amp;IF(I188&lt;H188," +1",""),L188)</x:f>
      </x:c>
      <x:c r="M19" s="40" t="str">
        <x:f>IF($L$189="Готово",CONCATENATE(IF(HOUR(H189)&lt;10,"0",""),HOUR(H189),":",IF(MINUTE(H189)&lt;10,"0",""),MINUTE(H189))&amp;"–"&amp;CONCATENATE(IF(HOUR(I189)&lt;10,"0",""),HOUR(I189),":",IF(MINUTE(I189)&lt;10,"0",""),MINUTE(I189))&amp;IF(I189&lt;H189," +1",""),L189)</x:f>
      </x:c>
      <x:c r="N19" s="40" t="str">
        <x:f>IF($L$190="Готово",CONCATENATE(IF(HOUR(H190)&lt;10,"0",""),HOUR(H190),":",IF(MINUTE(H190)&lt;10,"0",""),MINUTE(H190))&amp;"–"&amp;CONCATENATE(IF(HOUR(I190)&lt;10,"0",""),HOUR(I190),":",IF(MINUTE(I190)&lt;10,"0",""),MINUTE(I190))&amp;IF(I190&lt;H190," +1",""),L190)</x:f>
      </x:c>
      <x:c r="O19" s="40" t="str">
        <x:f>IF($L$191="Готово",CONCATENATE(IF(HOUR(H191)&lt;10,"0",""),HOUR(H191),":",IF(MINUTE(H191)&lt;10,"0",""),MINUTE(H191))&amp;"–"&amp;CONCATENATE(IF(HOUR(I191)&lt;10,"0",""),HOUR(I191),":",IF(MINUTE(I191)&lt;10,"0",""),MINUTE(I191))&amp;IF(I191&lt;H191," +1",""),L191)</x:f>
      </x:c>
      <x:c r="P19" s="40" t="str">
        <x:f>IF($L$192="Готово",CONCATENATE(IF(HOUR(H192)&lt;10,"0",""),HOUR(H192),":",IF(MINUTE(H192)&lt;10,"0",""),MINUTE(H192))&amp;"–"&amp;CONCATENATE(IF(HOUR(I192)&lt;10,"0",""),HOUR(I192),":",IF(MINUTE(I192)&lt;10,"0",""),MINUTE(I192))&amp;IF(I192&lt;H192," +1",""),L192)</x:f>
      </x:c>
      <x:c r="Q19" s="40" t="str">
        <x:f>IF($L$193="Готово",CONCATENATE(IF(HOUR(H193)&lt;10,"0",""),HOUR(H193),":",IF(MINUTE(H193)&lt;10,"0",""),MINUTE(H193))&amp;"–"&amp;CONCATENATE(IF(HOUR(I193)&lt;10,"0",""),HOUR(I193),":",IF(MINUTE(I193)&lt;10,"0",""),MINUTE(I193))&amp;IF(I193&lt;H193," +1",""),L193)</x:f>
      </x:c>
      <x:c r="R19" s="40" t="str">
        <x:f>IF($L$194="Готово",CONCATENATE(IF(HOUR(H194)&lt;10,"0",""),HOUR(H194),":",IF(MINUTE(H194)&lt;10,"0",""),MINUTE(H194))&amp;"–"&amp;CONCATENATE(IF(HOUR(I194)&lt;10,"0",""),HOUR(I194),":",IF(MINUTE(I194)&lt;10,"0",""),MINUTE(I194))&amp;IF(I194&lt;H194," +1",""),L194)</x:f>
      </x:c>
      <x:c r="S19" s="40" t="str">
        <x:f>IF($L$195="Готово",CONCATENATE(IF(HOUR(H195)&lt;10,"0",""),HOUR(H195),":",IF(MINUTE(H195)&lt;10,"0",""),MINUTE(H195))&amp;"–"&amp;CONCATENATE(IF(HOUR(I195)&lt;10,"0",""),HOUR(I195),":",IF(MINUTE(I195)&lt;10,"0",""),MINUTE(I195))&amp;IF(I195&lt;H195," +1",""),L195)</x:f>
      </x:c>
      <x:c r="T19" s="40" t="str">
        <x:f>IF($L$196="Готово",CONCATENATE(IF(HOUR(H196)&lt;10,"0",""),HOUR(H196),":",IF(MINUTE(H196)&lt;10,"0",""),MINUTE(H196))&amp;"–"&amp;CONCATENATE(IF(HOUR(I196)&lt;10,"0",""),HOUR(I196),":",IF(MINUTE(I196)&lt;10,"0",""),MINUTE(I196))&amp;IF(I196&lt;H196," +1",""),L196)</x:f>
      </x:c>
      <x:c r="U19" s="40" t="str">
        <x:f>IF($L$197="Готово",CONCATENATE(IF(HOUR(H197)&lt;10,"0",""),HOUR(H197),":",IF(MINUTE(H197)&lt;10,"0",""),MINUTE(H197))&amp;"–"&amp;CONCATENATE(IF(HOUR(I197)&lt;10,"0",""),HOUR(I197),":",IF(MINUTE(I197)&lt;10,"0",""),MINUTE(I197))&amp;IF(I197&lt;H197," +1",""),L197)</x:f>
      </x:c>
      <x:c r="V19" s="40" t="str">
        <x:f>IF($L$198="Готово",CONCATENATE(IF(HOUR(H198)&lt;10,"0",""),HOUR(H198),":",IF(MINUTE(H198)&lt;10,"0",""),MINUTE(H198))&amp;"–"&amp;CONCATENATE(IF(HOUR(I198)&lt;10,"0",""),HOUR(I198),":",IF(MINUTE(I198)&lt;10,"0",""),MINUTE(I198))&amp;IF(I198&lt;H198," +1",""),L198)</x:f>
      </x:c>
      <x:c r="W19" s="40" t="str">
        <x:f>IF($L$199="Готово",CONCATENATE(IF(HOUR(H199)&lt;10,"0",""),HOUR(H199),":",IF(MINUTE(H199)&lt;10,"0",""),MINUTE(H199))&amp;"–"&amp;CONCATENATE(IF(HOUR(I199)&lt;10,"0",""),HOUR(I199),":",IF(MINUTE(I199)&lt;10,"0",""),MINUTE(I199))&amp;IF(I199&lt;H199," +1",""),L199)</x:f>
      </x:c>
      <x:c r="X19" s="40" t="str">
        <x:f>IF($L$200="Готово",CONCATENATE(IF(HOUR(H200)&lt;10,"0",""),HOUR(H200),":",IF(MINUTE(H200)&lt;10,"0",""),MINUTE(H200))&amp;"–"&amp;CONCATENATE(IF(HOUR(I200)&lt;10,"0",""),HOUR(I200),":",IF(MINUTE(I200)&lt;10,"0",""),MINUTE(I200))&amp;IF(I200&lt;H200," +1",""),L200)</x:f>
      </x:c>
      <x:c r="Y19" s="40" t="str">
        <x:f>IF($L$201="Готово",CONCATENATE(IF(HOUR(H201)&lt;10,"0",""),HOUR(H201),":",IF(MINUTE(H201)&lt;10,"0",""),MINUTE(H201))&amp;"–"&amp;CONCATENATE(IF(HOUR(I201)&lt;10,"0",""),HOUR(I201),":",IF(MINUTE(I201)&lt;10,"0",""),MINUTE(I201))&amp;IF(I201&lt;H201," +1",""),L201)</x:f>
      </x:c>
      <x:c r="Z19" s="40" t="str">
        <x:f>IF($L$202="Готово",CONCATENATE(IF(HOUR(H202)&lt;10,"0",""),HOUR(H202),":",IF(MINUTE(H202)&lt;10,"0",""),MINUTE(H202))&amp;"–"&amp;CONCATENATE(IF(HOUR(I202)&lt;10,"0",""),HOUR(I202),":",IF(MINUTE(I202)&lt;10,"0",""),MINUTE(I202))&amp;IF(I202&lt;H202," +1",""),L202)</x:f>
      </x:c>
      <x:c r="AA19" s="40" t="str">
        <x:f>IF($L$203="Готово",CONCATENATE(IF(HOUR(H203)&lt;10,"0",""),HOUR(H203),":",IF(MINUTE(H203)&lt;10,"0",""),MINUTE(H203))&amp;"–"&amp;CONCATENATE(IF(HOUR(I203)&lt;10,"0",""),HOUR(I203),":",IF(MINUTE(I203)&lt;10,"0",""),MINUTE(I203))&amp;IF(I203&lt;H203," +1",""),L203)</x:f>
      </x:c>
      <x:c r="AB19" s="40" t="str">
        <x:f>IF($L$204="Готово",CONCATENATE(IF(HOUR(H204)&lt;10,"0",""),HOUR(H204),":",IF(MINUTE(H204)&lt;10,"0",""),MINUTE(H204))&amp;"–"&amp;CONCATENATE(IF(HOUR(I204)&lt;10,"0",""),HOUR(I204),":",IF(MINUTE(I204)&lt;10,"0",""),MINUTE(I204))&amp;IF(I204&lt;H204," +1",""),L204)</x:f>
      </x:c>
      <x:c r="AC19" s="40" t="str">
        <x:f>IF($L$205="Готово",CONCATENATE(IF(HOUR(H205)&lt;10,"0",""),HOUR(H205),":",IF(MINUTE(H205)&lt;10,"0",""),MINUTE(H205))&amp;"–"&amp;CONCATENATE(IF(HOUR(I205)&lt;10,"0",""),HOUR(I205),":",IF(MINUTE(I205)&lt;10,"0",""),MINUTE(I205))&amp;IF(I205&lt;H205," +1",""),L205)</x:f>
      </x:c>
      <x:c r="AD19" s="40" t="str">
        <x:f>IF($L$206="Готово",CONCATENATE(IF(HOUR(H206)&lt;10,"0",""),HOUR(H206),":",IF(MINUTE(H206)&lt;10,"0",""),MINUTE(H206))&amp;"–"&amp;CONCATENATE(IF(HOUR(I206)&lt;10,"0",""),HOUR(I206),":",IF(MINUTE(I206)&lt;10,"0",""),MINUTE(I206))&amp;IF(I206&lt;H206," +1",""),L206)</x:f>
      </x:c>
      <x:c r="AE19" s="40" t="str">
        <x:f>IF($L$207="Готово",CONCATENATE(IF(HOUR(H207)&lt;10,"0",""),HOUR(H207),":",IF(MINUTE(H207)&lt;10,"0",""),MINUTE(H207))&amp;"–"&amp;CONCATENATE(IF(HOUR(I207)&lt;10,"0",""),HOUR(I207),":",IF(MINUTE(I207)&lt;10,"0",""),MINUTE(I207))&amp;IF(I207&lt;H207," +1",""),L207)</x:f>
      </x:c>
      <x:c r="AF19" s="40" t="str">
        <x:f>IF($L$208="Готово",CONCATENATE(IF(HOUR(H208)&lt;10,"0",""),HOUR(H208),":",IF(MINUTE(H208)&lt;10,"0",""),MINUTE(H208))&amp;"–"&amp;CONCATENATE(IF(HOUR(I208)&lt;10,"0",""),HOUR(I208),":",IF(MINUTE(I208)&lt;10,"0",""),MINUTE(I208))&amp;IF(I208&lt;H208," +1",""),L208)</x:f>
      </x:c>
      <x:c r="AG19" s="40" t="str">
        <x:f>IF($L$209="Готово",CONCATENATE(IF(HOUR(H209)&lt;10,"0",""),HOUR(H209),":",IF(MINUTE(H209)&lt;10,"0",""),MINUTE(H209))&amp;"–"&amp;CONCATENATE(IF(HOUR(I209)&lt;10,"0",""),HOUR(I209),":",IF(MINUTE(I209)&lt;10,"0",""),MINUTE(I209))&amp;IF(I209&lt;H209," +1",""),L209)</x:f>
      </x:c>
      <x:c r="AH19" s="40" t="str">
        <x:f>IF($L$210="Готово",CONCATENATE(IF(HOUR(H210)&lt;10,"0",""),HOUR(H210),":",IF(MINUTE(H210)&lt;10,"0",""),MINUTE(H210))&amp;"–"&amp;CONCATENATE(IF(HOUR(I210)&lt;10,"0",""),HOUR(I210),":",IF(MINUTE(I210)&lt;10,"0",""),MINUTE(I210))&amp;IF(I210&lt;H210," +1",""),L210)</x:f>
      </x:c>
      <x:c r="AI19" s="46"/>
      <x:c r="AJ19" s="48"/>
      <x:c r="AK19" s="3"/>
    </x:row>
    <x:row r="20" ht="21" customHeight="1">
      <x:c r="A20" s="3"/>
      <x:c r="B20" s="33"/>
      <x:c r="C20" s="34"/>
      <x:c r="D20" s="37"/>
      <x:c r="E20" s="37"/>
      <x:c r="F20" s="37"/>
      <x:c r="G20" s="37"/>
      <x:c r="H20" s="37"/>
      <x:c r="I20" s="37"/>
      <x:c r="J20" s="37"/>
      <x:c r="K20" s="37"/>
      <x:c r="L20" s="37"/>
      <x:c r="M20" s="37"/>
      <x:c r="N20" s="37"/>
      <x:c r="O20" s="37"/>
      <x:c r="P20" s="37"/>
      <x:c r="Q20" s="37"/>
      <x:c r="R20" s="37"/>
      <x:c r="S20" s="37"/>
      <x:c r="T20" s="37"/>
      <x:c r="U20" s="37"/>
      <x:c r="V20" s="37"/>
      <x:c r="W20" s="37"/>
      <x:c r="X20" s="37"/>
      <x:c r="Y20" s="37"/>
      <x:c r="Z20" s="37"/>
      <x:c r="AA20" s="37"/>
      <x:c r="AB20" s="37"/>
      <x:c r="AC20" s="37"/>
      <x:c r="AD20" s="37"/>
      <x:c r="AE20" s="37"/>
      <x:c r="AF20" s="37"/>
      <x:c r="AG20" s="37"/>
      <x:c r="AH20" s="37"/>
      <x:c r="AI20" s="45" t="str">
        <x:f>IF(COUNTA(D20:AH20)=0,IF($B20="","",0),IF(COUNT(K211:K241)=31,SUM(K211:K241),"Проверить"))</x:f>
      </x:c>
      <x:c r="AJ20" s="47" t="str">
        <x:f>IF(ISTEXT(AI20),AI20,COUNTIFS(K211:K241,"&gt;0"))</x:f>
      </x:c>
      <x:c r="AK20" s="3"/>
    </x:row>
    <x:row r="21" ht="18" customHeight="1">
      <x:c r="A21" s="3"/>
      <x:c r="B21" s="38"/>
      <x:c r="C21" s="39"/>
      <x:c r="D21" s="40" t="str">
        <x:f>IF($L$211="Готово",CONCATENATE(IF(HOUR(H211)&lt;10,"0",""),HOUR(H211),":",IF(MINUTE(H211)&lt;10,"0",""),MINUTE(H211))&amp;"–"&amp;CONCATENATE(IF(HOUR(I211)&lt;10,"0",""),HOUR(I211),":",IF(MINUTE(I211)&lt;10,"0",""),MINUTE(I211))&amp;IF(I211&lt;H211," +1",""),L211)</x:f>
      </x:c>
      <x:c r="E21" s="40" t="str">
        <x:f>IF($L$212="Готово",CONCATENATE(IF(HOUR(H212)&lt;10,"0",""),HOUR(H212),":",IF(MINUTE(H212)&lt;10,"0",""),MINUTE(H212))&amp;"–"&amp;CONCATENATE(IF(HOUR(I212)&lt;10,"0",""),HOUR(I212),":",IF(MINUTE(I212)&lt;10,"0",""),MINUTE(I212))&amp;IF(I212&lt;H212," +1",""),L212)</x:f>
      </x:c>
      <x:c r="F21" s="40" t="str">
        <x:f>IF($L$213="Готово",CONCATENATE(IF(HOUR(H213)&lt;10,"0",""),HOUR(H213),":",IF(MINUTE(H213)&lt;10,"0",""),MINUTE(H213))&amp;"–"&amp;CONCATENATE(IF(HOUR(I213)&lt;10,"0",""),HOUR(I213),":",IF(MINUTE(I213)&lt;10,"0",""),MINUTE(I213))&amp;IF(I213&lt;H213," +1",""),L213)</x:f>
      </x:c>
      <x:c r="G21" s="40" t="str">
        <x:f>IF($L$214="Готово",CONCATENATE(IF(HOUR(H214)&lt;10,"0",""),HOUR(H214),":",IF(MINUTE(H214)&lt;10,"0",""),MINUTE(H214))&amp;"–"&amp;CONCATENATE(IF(HOUR(I214)&lt;10,"0",""),HOUR(I214),":",IF(MINUTE(I214)&lt;10,"0",""),MINUTE(I214))&amp;IF(I214&lt;H214," +1",""),L214)</x:f>
      </x:c>
      <x:c r="H21" s="40" t="str">
        <x:f>IF($L$215="Готово",CONCATENATE(IF(HOUR(H215)&lt;10,"0",""),HOUR(H215),":",IF(MINUTE(H215)&lt;10,"0",""),MINUTE(H215))&amp;"–"&amp;CONCATENATE(IF(HOUR(I215)&lt;10,"0",""),HOUR(I215),":",IF(MINUTE(I215)&lt;10,"0",""),MINUTE(I215))&amp;IF(I215&lt;H215," +1",""),L215)</x:f>
      </x:c>
      <x:c r="I21" s="40" t="str">
        <x:f>IF($L$216="Готово",CONCATENATE(IF(HOUR(H216)&lt;10,"0",""),HOUR(H216),":",IF(MINUTE(H216)&lt;10,"0",""),MINUTE(H216))&amp;"–"&amp;CONCATENATE(IF(HOUR(I216)&lt;10,"0",""),HOUR(I216),":",IF(MINUTE(I216)&lt;10,"0",""),MINUTE(I216))&amp;IF(I216&lt;H216," +1",""),L216)</x:f>
      </x:c>
      <x:c r="J21" s="40" t="str">
        <x:f>IF($L$217="Готово",CONCATENATE(IF(HOUR(H217)&lt;10,"0",""),HOUR(H217),":",IF(MINUTE(H217)&lt;10,"0",""),MINUTE(H217))&amp;"–"&amp;CONCATENATE(IF(HOUR(I217)&lt;10,"0",""),HOUR(I217),":",IF(MINUTE(I217)&lt;10,"0",""),MINUTE(I217))&amp;IF(I217&lt;H217," +1",""),L217)</x:f>
      </x:c>
      <x:c r="K21" s="40" t="str">
        <x:f>IF($L$218="Готово",CONCATENATE(IF(HOUR(H218)&lt;10,"0",""),HOUR(H218),":",IF(MINUTE(H218)&lt;10,"0",""),MINUTE(H218))&amp;"–"&amp;CONCATENATE(IF(HOUR(I218)&lt;10,"0",""),HOUR(I218),":",IF(MINUTE(I218)&lt;10,"0",""),MINUTE(I218))&amp;IF(I218&lt;H218," +1",""),L218)</x:f>
      </x:c>
      <x:c r="L21" s="40" t="str">
        <x:f>IF($L$219="Готово",CONCATENATE(IF(HOUR(H219)&lt;10,"0",""),HOUR(H219),":",IF(MINUTE(H219)&lt;10,"0",""),MINUTE(H219))&amp;"–"&amp;CONCATENATE(IF(HOUR(I219)&lt;10,"0",""),HOUR(I219),":",IF(MINUTE(I219)&lt;10,"0",""),MINUTE(I219))&amp;IF(I219&lt;H219," +1",""),L219)</x:f>
      </x:c>
      <x:c r="M21" s="40" t="str">
        <x:f>IF($L$220="Готово",CONCATENATE(IF(HOUR(H220)&lt;10,"0",""),HOUR(H220),":",IF(MINUTE(H220)&lt;10,"0",""),MINUTE(H220))&amp;"–"&amp;CONCATENATE(IF(HOUR(I220)&lt;10,"0",""),HOUR(I220),":",IF(MINUTE(I220)&lt;10,"0",""),MINUTE(I220))&amp;IF(I220&lt;H220," +1",""),L220)</x:f>
      </x:c>
      <x:c r="N21" s="40" t="str">
        <x:f>IF($L$221="Готово",CONCATENATE(IF(HOUR(H221)&lt;10,"0",""),HOUR(H221),":",IF(MINUTE(H221)&lt;10,"0",""),MINUTE(H221))&amp;"–"&amp;CONCATENATE(IF(HOUR(I221)&lt;10,"0",""),HOUR(I221),":",IF(MINUTE(I221)&lt;10,"0",""),MINUTE(I221))&amp;IF(I221&lt;H221," +1",""),L221)</x:f>
      </x:c>
      <x:c r="O21" s="40" t="str">
        <x:f>IF($L$222="Готово",CONCATENATE(IF(HOUR(H222)&lt;10,"0",""),HOUR(H222),":",IF(MINUTE(H222)&lt;10,"0",""),MINUTE(H222))&amp;"–"&amp;CONCATENATE(IF(HOUR(I222)&lt;10,"0",""),HOUR(I222),":",IF(MINUTE(I222)&lt;10,"0",""),MINUTE(I222))&amp;IF(I222&lt;H222," +1",""),L222)</x:f>
      </x:c>
      <x:c r="P21" s="40" t="str">
        <x:f>IF($L$223="Готово",CONCATENATE(IF(HOUR(H223)&lt;10,"0",""),HOUR(H223),":",IF(MINUTE(H223)&lt;10,"0",""),MINUTE(H223))&amp;"–"&amp;CONCATENATE(IF(HOUR(I223)&lt;10,"0",""),HOUR(I223),":",IF(MINUTE(I223)&lt;10,"0",""),MINUTE(I223))&amp;IF(I223&lt;H223," +1",""),L223)</x:f>
      </x:c>
      <x:c r="Q21" s="40" t="str">
        <x:f>IF($L$224="Готово",CONCATENATE(IF(HOUR(H224)&lt;10,"0",""),HOUR(H224),":",IF(MINUTE(H224)&lt;10,"0",""),MINUTE(H224))&amp;"–"&amp;CONCATENATE(IF(HOUR(I224)&lt;10,"0",""),HOUR(I224),":",IF(MINUTE(I224)&lt;10,"0",""),MINUTE(I224))&amp;IF(I224&lt;H224," +1",""),L224)</x:f>
      </x:c>
      <x:c r="R21" s="40" t="str">
        <x:f>IF($L$225="Готово",CONCATENATE(IF(HOUR(H225)&lt;10,"0",""),HOUR(H225),":",IF(MINUTE(H225)&lt;10,"0",""),MINUTE(H225))&amp;"–"&amp;CONCATENATE(IF(HOUR(I225)&lt;10,"0",""),HOUR(I225),":",IF(MINUTE(I225)&lt;10,"0",""),MINUTE(I225))&amp;IF(I225&lt;H225," +1",""),L225)</x:f>
      </x:c>
      <x:c r="S21" s="40" t="str">
        <x:f>IF($L$226="Готово",CONCATENATE(IF(HOUR(H226)&lt;10,"0",""),HOUR(H226),":",IF(MINUTE(H226)&lt;10,"0",""),MINUTE(H226))&amp;"–"&amp;CONCATENATE(IF(HOUR(I226)&lt;10,"0",""),HOUR(I226),":",IF(MINUTE(I226)&lt;10,"0",""),MINUTE(I226))&amp;IF(I226&lt;H226," +1",""),L226)</x:f>
      </x:c>
      <x:c r="T21" s="40" t="str">
        <x:f>IF($L$227="Готово",CONCATENATE(IF(HOUR(H227)&lt;10,"0",""),HOUR(H227),":",IF(MINUTE(H227)&lt;10,"0",""),MINUTE(H227))&amp;"–"&amp;CONCATENATE(IF(HOUR(I227)&lt;10,"0",""),HOUR(I227),":",IF(MINUTE(I227)&lt;10,"0",""),MINUTE(I227))&amp;IF(I227&lt;H227," +1",""),L227)</x:f>
      </x:c>
      <x:c r="U21" s="40" t="str">
        <x:f>IF($L$228="Готово",CONCATENATE(IF(HOUR(H228)&lt;10,"0",""),HOUR(H228),":",IF(MINUTE(H228)&lt;10,"0",""),MINUTE(H228))&amp;"–"&amp;CONCATENATE(IF(HOUR(I228)&lt;10,"0",""),HOUR(I228),":",IF(MINUTE(I228)&lt;10,"0",""),MINUTE(I228))&amp;IF(I228&lt;H228," +1",""),L228)</x:f>
      </x:c>
      <x:c r="V21" s="40" t="str">
        <x:f>IF($L$229="Готово",CONCATENATE(IF(HOUR(H229)&lt;10,"0",""),HOUR(H229),":",IF(MINUTE(H229)&lt;10,"0",""),MINUTE(H229))&amp;"–"&amp;CONCATENATE(IF(HOUR(I229)&lt;10,"0",""),HOUR(I229),":",IF(MINUTE(I229)&lt;10,"0",""),MINUTE(I229))&amp;IF(I229&lt;H229," +1",""),L229)</x:f>
      </x:c>
      <x:c r="W21" s="40" t="str">
        <x:f>IF($L$230="Готово",CONCATENATE(IF(HOUR(H230)&lt;10,"0",""),HOUR(H230),":",IF(MINUTE(H230)&lt;10,"0",""),MINUTE(H230))&amp;"–"&amp;CONCATENATE(IF(HOUR(I230)&lt;10,"0",""),HOUR(I230),":",IF(MINUTE(I230)&lt;10,"0",""),MINUTE(I230))&amp;IF(I230&lt;H230," +1",""),L230)</x:f>
      </x:c>
      <x:c r="X21" s="40" t="str">
        <x:f>IF($L$231="Готово",CONCATENATE(IF(HOUR(H231)&lt;10,"0",""),HOUR(H231),":",IF(MINUTE(H231)&lt;10,"0",""),MINUTE(H231))&amp;"–"&amp;CONCATENATE(IF(HOUR(I231)&lt;10,"0",""),HOUR(I231),":",IF(MINUTE(I231)&lt;10,"0",""),MINUTE(I231))&amp;IF(I231&lt;H231," +1",""),L231)</x:f>
      </x:c>
      <x:c r="Y21" s="40" t="str">
        <x:f>IF($L$232="Готово",CONCATENATE(IF(HOUR(H232)&lt;10,"0",""),HOUR(H232),":",IF(MINUTE(H232)&lt;10,"0",""),MINUTE(H232))&amp;"–"&amp;CONCATENATE(IF(HOUR(I232)&lt;10,"0",""),HOUR(I232),":",IF(MINUTE(I232)&lt;10,"0",""),MINUTE(I232))&amp;IF(I232&lt;H232," +1",""),L232)</x:f>
      </x:c>
      <x:c r="Z21" s="40" t="str">
        <x:f>IF($L$233="Готово",CONCATENATE(IF(HOUR(H233)&lt;10,"0",""),HOUR(H233),":",IF(MINUTE(H233)&lt;10,"0",""),MINUTE(H233))&amp;"–"&amp;CONCATENATE(IF(HOUR(I233)&lt;10,"0",""),HOUR(I233),":",IF(MINUTE(I233)&lt;10,"0",""),MINUTE(I233))&amp;IF(I233&lt;H233," +1",""),L233)</x:f>
      </x:c>
      <x:c r="AA21" s="40" t="str">
        <x:f>IF($L$234="Готово",CONCATENATE(IF(HOUR(H234)&lt;10,"0",""),HOUR(H234),":",IF(MINUTE(H234)&lt;10,"0",""),MINUTE(H234))&amp;"–"&amp;CONCATENATE(IF(HOUR(I234)&lt;10,"0",""),HOUR(I234),":",IF(MINUTE(I234)&lt;10,"0",""),MINUTE(I234))&amp;IF(I234&lt;H234," +1",""),L234)</x:f>
      </x:c>
      <x:c r="AB21" s="40" t="str">
        <x:f>IF($L$235="Готово",CONCATENATE(IF(HOUR(H235)&lt;10,"0",""),HOUR(H235),":",IF(MINUTE(H235)&lt;10,"0",""),MINUTE(H235))&amp;"–"&amp;CONCATENATE(IF(HOUR(I235)&lt;10,"0",""),HOUR(I235),":",IF(MINUTE(I235)&lt;10,"0",""),MINUTE(I235))&amp;IF(I235&lt;H235," +1",""),L235)</x:f>
      </x:c>
      <x:c r="AC21" s="40" t="str">
        <x:f>IF($L$236="Готово",CONCATENATE(IF(HOUR(H236)&lt;10,"0",""),HOUR(H236),":",IF(MINUTE(H236)&lt;10,"0",""),MINUTE(H236))&amp;"–"&amp;CONCATENATE(IF(HOUR(I236)&lt;10,"0",""),HOUR(I236),":",IF(MINUTE(I236)&lt;10,"0",""),MINUTE(I236))&amp;IF(I236&lt;H236," +1",""),L236)</x:f>
      </x:c>
      <x:c r="AD21" s="40" t="str">
        <x:f>IF($L$237="Готово",CONCATENATE(IF(HOUR(H237)&lt;10,"0",""),HOUR(H237),":",IF(MINUTE(H237)&lt;10,"0",""),MINUTE(H237))&amp;"–"&amp;CONCATENATE(IF(HOUR(I237)&lt;10,"0",""),HOUR(I237),":",IF(MINUTE(I237)&lt;10,"0",""),MINUTE(I237))&amp;IF(I237&lt;H237," +1",""),L237)</x:f>
      </x:c>
      <x:c r="AE21" s="40" t="str">
        <x:f>IF($L$238="Готово",CONCATENATE(IF(HOUR(H238)&lt;10,"0",""),HOUR(H238),":",IF(MINUTE(H238)&lt;10,"0",""),MINUTE(H238))&amp;"–"&amp;CONCATENATE(IF(HOUR(I238)&lt;10,"0",""),HOUR(I238),":",IF(MINUTE(I238)&lt;10,"0",""),MINUTE(I238))&amp;IF(I238&lt;H238," +1",""),L238)</x:f>
      </x:c>
      <x:c r="AF21" s="40" t="str">
        <x:f>IF($L$239="Готово",CONCATENATE(IF(HOUR(H239)&lt;10,"0",""),HOUR(H239),":",IF(MINUTE(H239)&lt;10,"0",""),MINUTE(H239))&amp;"–"&amp;CONCATENATE(IF(HOUR(I239)&lt;10,"0",""),HOUR(I239),":",IF(MINUTE(I239)&lt;10,"0",""),MINUTE(I239))&amp;IF(I239&lt;H239," +1",""),L239)</x:f>
      </x:c>
      <x:c r="AG21" s="40" t="str">
        <x:f>IF($L$240="Готово",CONCATENATE(IF(HOUR(H240)&lt;10,"0",""),HOUR(H240),":",IF(MINUTE(H240)&lt;10,"0",""),MINUTE(H240))&amp;"–"&amp;CONCATENATE(IF(HOUR(I240)&lt;10,"0",""),HOUR(I240),":",IF(MINUTE(I240)&lt;10,"0",""),MINUTE(I240))&amp;IF(I240&lt;H240," +1",""),L240)</x:f>
      </x:c>
      <x:c r="AH21" s="40" t="str">
        <x:f>IF($L$241="Готово",CONCATENATE(IF(HOUR(H241)&lt;10,"0",""),HOUR(H241),":",IF(MINUTE(H241)&lt;10,"0",""),MINUTE(H241))&amp;"–"&amp;CONCATENATE(IF(HOUR(I241)&lt;10,"0",""),HOUR(I241),":",IF(MINUTE(I241)&lt;10,"0",""),MINUTE(I241))&amp;IF(I241&lt;H241," +1",""),L241)</x:f>
      </x:c>
      <x:c r="AI21" s="46"/>
      <x:c r="AJ21" s="48"/>
      <x:c r="AK21" s="3"/>
    </x:row>
    <x:row r="22" ht="21" customHeight="1">
      <x:c r="A22" s="3"/>
      <x:c r="B22" s="33"/>
      <x:c r="C22" s="34"/>
      <x:c r="D22" s="37"/>
      <x:c r="E22" s="37"/>
      <x:c r="F22" s="37"/>
      <x:c r="G22" s="37"/>
      <x:c r="H22" s="37"/>
      <x:c r="I22" s="37"/>
      <x:c r="J22" s="37"/>
      <x:c r="K22" s="37"/>
      <x:c r="L22" s="37"/>
      <x:c r="M22" s="37"/>
      <x:c r="N22" s="37"/>
      <x:c r="O22" s="37"/>
      <x:c r="P22" s="37"/>
      <x:c r="Q22" s="37"/>
      <x:c r="R22" s="37"/>
      <x:c r="S22" s="37"/>
      <x:c r="T22" s="37"/>
      <x:c r="U22" s="37"/>
      <x:c r="V22" s="37"/>
      <x:c r="W22" s="37"/>
      <x:c r="X22" s="37"/>
      <x:c r="Y22" s="37"/>
      <x:c r="Z22" s="37"/>
      <x:c r="AA22" s="37"/>
      <x:c r="AB22" s="37"/>
      <x:c r="AC22" s="37"/>
      <x:c r="AD22" s="37"/>
      <x:c r="AE22" s="37"/>
      <x:c r="AF22" s="37"/>
      <x:c r="AG22" s="37"/>
      <x:c r="AH22" s="37"/>
      <x:c r="AI22" s="45" t="str">
        <x:f>IF(COUNTA(D22:AH22)=0,IF($B22="","",0),IF(COUNT(K242:K272)=31,SUM(K242:K272),"Проверить"))</x:f>
      </x:c>
      <x:c r="AJ22" s="47" t="str">
        <x:f>IF(ISTEXT(AI22),AI22,COUNTIFS(K242:K272,"&gt;0"))</x:f>
      </x:c>
      <x:c r="AK22" s="3"/>
    </x:row>
    <x:row r="23" ht="18" customHeight="1">
      <x:c r="A23" s="3"/>
      <x:c r="B23" s="38"/>
      <x:c r="C23" s="39"/>
      <x:c r="D23" s="40" t="str">
        <x:f>IF($L$242="Готово",CONCATENATE(IF(HOUR(H242)&lt;10,"0",""),HOUR(H242),":",IF(MINUTE(H242)&lt;10,"0",""),MINUTE(H242))&amp;"–"&amp;CONCATENATE(IF(HOUR(I242)&lt;10,"0",""),HOUR(I242),":",IF(MINUTE(I242)&lt;10,"0",""),MINUTE(I242))&amp;IF(I242&lt;H242," +1",""),L242)</x:f>
      </x:c>
      <x:c r="E23" s="40" t="str">
        <x:f>IF($L$243="Готово",CONCATENATE(IF(HOUR(H243)&lt;10,"0",""),HOUR(H243),":",IF(MINUTE(H243)&lt;10,"0",""),MINUTE(H243))&amp;"–"&amp;CONCATENATE(IF(HOUR(I243)&lt;10,"0",""),HOUR(I243),":",IF(MINUTE(I243)&lt;10,"0",""),MINUTE(I243))&amp;IF(I243&lt;H243," +1",""),L243)</x:f>
      </x:c>
      <x:c r="F23" s="40" t="str">
        <x:f>IF($L$244="Готово",CONCATENATE(IF(HOUR(H244)&lt;10,"0",""),HOUR(H244),":",IF(MINUTE(H244)&lt;10,"0",""),MINUTE(H244))&amp;"–"&amp;CONCATENATE(IF(HOUR(I244)&lt;10,"0",""),HOUR(I244),":",IF(MINUTE(I244)&lt;10,"0",""),MINUTE(I244))&amp;IF(I244&lt;H244," +1",""),L244)</x:f>
      </x:c>
      <x:c r="G23" s="40" t="str">
        <x:f>IF($L$245="Готово",CONCATENATE(IF(HOUR(H245)&lt;10,"0",""),HOUR(H245),":",IF(MINUTE(H245)&lt;10,"0",""),MINUTE(H245))&amp;"–"&amp;CONCATENATE(IF(HOUR(I245)&lt;10,"0",""),HOUR(I245),":",IF(MINUTE(I245)&lt;10,"0",""),MINUTE(I245))&amp;IF(I245&lt;H245," +1",""),L245)</x:f>
      </x:c>
      <x:c r="H23" s="40" t="str">
        <x:f>IF($L$246="Готово",CONCATENATE(IF(HOUR(H246)&lt;10,"0",""),HOUR(H246),":",IF(MINUTE(H246)&lt;10,"0",""),MINUTE(H246))&amp;"–"&amp;CONCATENATE(IF(HOUR(I246)&lt;10,"0",""),HOUR(I246),":",IF(MINUTE(I246)&lt;10,"0",""),MINUTE(I246))&amp;IF(I246&lt;H246," +1",""),L246)</x:f>
      </x:c>
      <x:c r="I23" s="40" t="str">
        <x:f>IF($L$247="Готово",CONCATENATE(IF(HOUR(H247)&lt;10,"0",""),HOUR(H247),":",IF(MINUTE(H247)&lt;10,"0",""),MINUTE(H247))&amp;"–"&amp;CONCATENATE(IF(HOUR(I247)&lt;10,"0",""),HOUR(I247),":",IF(MINUTE(I247)&lt;10,"0",""),MINUTE(I247))&amp;IF(I247&lt;H247," +1",""),L247)</x:f>
      </x:c>
      <x:c r="J23" s="40" t="str">
        <x:f>IF($L$248="Готово",CONCATENATE(IF(HOUR(H248)&lt;10,"0",""),HOUR(H248),":",IF(MINUTE(H248)&lt;10,"0",""),MINUTE(H248))&amp;"–"&amp;CONCATENATE(IF(HOUR(I248)&lt;10,"0",""),HOUR(I248),":",IF(MINUTE(I248)&lt;10,"0",""),MINUTE(I248))&amp;IF(I248&lt;H248," +1",""),L248)</x:f>
      </x:c>
      <x:c r="K23" s="40" t="str">
        <x:f>IF($L$249="Готово",CONCATENATE(IF(HOUR(H249)&lt;10,"0",""),HOUR(H249),":",IF(MINUTE(H249)&lt;10,"0",""),MINUTE(H249))&amp;"–"&amp;CONCATENATE(IF(HOUR(I249)&lt;10,"0",""),HOUR(I249),":",IF(MINUTE(I249)&lt;10,"0",""),MINUTE(I249))&amp;IF(I249&lt;H249," +1",""),L249)</x:f>
      </x:c>
      <x:c r="L23" s="40" t="str">
        <x:f>IF($L$250="Готово",CONCATENATE(IF(HOUR(H250)&lt;10,"0",""),HOUR(H250),":",IF(MINUTE(H250)&lt;10,"0",""),MINUTE(H250))&amp;"–"&amp;CONCATENATE(IF(HOUR(I250)&lt;10,"0",""),HOUR(I250),":",IF(MINUTE(I250)&lt;10,"0",""),MINUTE(I250))&amp;IF(I250&lt;H250," +1",""),L250)</x:f>
      </x:c>
      <x:c r="M23" s="40" t="str">
        <x:f>IF($L$251="Готово",CONCATENATE(IF(HOUR(H251)&lt;10,"0",""),HOUR(H251),":",IF(MINUTE(H251)&lt;10,"0",""),MINUTE(H251))&amp;"–"&amp;CONCATENATE(IF(HOUR(I251)&lt;10,"0",""),HOUR(I251),":",IF(MINUTE(I251)&lt;10,"0",""),MINUTE(I251))&amp;IF(I251&lt;H251," +1",""),L251)</x:f>
      </x:c>
      <x:c r="N23" s="40" t="str">
        <x:f>IF($L$252="Готово",CONCATENATE(IF(HOUR(H252)&lt;10,"0",""),HOUR(H252),":",IF(MINUTE(H252)&lt;10,"0",""),MINUTE(H252))&amp;"–"&amp;CONCATENATE(IF(HOUR(I252)&lt;10,"0",""),HOUR(I252),":",IF(MINUTE(I252)&lt;10,"0",""),MINUTE(I252))&amp;IF(I252&lt;H252," +1",""),L252)</x:f>
      </x:c>
      <x:c r="O23" s="40" t="str">
        <x:f>IF($L$253="Готово",CONCATENATE(IF(HOUR(H253)&lt;10,"0",""),HOUR(H253),":",IF(MINUTE(H253)&lt;10,"0",""),MINUTE(H253))&amp;"–"&amp;CONCATENATE(IF(HOUR(I253)&lt;10,"0",""),HOUR(I253),":",IF(MINUTE(I253)&lt;10,"0",""),MINUTE(I253))&amp;IF(I253&lt;H253," +1",""),L253)</x:f>
      </x:c>
      <x:c r="P23" s="40" t="str">
        <x:f>IF($L$254="Готово",CONCATENATE(IF(HOUR(H254)&lt;10,"0",""),HOUR(H254),":",IF(MINUTE(H254)&lt;10,"0",""),MINUTE(H254))&amp;"–"&amp;CONCATENATE(IF(HOUR(I254)&lt;10,"0",""),HOUR(I254),":",IF(MINUTE(I254)&lt;10,"0",""),MINUTE(I254))&amp;IF(I254&lt;H254," +1",""),L254)</x:f>
      </x:c>
      <x:c r="Q23" s="40" t="str">
        <x:f>IF($L$255="Готово",CONCATENATE(IF(HOUR(H255)&lt;10,"0",""),HOUR(H255),":",IF(MINUTE(H255)&lt;10,"0",""),MINUTE(H255))&amp;"–"&amp;CONCATENATE(IF(HOUR(I255)&lt;10,"0",""),HOUR(I255),":",IF(MINUTE(I255)&lt;10,"0",""),MINUTE(I255))&amp;IF(I255&lt;H255," +1",""),L255)</x:f>
      </x:c>
      <x:c r="R23" s="40" t="str">
        <x:f>IF($L$256="Готово",CONCATENATE(IF(HOUR(H256)&lt;10,"0",""),HOUR(H256),":",IF(MINUTE(H256)&lt;10,"0",""),MINUTE(H256))&amp;"–"&amp;CONCATENATE(IF(HOUR(I256)&lt;10,"0",""),HOUR(I256),":",IF(MINUTE(I256)&lt;10,"0",""),MINUTE(I256))&amp;IF(I256&lt;H256," +1",""),L256)</x:f>
      </x:c>
      <x:c r="S23" s="40" t="str">
        <x:f>IF($L$257="Готово",CONCATENATE(IF(HOUR(H257)&lt;10,"0",""),HOUR(H257),":",IF(MINUTE(H257)&lt;10,"0",""),MINUTE(H257))&amp;"–"&amp;CONCATENATE(IF(HOUR(I257)&lt;10,"0",""),HOUR(I257),":",IF(MINUTE(I257)&lt;10,"0",""),MINUTE(I257))&amp;IF(I257&lt;H257," +1",""),L257)</x:f>
      </x:c>
      <x:c r="T23" s="40" t="str">
        <x:f>IF($L$258="Готово",CONCATENATE(IF(HOUR(H258)&lt;10,"0",""),HOUR(H258),":",IF(MINUTE(H258)&lt;10,"0",""),MINUTE(H258))&amp;"–"&amp;CONCATENATE(IF(HOUR(I258)&lt;10,"0",""),HOUR(I258),":",IF(MINUTE(I258)&lt;10,"0",""),MINUTE(I258))&amp;IF(I258&lt;H258," +1",""),L258)</x:f>
      </x:c>
      <x:c r="U23" s="40" t="str">
        <x:f>IF($L$259="Готово",CONCATENATE(IF(HOUR(H259)&lt;10,"0",""),HOUR(H259),":",IF(MINUTE(H259)&lt;10,"0",""),MINUTE(H259))&amp;"–"&amp;CONCATENATE(IF(HOUR(I259)&lt;10,"0",""),HOUR(I259),":",IF(MINUTE(I259)&lt;10,"0",""),MINUTE(I259))&amp;IF(I259&lt;H259," +1",""),L259)</x:f>
      </x:c>
      <x:c r="V23" s="40" t="str">
        <x:f>IF($L$260="Готово",CONCATENATE(IF(HOUR(H260)&lt;10,"0",""),HOUR(H260),":",IF(MINUTE(H260)&lt;10,"0",""),MINUTE(H260))&amp;"–"&amp;CONCATENATE(IF(HOUR(I260)&lt;10,"0",""),HOUR(I260),":",IF(MINUTE(I260)&lt;10,"0",""),MINUTE(I260))&amp;IF(I260&lt;H260," +1",""),L260)</x:f>
      </x:c>
      <x:c r="W23" s="40" t="str">
        <x:f>IF($L$261="Готово",CONCATENATE(IF(HOUR(H261)&lt;10,"0",""),HOUR(H261),":",IF(MINUTE(H261)&lt;10,"0",""),MINUTE(H261))&amp;"–"&amp;CONCATENATE(IF(HOUR(I261)&lt;10,"0",""),HOUR(I261),":",IF(MINUTE(I261)&lt;10,"0",""),MINUTE(I261))&amp;IF(I261&lt;H261," +1",""),L261)</x:f>
      </x:c>
      <x:c r="X23" s="40" t="str">
        <x:f>IF($L$262="Готово",CONCATENATE(IF(HOUR(H262)&lt;10,"0",""),HOUR(H262),":",IF(MINUTE(H262)&lt;10,"0",""),MINUTE(H262))&amp;"–"&amp;CONCATENATE(IF(HOUR(I262)&lt;10,"0",""),HOUR(I262),":",IF(MINUTE(I262)&lt;10,"0",""),MINUTE(I262))&amp;IF(I262&lt;H262," +1",""),L262)</x:f>
      </x:c>
      <x:c r="Y23" s="40" t="str">
        <x:f>IF($L$263="Готово",CONCATENATE(IF(HOUR(H263)&lt;10,"0",""),HOUR(H263),":",IF(MINUTE(H263)&lt;10,"0",""),MINUTE(H263))&amp;"–"&amp;CONCATENATE(IF(HOUR(I263)&lt;10,"0",""),HOUR(I263),":",IF(MINUTE(I263)&lt;10,"0",""),MINUTE(I263))&amp;IF(I263&lt;H263," +1",""),L263)</x:f>
      </x:c>
      <x:c r="Z23" s="40" t="str">
        <x:f>IF($L$264="Готово",CONCATENATE(IF(HOUR(H264)&lt;10,"0",""),HOUR(H264),":",IF(MINUTE(H264)&lt;10,"0",""),MINUTE(H264))&amp;"–"&amp;CONCATENATE(IF(HOUR(I264)&lt;10,"0",""),HOUR(I264),":",IF(MINUTE(I264)&lt;10,"0",""),MINUTE(I264))&amp;IF(I264&lt;H264," +1",""),L264)</x:f>
      </x:c>
      <x:c r="AA23" s="40" t="str">
        <x:f>IF($L$265="Готово",CONCATENATE(IF(HOUR(H265)&lt;10,"0",""),HOUR(H265),":",IF(MINUTE(H265)&lt;10,"0",""),MINUTE(H265))&amp;"–"&amp;CONCATENATE(IF(HOUR(I265)&lt;10,"0",""),HOUR(I265),":",IF(MINUTE(I265)&lt;10,"0",""),MINUTE(I265))&amp;IF(I265&lt;H265," +1",""),L265)</x:f>
      </x:c>
      <x:c r="AB23" s="40" t="str">
        <x:f>IF($L$266="Готово",CONCATENATE(IF(HOUR(H266)&lt;10,"0",""),HOUR(H266),":",IF(MINUTE(H266)&lt;10,"0",""),MINUTE(H266))&amp;"–"&amp;CONCATENATE(IF(HOUR(I266)&lt;10,"0",""),HOUR(I266),":",IF(MINUTE(I266)&lt;10,"0",""),MINUTE(I266))&amp;IF(I266&lt;H266," +1",""),L266)</x:f>
      </x:c>
      <x:c r="AC23" s="40" t="str">
        <x:f>IF($L$267="Готово",CONCATENATE(IF(HOUR(H267)&lt;10,"0",""),HOUR(H267),":",IF(MINUTE(H267)&lt;10,"0",""),MINUTE(H267))&amp;"–"&amp;CONCATENATE(IF(HOUR(I267)&lt;10,"0",""),HOUR(I267),":",IF(MINUTE(I267)&lt;10,"0",""),MINUTE(I267))&amp;IF(I267&lt;H267," +1",""),L267)</x:f>
      </x:c>
      <x:c r="AD23" s="40" t="str">
        <x:f>IF($L$268="Готово",CONCATENATE(IF(HOUR(H268)&lt;10,"0",""),HOUR(H268),":",IF(MINUTE(H268)&lt;10,"0",""),MINUTE(H268))&amp;"–"&amp;CONCATENATE(IF(HOUR(I268)&lt;10,"0",""),HOUR(I268),":",IF(MINUTE(I268)&lt;10,"0",""),MINUTE(I268))&amp;IF(I268&lt;H268," +1",""),L268)</x:f>
      </x:c>
      <x:c r="AE23" s="40" t="str">
        <x:f>IF($L$269="Готово",CONCATENATE(IF(HOUR(H269)&lt;10,"0",""),HOUR(H269),":",IF(MINUTE(H269)&lt;10,"0",""),MINUTE(H269))&amp;"–"&amp;CONCATENATE(IF(HOUR(I269)&lt;10,"0",""),HOUR(I269),":",IF(MINUTE(I269)&lt;10,"0",""),MINUTE(I269))&amp;IF(I269&lt;H269," +1",""),L269)</x:f>
      </x:c>
      <x:c r="AF23" s="40" t="str">
        <x:f>IF($L$270="Готово",CONCATENATE(IF(HOUR(H270)&lt;10,"0",""),HOUR(H270),":",IF(MINUTE(H270)&lt;10,"0",""),MINUTE(H270))&amp;"–"&amp;CONCATENATE(IF(HOUR(I270)&lt;10,"0",""),HOUR(I270),":",IF(MINUTE(I270)&lt;10,"0",""),MINUTE(I270))&amp;IF(I270&lt;H270," +1",""),L270)</x:f>
      </x:c>
      <x:c r="AG23" s="40" t="str">
        <x:f>IF($L$271="Готово",CONCATENATE(IF(HOUR(H271)&lt;10,"0",""),HOUR(H271),":",IF(MINUTE(H271)&lt;10,"0",""),MINUTE(H271))&amp;"–"&amp;CONCATENATE(IF(HOUR(I271)&lt;10,"0",""),HOUR(I271),":",IF(MINUTE(I271)&lt;10,"0",""),MINUTE(I271))&amp;IF(I271&lt;H271," +1",""),L271)</x:f>
      </x:c>
      <x:c r="AH23" s="40" t="str">
        <x:f>IF($L$272="Готово",CONCATENATE(IF(HOUR(H272)&lt;10,"0",""),HOUR(H272),":",IF(MINUTE(H272)&lt;10,"0",""),MINUTE(H272))&amp;"–"&amp;CONCATENATE(IF(HOUR(I272)&lt;10,"0",""),HOUR(I272),":",IF(MINUTE(I272)&lt;10,"0",""),MINUTE(I272))&amp;IF(I272&lt;H272," +1",""),L272)</x:f>
      </x:c>
      <x:c r="AI23" s="46"/>
      <x:c r="AJ23" s="48"/>
      <x:c r="AK23" s="3"/>
    </x:row>
    <x:row r="24" ht="21" customHeight="1">
      <x:c r="A24" s="3"/>
      <x:c r="B24" s="33"/>
      <x:c r="C24" s="34"/>
      <x:c r="D24" s="37"/>
      <x:c r="E24" s="37"/>
      <x:c r="F24" s="37"/>
      <x:c r="G24" s="37"/>
      <x:c r="H24" s="37"/>
      <x:c r="I24" s="37"/>
      <x:c r="J24" s="37"/>
      <x:c r="K24" s="37"/>
      <x:c r="L24" s="37"/>
      <x:c r="M24" s="37"/>
      <x:c r="N24" s="37"/>
      <x:c r="O24" s="37"/>
      <x:c r="P24" s="37"/>
      <x:c r="Q24" s="37"/>
      <x:c r="R24" s="37"/>
      <x:c r="S24" s="37"/>
      <x:c r="T24" s="37"/>
      <x:c r="U24" s="37"/>
      <x:c r="V24" s="37"/>
      <x:c r="W24" s="37"/>
      <x:c r="X24" s="37"/>
      <x:c r="Y24" s="37"/>
      <x:c r="Z24" s="37"/>
      <x:c r="AA24" s="37"/>
      <x:c r="AB24" s="37"/>
      <x:c r="AC24" s="37"/>
      <x:c r="AD24" s="37"/>
      <x:c r="AE24" s="37"/>
      <x:c r="AF24" s="37"/>
      <x:c r="AG24" s="37"/>
      <x:c r="AH24" s="37"/>
      <x:c r="AI24" s="45" t="str">
        <x:f>IF(COUNTA(D24:AH24)=0,IF($B24="","",0),IF(COUNT(K273:K303)=31,SUM(K273:K303),"Проверить"))</x:f>
      </x:c>
      <x:c r="AJ24" s="47" t="str">
        <x:f>IF(ISTEXT(AI24),AI24,COUNTIFS(K273:K303,"&gt;0"))</x:f>
      </x:c>
      <x:c r="AK24" s="3"/>
    </x:row>
    <x:row r="25" ht="18" customHeight="1">
      <x:c r="A25" s="3"/>
      <x:c r="B25" s="38"/>
      <x:c r="C25" s="39"/>
      <x:c r="D25" s="40" t="str">
        <x:f>IF($L$273="Готово",CONCATENATE(IF(HOUR(H273)&lt;10,"0",""),HOUR(H273),":",IF(MINUTE(H273)&lt;10,"0",""),MINUTE(H273))&amp;"–"&amp;CONCATENATE(IF(HOUR(I273)&lt;10,"0",""),HOUR(I273),":",IF(MINUTE(I273)&lt;10,"0",""),MINUTE(I273))&amp;IF(I273&lt;H273," +1",""),L273)</x:f>
      </x:c>
      <x:c r="E25" s="40" t="str">
        <x:f>IF($L$274="Готово",CONCATENATE(IF(HOUR(H274)&lt;10,"0",""),HOUR(H274),":",IF(MINUTE(H274)&lt;10,"0",""),MINUTE(H274))&amp;"–"&amp;CONCATENATE(IF(HOUR(I274)&lt;10,"0",""),HOUR(I274),":",IF(MINUTE(I274)&lt;10,"0",""),MINUTE(I274))&amp;IF(I274&lt;H274," +1",""),L274)</x:f>
      </x:c>
      <x:c r="F25" s="40" t="str">
        <x:f>IF($L$275="Готово",CONCATENATE(IF(HOUR(H275)&lt;10,"0",""),HOUR(H275),":",IF(MINUTE(H275)&lt;10,"0",""),MINUTE(H275))&amp;"–"&amp;CONCATENATE(IF(HOUR(I275)&lt;10,"0",""),HOUR(I275),":",IF(MINUTE(I275)&lt;10,"0",""),MINUTE(I275))&amp;IF(I275&lt;H275," +1",""),L275)</x:f>
      </x:c>
      <x:c r="G25" s="40" t="str">
        <x:f>IF($L$276="Готово",CONCATENATE(IF(HOUR(H276)&lt;10,"0",""),HOUR(H276),":",IF(MINUTE(H276)&lt;10,"0",""),MINUTE(H276))&amp;"–"&amp;CONCATENATE(IF(HOUR(I276)&lt;10,"0",""),HOUR(I276),":",IF(MINUTE(I276)&lt;10,"0",""),MINUTE(I276))&amp;IF(I276&lt;H276," +1",""),L276)</x:f>
      </x:c>
      <x:c r="H25" s="40" t="str">
        <x:f>IF($L$277="Готово",CONCATENATE(IF(HOUR(H277)&lt;10,"0",""),HOUR(H277),":",IF(MINUTE(H277)&lt;10,"0",""),MINUTE(H277))&amp;"–"&amp;CONCATENATE(IF(HOUR(I277)&lt;10,"0",""),HOUR(I277),":",IF(MINUTE(I277)&lt;10,"0",""),MINUTE(I277))&amp;IF(I277&lt;H277," +1",""),L277)</x:f>
      </x:c>
      <x:c r="I25" s="40" t="str">
        <x:f>IF($L$278="Готово",CONCATENATE(IF(HOUR(H278)&lt;10,"0",""),HOUR(H278),":",IF(MINUTE(H278)&lt;10,"0",""),MINUTE(H278))&amp;"–"&amp;CONCATENATE(IF(HOUR(I278)&lt;10,"0",""),HOUR(I278),":",IF(MINUTE(I278)&lt;10,"0",""),MINUTE(I278))&amp;IF(I278&lt;H278," +1",""),L278)</x:f>
      </x:c>
      <x:c r="J25" s="40" t="str">
        <x:f>IF($L$279="Готово",CONCATENATE(IF(HOUR(H279)&lt;10,"0",""),HOUR(H279),":",IF(MINUTE(H279)&lt;10,"0",""),MINUTE(H279))&amp;"–"&amp;CONCATENATE(IF(HOUR(I279)&lt;10,"0",""),HOUR(I279),":",IF(MINUTE(I279)&lt;10,"0",""),MINUTE(I279))&amp;IF(I279&lt;H279," +1",""),L279)</x:f>
      </x:c>
      <x:c r="K25" s="40" t="str">
        <x:f>IF($L$280="Готово",CONCATENATE(IF(HOUR(H280)&lt;10,"0",""),HOUR(H280),":",IF(MINUTE(H280)&lt;10,"0",""),MINUTE(H280))&amp;"–"&amp;CONCATENATE(IF(HOUR(I280)&lt;10,"0",""),HOUR(I280),":",IF(MINUTE(I280)&lt;10,"0",""),MINUTE(I280))&amp;IF(I280&lt;H280," +1",""),L280)</x:f>
      </x:c>
      <x:c r="L25" s="40" t="str">
        <x:f>IF($L$281="Готово",CONCATENATE(IF(HOUR(H281)&lt;10,"0",""),HOUR(H281),":",IF(MINUTE(H281)&lt;10,"0",""),MINUTE(H281))&amp;"–"&amp;CONCATENATE(IF(HOUR(I281)&lt;10,"0",""),HOUR(I281),":",IF(MINUTE(I281)&lt;10,"0",""),MINUTE(I281))&amp;IF(I281&lt;H281," +1",""),L281)</x:f>
      </x:c>
      <x:c r="M25" s="40" t="str">
        <x:f>IF($L$282="Готово",CONCATENATE(IF(HOUR(H282)&lt;10,"0",""),HOUR(H282),":",IF(MINUTE(H282)&lt;10,"0",""),MINUTE(H282))&amp;"–"&amp;CONCATENATE(IF(HOUR(I282)&lt;10,"0",""),HOUR(I282),":",IF(MINUTE(I282)&lt;10,"0",""),MINUTE(I282))&amp;IF(I282&lt;H282," +1",""),L282)</x:f>
      </x:c>
      <x:c r="N25" s="40" t="str">
        <x:f>IF($L$283="Готово",CONCATENATE(IF(HOUR(H283)&lt;10,"0",""),HOUR(H283),":",IF(MINUTE(H283)&lt;10,"0",""),MINUTE(H283))&amp;"–"&amp;CONCATENATE(IF(HOUR(I283)&lt;10,"0",""),HOUR(I283),":",IF(MINUTE(I283)&lt;10,"0",""),MINUTE(I283))&amp;IF(I283&lt;H283," +1",""),L283)</x:f>
      </x:c>
      <x:c r="O25" s="40" t="str">
        <x:f>IF($L$284="Готово",CONCATENATE(IF(HOUR(H284)&lt;10,"0",""),HOUR(H284),":",IF(MINUTE(H284)&lt;10,"0",""),MINUTE(H284))&amp;"–"&amp;CONCATENATE(IF(HOUR(I284)&lt;10,"0",""),HOUR(I284),":",IF(MINUTE(I284)&lt;10,"0",""),MINUTE(I284))&amp;IF(I284&lt;H284," +1",""),L284)</x:f>
      </x:c>
      <x:c r="P25" s="40" t="str">
        <x:f>IF($L$285="Готово",CONCATENATE(IF(HOUR(H285)&lt;10,"0",""),HOUR(H285),":",IF(MINUTE(H285)&lt;10,"0",""),MINUTE(H285))&amp;"–"&amp;CONCATENATE(IF(HOUR(I285)&lt;10,"0",""),HOUR(I285),":",IF(MINUTE(I285)&lt;10,"0",""),MINUTE(I285))&amp;IF(I285&lt;H285," +1",""),L285)</x:f>
      </x:c>
      <x:c r="Q25" s="40" t="str">
        <x:f>IF($L$286="Готово",CONCATENATE(IF(HOUR(H286)&lt;10,"0",""),HOUR(H286),":",IF(MINUTE(H286)&lt;10,"0",""),MINUTE(H286))&amp;"–"&amp;CONCATENATE(IF(HOUR(I286)&lt;10,"0",""),HOUR(I286),":",IF(MINUTE(I286)&lt;10,"0",""),MINUTE(I286))&amp;IF(I286&lt;H286," +1",""),L286)</x:f>
      </x:c>
      <x:c r="R25" s="40" t="str">
        <x:f>IF($L$287="Готово",CONCATENATE(IF(HOUR(H287)&lt;10,"0",""),HOUR(H287),":",IF(MINUTE(H287)&lt;10,"0",""),MINUTE(H287))&amp;"–"&amp;CONCATENATE(IF(HOUR(I287)&lt;10,"0",""),HOUR(I287),":",IF(MINUTE(I287)&lt;10,"0",""),MINUTE(I287))&amp;IF(I287&lt;H287," +1",""),L287)</x:f>
      </x:c>
      <x:c r="S25" s="40" t="str">
        <x:f>IF($L$288="Готово",CONCATENATE(IF(HOUR(H288)&lt;10,"0",""),HOUR(H288),":",IF(MINUTE(H288)&lt;10,"0",""),MINUTE(H288))&amp;"–"&amp;CONCATENATE(IF(HOUR(I288)&lt;10,"0",""),HOUR(I288),":",IF(MINUTE(I288)&lt;10,"0",""),MINUTE(I288))&amp;IF(I288&lt;H288," +1",""),L288)</x:f>
      </x:c>
      <x:c r="T25" s="40" t="str">
        <x:f>IF($L$289="Готово",CONCATENATE(IF(HOUR(H289)&lt;10,"0",""),HOUR(H289),":",IF(MINUTE(H289)&lt;10,"0",""),MINUTE(H289))&amp;"–"&amp;CONCATENATE(IF(HOUR(I289)&lt;10,"0",""),HOUR(I289),":",IF(MINUTE(I289)&lt;10,"0",""),MINUTE(I289))&amp;IF(I289&lt;H289," +1",""),L289)</x:f>
      </x:c>
      <x:c r="U25" s="40" t="str">
        <x:f>IF($L$290="Готово",CONCATENATE(IF(HOUR(H290)&lt;10,"0",""),HOUR(H290),":",IF(MINUTE(H290)&lt;10,"0",""),MINUTE(H290))&amp;"–"&amp;CONCATENATE(IF(HOUR(I290)&lt;10,"0",""),HOUR(I290),":",IF(MINUTE(I290)&lt;10,"0",""),MINUTE(I290))&amp;IF(I290&lt;H290," +1",""),L290)</x:f>
      </x:c>
      <x:c r="V25" s="40" t="str">
        <x:f>IF($L$291="Готово",CONCATENATE(IF(HOUR(H291)&lt;10,"0",""),HOUR(H291),":",IF(MINUTE(H291)&lt;10,"0",""),MINUTE(H291))&amp;"–"&amp;CONCATENATE(IF(HOUR(I291)&lt;10,"0",""),HOUR(I291),":",IF(MINUTE(I291)&lt;10,"0",""),MINUTE(I291))&amp;IF(I291&lt;H291," +1",""),L291)</x:f>
      </x:c>
      <x:c r="W25" s="40" t="str">
        <x:f>IF($L$292="Готово",CONCATENATE(IF(HOUR(H292)&lt;10,"0",""),HOUR(H292),":",IF(MINUTE(H292)&lt;10,"0",""),MINUTE(H292))&amp;"–"&amp;CONCATENATE(IF(HOUR(I292)&lt;10,"0",""),HOUR(I292),":",IF(MINUTE(I292)&lt;10,"0",""),MINUTE(I292))&amp;IF(I292&lt;H292," +1",""),L292)</x:f>
      </x:c>
      <x:c r="X25" s="40" t="str">
        <x:f>IF($L$293="Готово",CONCATENATE(IF(HOUR(H293)&lt;10,"0",""),HOUR(H293),":",IF(MINUTE(H293)&lt;10,"0",""),MINUTE(H293))&amp;"–"&amp;CONCATENATE(IF(HOUR(I293)&lt;10,"0",""),HOUR(I293),":",IF(MINUTE(I293)&lt;10,"0",""),MINUTE(I293))&amp;IF(I293&lt;H293," +1",""),L293)</x:f>
      </x:c>
      <x:c r="Y25" s="40" t="str">
        <x:f>IF($L$294="Готово",CONCATENATE(IF(HOUR(H294)&lt;10,"0",""),HOUR(H294),":",IF(MINUTE(H294)&lt;10,"0",""),MINUTE(H294))&amp;"–"&amp;CONCATENATE(IF(HOUR(I294)&lt;10,"0",""),HOUR(I294),":",IF(MINUTE(I294)&lt;10,"0",""),MINUTE(I294))&amp;IF(I294&lt;H294," +1",""),L294)</x:f>
      </x:c>
      <x:c r="Z25" s="40" t="str">
        <x:f>IF($L$295="Готово",CONCATENATE(IF(HOUR(H295)&lt;10,"0",""),HOUR(H295),":",IF(MINUTE(H295)&lt;10,"0",""),MINUTE(H295))&amp;"–"&amp;CONCATENATE(IF(HOUR(I295)&lt;10,"0",""),HOUR(I295),":",IF(MINUTE(I295)&lt;10,"0",""),MINUTE(I295))&amp;IF(I295&lt;H295," +1",""),L295)</x:f>
      </x:c>
      <x:c r="AA25" s="40" t="str">
        <x:f>IF($L$296="Готово",CONCATENATE(IF(HOUR(H296)&lt;10,"0",""),HOUR(H296),":",IF(MINUTE(H296)&lt;10,"0",""),MINUTE(H296))&amp;"–"&amp;CONCATENATE(IF(HOUR(I296)&lt;10,"0",""),HOUR(I296),":",IF(MINUTE(I296)&lt;10,"0",""),MINUTE(I296))&amp;IF(I296&lt;H296," +1",""),L296)</x:f>
      </x:c>
      <x:c r="AB25" s="40" t="str">
        <x:f>IF($L$297="Готово",CONCATENATE(IF(HOUR(H297)&lt;10,"0",""),HOUR(H297),":",IF(MINUTE(H297)&lt;10,"0",""),MINUTE(H297))&amp;"–"&amp;CONCATENATE(IF(HOUR(I297)&lt;10,"0",""),HOUR(I297),":",IF(MINUTE(I297)&lt;10,"0",""),MINUTE(I297))&amp;IF(I297&lt;H297," +1",""),L297)</x:f>
      </x:c>
      <x:c r="AC25" s="40" t="str">
        <x:f>IF($L$298="Готово",CONCATENATE(IF(HOUR(H298)&lt;10,"0",""),HOUR(H298),":",IF(MINUTE(H298)&lt;10,"0",""),MINUTE(H298))&amp;"–"&amp;CONCATENATE(IF(HOUR(I298)&lt;10,"0",""),HOUR(I298),":",IF(MINUTE(I298)&lt;10,"0",""),MINUTE(I298))&amp;IF(I298&lt;H298," +1",""),L298)</x:f>
      </x:c>
      <x:c r="AD25" s="40" t="str">
        <x:f>IF($L$299="Готово",CONCATENATE(IF(HOUR(H299)&lt;10,"0",""),HOUR(H299),":",IF(MINUTE(H299)&lt;10,"0",""),MINUTE(H299))&amp;"–"&amp;CONCATENATE(IF(HOUR(I299)&lt;10,"0",""),HOUR(I299),":",IF(MINUTE(I299)&lt;10,"0",""),MINUTE(I299))&amp;IF(I299&lt;H299," +1",""),L299)</x:f>
      </x:c>
      <x:c r="AE25" s="40" t="str">
        <x:f>IF($L$300="Готово",CONCATENATE(IF(HOUR(H300)&lt;10,"0",""),HOUR(H300),":",IF(MINUTE(H300)&lt;10,"0",""),MINUTE(H300))&amp;"–"&amp;CONCATENATE(IF(HOUR(I300)&lt;10,"0",""),HOUR(I300),":",IF(MINUTE(I300)&lt;10,"0",""),MINUTE(I300))&amp;IF(I300&lt;H300," +1",""),L300)</x:f>
      </x:c>
      <x:c r="AF25" s="40" t="str">
        <x:f>IF($L$301="Готово",CONCATENATE(IF(HOUR(H301)&lt;10,"0",""),HOUR(H301),":",IF(MINUTE(H301)&lt;10,"0",""),MINUTE(H301))&amp;"–"&amp;CONCATENATE(IF(HOUR(I301)&lt;10,"0",""),HOUR(I301),":",IF(MINUTE(I301)&lt;10,"0",""),MINUTE(I301))&amp;IF(I301&lt;H301," +1",""),L301)</x:f>
      </x:c>
      <x:c r="AG25" s="40" t="str">
        <x:f>IF($L$302="Готово",CONCATENATE(IF(HOUR(H302)&lt;10,"0",""),HOUR(H302),":",IF(MINUTE(H302)&lt;10,"0",""),MINUTE(H302))&amp;"–"&amp;CONCATENATE(IF(HOUR(I302)&lt;10,"0",""),HOUR(I302),":",IF(MINUTE(I302)&lt;10,"0",""),MINUTE(I302))&amp;IF(I302&lt;H302," +1",""),L302)</x:f>
      </x:c>
      <x:c r="AH25" s="40" t="str">
        <x:f>IF($L$303="Готово",CONCATENATE(IF(HOUR(H303)&lt;10,"0",""),HOUR(H303),":",IF(MINUTE(H303)&lt;10,"0",""),MINUTE(H303))&amp;"–"&amp;CONCATENATE(IF(HOUR(I303)&lt;10,"0",""),HOUR(I303),":",IF(MINUTE(I303)&lt;10,"0",""),MINUTE(I303))&amp;IF(I303&lt;H303," +1",""),L303)</x:f>
      </x:c>
      <x:c r="AI25" s="46"/>
      <x:c r="AJ25" s="48"/>
      <x:c r="AK25" s="3"/>
    </x:row>
    <x:row r="26" ht="21" customHeight="1">
      <x:c r="A26" s="3"/>
      <x:c r="B26" s="33"/>
      <x:c r="C26" s="34"/>
      <x:c r="D26" s="37"/>
      <x:c r="E26" s="37"/>
      <x:c r="F26" s="37"/>
      <x:c r="G26" s="37"/>
      <x:c r="H26" s="37"/>
      <x:c r="I26" s="37"/>
      <x:c r="J26" s="37"/>
      <x:c r="K26" s="37"/>
      <x:c r="L26" s="37"/>
      <x:c r="M26" s="37"/>
      <x:c r="N26" s="37"/>
      <x:c r="O26" s="37"/>
      <x:c r="P26" s="37"/>
      <x:c r="Q26" s="37"/>
      <x:c r="R26" s="37"/>
      <x:c r="S26" s="37"/>
      <x:c r="T26" s="37"/>
      <x:c r="U26" s="37"/>
      <x:c r="V26" s="37"/>
      <x:c r="W26" s="37"/>
      <x:c r="X26" s="37"/>
      <x:c r="Y26" s="37"/>
      <x:c r="Z26" s="37"/>
      <x:c r="AA26" s="37"/>
      <x:c r="AB26" s="37"/>
      <x:c r="AC26" s="37"/>
      <x:c r="AD26" s="37"/>
      <x:c r="AE26" s="37"/>
      <x:c r="AF26" s="37"/>
      <x:c r="AG26" s="37"/>
      <x:c r="AH26" s="37"/>
      <x:c r="AI26" s="45" t="str">
        <x:f>IF(COUNTA(D26:AH26)=0,IF($B26="","",0),IF(COUNT(K304:K334)=31,SUM(K304:K334),"Проверить"))</x:f>
      </x:c>
      <x:c r="AJ26" s="47" t="str">
        <x:f>IF(ISTEXT(AI26),AI26,COUNTIFS(K304:K334,"&gt;0"))</x:f>
      </x:c>
      <x:c r="AK26" s="3"/>
    </x:row>
    <x:row r="27" ht="18" customHeight="1">
      <x:c r="A27" s="3"/>
      <x:c r="B27" s="38"/>
      <x:c r="C27" s="39"/>
      <x:c r="D27" s="40" t="str">
        <x:f>IF($L$304="Готово",CONCATENATE(IF(HOUR(H304)&lt;10,"0",""),HOUR(H304),":",IF(MINUTE(H304)&lt;10,"0",""),MINUTE(H304))&amp;"–"&amp;CONCATENATE(IF(HOUR(I304)&lt;10,"0",""),HOUR(I304),":",IF(MINUTE(I304)&lt;10,"0",""),MINUTE(I304))&amp;IF(I304&lt;H304," +1",""),L304)</x:f>
      </x:c>
      <x:c r="E27" s="40" t="str">
        <x:f>IF($L$305="Готово",CONCATENATE(IF(HOUR(H305)&lt;10,"0",""),HOUR(H305),":",IF(MINUTE(H305)&lt;10,"0",""),MINUTE(H305))&amp;"–"&amp;CONCATENATE(IF(HOUR(I305)&lt;10,"0",""),HOUR(I305),":",IF(MINUTE(I305)&lt;10,"0",""),MINUTE(I305))&amp;IF(I305&lt;H305," +1",""),L305)</x:f>
      </x:c>
      <x:c r="F27" s="40" t="str">
        <x:f>IF($L$306="Готово",CONCATENATE(IF(HOUR(H306)&lt;10,"0",""),HOUR(H306),":",IF(MINUTE(H306)&lt;10,"0",""),MINUTE(H306))&amp;"–"&amp;CONCATENATE(IF(HOUR(I306)&lt;10,"0",""),HOUR(I306),":",IF(MINUTE(I306)&lt;10,"0",""),MINUTE(I306))&amp;IF(I306&lt;H306," +1",""),L306)</x:f>
      </x:c>
      <x:c r="G27" s="40" t="str">
        <x:f>IF($L$307="Готово",CONCATENATE(IF(HOUR(H307)&lt;10,"0",""),HOUR(H307),":",IF(MINUTE(H307)&lt;10,"0",""),MINUTE(H307))&amp;"–"&amp;CONCATENATE(IF(HOUR(I307)&lt;10,"0",""),HOUR(I307),":",IF(MINUTE(I307)&lt;10,"0",""),MINUTE(I307))&amp;IF(I307&lt;H307," +1",""),L307)</x:f>
      </x:c>
      <x:c r="H27" s="40" t="str">
        <x:f>IF($L$308="Готово",CONCATENATE(IF(HOUR(H308)&lt;10,"0",""),HOUR(H308),":",IF(MINUTE(H308)&lt;10,"0",""),MINUTE(H308))&amp;"–"&amp;CONCATENATE(IF(HOUR(I308)&lt;10,"0",""),HOUR(I308),":",IF(MINUTE(I308)&lt;10,"0",""),MINUTE(I308))&amp;IF(I308&lt;H308," +1",""),L308)</x:f>
      </x:c>
      <x:c r="I27" s="40" t="str">
        <x:f>IF($L$309="Готово",CONCATENATE(IF(HOUR(H309)&lt;10,"0",""),HOUR(H309),":",IF(MINUTE(H309)&lt;10,"0",""),MINUTE(H309))&amp;"–"&amp;CONCATENATE(IF(HOUR(I309)&lt;10,"0",""),HOUR(I309),":",IF(MINUTE(I309)&lt;10,"0",""),MINUTE(I309))&amp;IF(I309&lt;H309," +1",""),L309)</x:f>
      </x:c>
      <x:c r="J27" s="40" t="str">
        <x:f>IF($L$310="Готово",CONCATENATE(IF(HOUR(H310)&lt;10,"0",""),HOUR(H310),":",IF(MINUTE(H310)&lt;10,"0",""),MINUTE(H310))&amp;"–"&amp;CONCATENATE(IF(HOUR(I310)&lt;10,"0",""),HOUR(I310),":",IF(MINUTE(I310)&lt;10,"0",""),MINUTE(I310))&amp;IF(I310&lt;H310," +1",""),L310)</x:f>
      </x:c>
      <x:c r="K27" s="40" t="str">
        <x:f>IF($L$311="Готово",CONCATENATE(IF(HOUR(H311)&lt;10,"0",""),HOUR(H311),":",IF(MINUTE(H311)&lt;10,"0",""),MINUTE(H311))&amp;"–"&amp;CONCATENATE(IF(HOUR(I311)&lt;10,"0",""),HOUR(I311),":",IF(MINUTE(I311)&lt;10,"0",""),MINUTE(I311))&amp;IF(I311&lt;H311," +1",""),L311)</x:f>
      </x:c>
      <x:c r="L27" s="40" t="str">
        <x:f>IF($L$312="Готово",CONCATENATE(IF(HOUR(H312)&lt;10,"0",""),HOUR(H312),":",IF(MINUTE(H312)&lt;10,"0",""),MINUTE(H312))&amp;"–"&amp;CONCATENATE(IF(HOUR(I312)&lt;10,"0",""),HOUR(I312),":",IF(MINUTE(I312)&lt;10,"0",""),MINUTE(I312))&amp;IF(I312&lt;H312," +1",""),L312)</x:f>
      </x:c>
      <x:c r="M27" s="40" t="str">
        <x:f>IF($L$313="Готово",CONCATENATE(IF(HOUR(H313)&lt;10,"0",""),HOUR(H313),":",IF(MINUTE(H313)&lt;10,"0",""),MINUTE(H313))&amp;"–"&amp;CONCATENATE(IF(HOUR(I313)&lt;10,"0",""),HOUR(I313),":",IF(MINUTE(I313)&lt;10,"0",""),MINUTE(I313))&amp;IF(I313&lt;H313," +1",""),L313)</x:f>
      </x:c>
      <x:c r="N27" s="40" t="str">
        <x:f>IF($L$314="Готово",CONCATENATE(IF(HOUR(H314)&lt;10,"0",""),HOUR(H314),":",IF(MINUTE(H314)&lt;10,"0",""),MINUTE(H314))&amp;"–"&amp;CONCATENATE(IF(HOUR(I314)&lt;10,"0",""),HOUR(I314),":",IF(MINUTE(I314)&lt;10,"0",""),MINUTE(I314))&amp;IF(I314&lt;H314," +1",""),L314)</x:f>
      </x:c>
      <x:c r="O27" s="40" t="str">
        <x:f>IF($L$315="Готово",CONCATENATE(IF(HOUR(H315)&lt;10,"0",""),HOUR(H315),":",IF(MINUTE(H315)&lt;10,"0",""),MINUTE(H315))&amp;"–"&amp;CONCATENATE(IF(HOUR(I315)&lt;10,"0",""),HOUR(I315),":",IF(MINUTE(I315)&lt;10,"0",""),MINUTE(I315))&amp;IF(I315&lt;H315," +1",""),L315)</x:f>
      </x:c>
      <x:c r="P27" s="40" t="str">
        <x:f>IF($L$316="Готово",CONCATENATE(IF(HOUR(H316)&lt;10,"0",""),HOUR(H316),":",IF(MINUTE(H316)&lt;10,"0",""),MINUTE(H316))&amp;"–"&amp;CONCATENATE(IF(HOUR(I316)&lt;10,"0",""),HOUR(I316),":",IF(MINUTE(I316)&lt;10,"0",""),MINUTE(I316))&amp;IF(I316&lt;H316," +1",""),L316)</x:f>
      </x:c>
      <x:c r="Q27" s="40" t="str">
        <x:f>IF($L$317="Готово",CONCATENATE(IF(HOUR(H317)&lt;10,"0",""),HOUR(H317),":",IF(MINUTE(H317)&lt;10,"0",""),MINUTE(H317))&amp;"–"&amp;CONCATENATE(IF(HOUR(I317)&lt;10,"0",""),HOUR(I317),":",IF(MINUTE(I317)&lt;10,"0",""),MINUTE(I317))&amp;IF(I317&lt;H317," +1",""),L317)</x:f>
      </x:c>
      <x:c r="R27" s="40" t="str">
        <x:f>IF($L$318="Готово",CONCATENATE(IF(HOUR(H318)&lt;10,"0",""),HOUR(H318),":",IF(MINUTE(H318)&lt;10,"0",""),MINUTE(H318))&amp;"–"&amp;CONCATENATE(IF(HOUR(I318)&lt;10,"0",""),HOUR(I318),":",IF(MINUTE(I318)&lt;10,"0",""),MINUTE(I318))&amp;IF(I318&lt;H318," +1",""),L318)</x:f>
      </x:c>
      <x:c r="S27" s="40" t="str">
        <x:f>IF($L$319="Готово",CONCATENATE(IF(HOUR(H319)&lt;10,"0",""),HOUR(H319),":",IF(MINUTE(H319)&lt;10,"0",""),MINUTE(H319))&amp;"–"&amp;CONCATENATE(IF(HOUR(I319)&lt;10,"0",""),HOUR(I319),":",IF(MINUTE(I319)&lt;10,"0",""),MINUTE(I319))&amp;IF(I319&lt;H319," +1",""),L319)</x:f>
      </x:c>
      <x:c r="T27" s="40" t="str">
        <x:f>IF($L$320="Готово",CONCATENATE(IF(HOUR(H320)&lt;10,"0",""),HOUR(H320),":",IF(MINUTE(H320)&lt;10,"0",""),MINUTE(H320))&amp;"–"&amp;CONCATENATE(IF(HOUR(I320)&lt;10,"0",""),HOUR(I320),":",IF(MINUTE(I320)&lt;10,"0",""),MINUTE(I320))&amp;IF(I320&lt;H320," +1",""),L320)</x:f>
      </x:c>
      <x:c r="U27" s="40" t="str">
        <x:f>IF($L$321="Готово",CONCATENATE(IF(HOUR(H321)&lt;10,"0",""),HOUR(H321),":",IF(MINUTE(H321)&lt;10,"0",""),MINUTE(H321))&amp;"–"&amp;CONCATENATE(IF(HOUR(I321)&lt;10,"0",""),HOUR(I321),":",IF(MINUTE(I321)&lt;10,"0",""),MINUTE(I321))&amp;IF(I321&lt;H321," +1",""),L321)</x:f>
      </x:c>
      <x:c r="V27" s="40" t="str">
        <x:f>IF($L$322="Готово",CONCATENATE(IF(HOUR(H322)&lt;10,"0",""),HOUR(H322),":",IF(MINUTE(H322)&lt;10,"0",""),MINUTE(H322))&amp;"–"&amp;CONCATENATE(IF(HOUR(I322)&lt;10,"0",""),HOUR(I322),":",IF(MINUTE(I322)&lt;10,"0",""),MINUTE(I322))&amp;IF(I322&lt;H322," +1",""),L322)</x:f>
      </x:c>
      <x:c r="W27" s="40" t="str">
        <x:f>IF($L$323="Готово",CONCATENATE(IF(HOUR(H323)&lt;10,"0",""),HOUR(H323),":",IF(MINUTE(H323)&lt;10,"0",""),MINUTE(H323))&amp;"–"&amp;CONCATENATE(IF(HOUR(I323)&lt;10,"0",""),HOUR(I323),":",IF(MINUTE(I323)&lt;10,"0",""),MINUTE(I323))&amp;IF(I323&lt;H323," +1",""),L323)</x:f>
      </x:c>
      <x:c r="X27" s="40" t="str">
        <x:f>IF($L$324="Готово",CONCATENATE(IF(HOUR(H324)&lt;10,"0",""),HOUR(H324),":",IF(MINUTE(H324)&lt;10,"0",""),MINUTE(H324))&amp;"–"&amp;CONCATENATE(IF(HOUR(I324)&lt;10,"0",""),HOUR(I324),":",IF(MINUTE(I324)&lt;10,"0",""),MINUTE(I324))&amp;IF(I324&lt;H324," +1",""),L324)</x:f>
      </x:c>
      <x:c r="Y27" s="40" t="str">
        <x:f>IF($L$325="Готово",CONCATENATE(IF(HOUR(H325)&lt;10,"0",""),HOUR(H325),":",IF(MINUTE(H325)&lt;10,"0",""),MINUTE(H325))&amp;"–"&amp;CONCATENATE(IF(HOUR(I325)&lt;10,"0",""),HOUR(I325),":",IF(MINUTE(I325)&lt;10,"0",""),MINUTE(I325))&amp;IF(I325&lt;H325," +1",""),L325)</x:f>
      </x:c>
      <x:c r="Z27" s="40" t="str">
        <x:f>IF($L$326="Готово",CONCATENATE(IF(HOUR(H326)&lt;10,"0",""),HOUR(H326),":",IF(MINUTE(H326)&lt;10,"0",""),MINUTE(H326))&amp;"–"&amp;CONCATENATE(IF(HOUR(I326)&lt;10,"0",""),HOUR(I326),":",IF(MINUTE(I326)&lt;10,"0",""),MINUTE(I326))&amp;IF(I326&lt;H326," +1",""),L326)</x:f>
      </x:c>
      <x:c r="AA27" s="40" t="str">
        <x:f>IF($L$327="Готово",CONCATENATE(IF(HOUR(H327)&lt;10,"0",""),HOUR(H327),":",IF(MINUTE(H327)&lt;10,"0",""),MINUTE(H327))&amp;"–"&amp;CONCATENATE(IF(HOUR(I327)&lt;10,"0",""),HOUR(I327),":",IF(MINUTE(I327)&lt;10,"0",""),MINUTE(I327))&amp;IF(I327&lt;H327," +1",""),L327)</x:f>
      </x:c>
      <x:c r="AB27" s="40" t="str">
        <x:f>IF($L$328="Готово",CONCATENATE(IF(HOUR(H328)&lt;10,"0",""),HOUR(H328),":",IF(MINUTE(H328)&lt;10,"0",""),MINUTE(H328))&amp;"–"&amp;CONCATENATE(IF(HOUR(I328)&lt;10,"0",""),HOUR(I328),":",IF(MINUTE(I328)&lt;10,"0",""),MINUTE(I328))&amp;IF(I328&lt;H328," +1",""),L328)</x:f>
      </x:c>
      <x:c r="AC27" s="40" t="str">
        <x:f>IF($L$329="Готово",CONCATENATE(IF(HOUR(H329)&lt;10,"0",""),HOUR(H329),":",IF(MINUTE(H329)&lt;10,"0",""),MINUTE(H329))&amp;"–"&amp;CONCATENATE(IF(HOUR(I329)&lt;10,"0",""),HOUR(I329),":",IF(MINUTE(I329)&lt;10,"0",""),MINUTE(I329))&amp;IF(I329&lt;H329," +1",""),L329)</x:f>
      </x:c>
      <x:c r="AD27" s="40" t="str">
        <x:f>IF($L$330="Готово",CONCATENATE(IF(HOUR(H330)&lt;10,"0",""),HOUR(H330),":",IF(MINUTE(H330)&lt;10,"0",""),MINUTE(H330))&amp;"–"&amp;CONCATENATE(IF(HOUR(I330)&lt;10,"0",""),HOUR(I330),":",IF(MINUTE(I330)&lt;10,"0",""),MINUTE(I330))&amp;IF(I330&lt;H330," +1",""),L330)</x:f>
      </x:c>
      <x:c r="AE27" s="40" t="str">
        <x:f>IF($L$331="Готово",CONCATENATE(IF(HOUR(H331)&lt;10,"0",""),HOUR(H331),":",IF(MINUTE(H331)&lt;10,"0",""),MINUTE(H331))&amp;"–"&amp;CONCATENATE(IF(HOUR(I331)&lt;10,"0",""),HOUR(I331),":",IF(MINUTE(I331)&lt;10,"0",""),MINUTE(I331))&amp;IF(I331&lt;H331," +1",""),L331)</x:f>
      </x:c>
      <x:c r="AF27" s="40" t="str">
        <x:f>IF($L$332="Готово",CONCATENATE(IF(HOUR(H332)&lt;10,"0",""),HOUR(H332),":",IF(MINUTE(H332)&lt;10,"0",""),MINUTE(H332))&amp;"–"&amp;CONCATENATE(IF(HOUR(I332)&lt;10,"0",""),HOUR(I332),":",IF(MINUTE(I332)&lt;10,"0",""),MINUTE(I332))&amp;IF(I332&lt;H332," +1",""),L332)</x:f>
      </x:c>
      <x:c r="AG27" s="40" t="str">
        <x:f>IF($L$333="Готово",CONCATENATE(IF(HOUR(H333)&lt;10,"0",""),HOUR(H333),":",IF(MINUTE(H333)&lt;10,"0",""),MINUTE(H333))&amp;"–"&amp;CONCATENATE(IF(HOUR(I333)&lt;10,"0",""),HOUR(I333),":",IF(MINUTE(I333)&lt;10,"0",""),MINUTE(I333))&amp;IF(I333&lt;H333," +1",""),L333)</x:f>
      </x:c>
      <x:c r="AH27" s="40" t="str">
        <x:f>IF($L$334="Готово",CONCATENATE(IF(HOUR(H334)&lt;10,"0",""),HOUR(H334),":",IF(MINUTE(H334)&lt;10,"0",""),MINUTE(H334))&amp;"–"&amp;CONCATENATE(IF(HOUR(I334)&lt;10,"0",""),HOUR(I334),":",IF(MINUTE(I334)&lt;10,"0",""),MINUTE(I334))&amp;IF(I334&lt;H334," +1",""),L334)</x:f>
      </x:c>
      <x:c r="AI27" s="46"/>
      <x:c r="AJ27" s="48"/>
      <x:c r="AK27" s="3"/>
    </x:row>
    <x:row r="28" ht="21" customHeight="1">
      <x:c r="A28" s="3"/>
      <x:c r="B28" s="33"/>
      <x:c r="C28" s="34"/>
      <x:c r="D28" s="37"/>
      <x:c r="E28" s="37"/>
      <x:c r="F28" s="37"/>
      <x:c r="G28" s="37"/>
      <x:c r="H28" s="37"/>
      <x:c r="I28" s="37"/>
      <x:c r="J28" s="37"/>
      <x:c r="K28" s="37"/>
      <x:c r="L28" s="37"/>
      <x:c r="M28" s="37"/>
      <x:c r="N28" s="37"/>
      <x:c r="O28" s="37"/>
      <x:c r="P28" s="37"/>
      <x:c r="Q28" s="37"/>
      <x:c r="R28" s="37"/>
      <x:c r="S28" s="37"/>
      <x:c r="T28" s="37"/>
      <x:c r="U28" s="37"/>
      <x:c r="V28" s="37"/>
      <x:c r="W28" s="37"/>
      <x:c r="X28" s="37"/>
      <x:c r="Y28" s="37"/>
      <x:c r="Z28" s="37"/>
      <x:c r="AA28" s="37"/>
      <x:c r="AB28" s="37"/>
      <x:c r="AC28" s="37"/>
      <x:c r="AD28" s="37"/>
      <x:c r="AE28" s="37"/>
      <x:c r="AF28" s="37"/>
      <x:c r="AG28" s="37"/>
      <x:c r="AH28" s="37"/>
      <x:c r="AI28" s="45" t="str">
        <x:f>IF(COUNTA(D28:AH28)=0,IF($B28="","",0),IF(COUNT(K335:K365)=31,SUM(K335:K365),"Проверить"))</x:f>
      </x:c>
      <x:c r="AJ28" s="47" t="str">
        <x:f>IF(ISTEXT(AI28),AI28,COUNTIFS(K335:K365,"&gt;0"))</x:f>
      </x:c>
      <x:c r="AK28" s="3"/>
    </x:row>
    <x:row r="29" ht="18" customHeight="1">
      <x:c r="A29" s="3"/>
      <x:c r="B29" s="38"/>
      <x:c r="C29" s="39"/>
      <x:c r="D29" s="40" t="str">
        <x:f>IF($L$335="Готово",CONCATENATE(IF(HOUR(H335)&lt;10,"0",""),HOUR(H335),":",IF(MINUTE(H335)&lt;10,"0",""),MINUTE(H335))&amp;"–"&amp;CONCATENATE(IF(HOUR(I335)&lt;10,"0",""),HOUR(I335),":",IF(MINUTE(I335)&lt;10,"0",""),MINUTE(I335))&amp;IF(I335&lt;H335," +1",""),L335)</x:f>
      </x:c>
      <x:c r="E29" s="40" t="str">
        <x:f>IF($L$336="Готово",CONCATENATE(IF(HOUR(H336)&lt;10,"0",""),HOUR(H336),":",IF(MINUTE(H336)&lt;10,"0",""),MINUTE(H336))&amp;"–"&amp;CONCATENATE(IF(HOUR(I336)&lt;10,"0",""),HOUR(I336),":",IF(MINUTE(I336)&lt;10,"0",""),MINUTE(I336))&amp;IF(I336&lt;H336," +1",""),L336)</x:f>
      </x:c>
      <x:c r="F29" s="40" t="str">
        <x:f>IF($L$337="Готово",CONCATENATE(IF(HOUR(H337)&lt;10,"0",""),HOUR(H337),":",IF(MINUTE(H337)&lt;10,"0",""),MINUTE(H337))&amp;"–"&amp;CONCATENATE(IF(HOUR(I337)&lt;10,"0",""),HOUR(I337),":",IF(MINUTE(I337)&lt;10,"0",""),MINUTE(I337))&amp;IF(I337&lt;H337," +1",""),L337)</x:f>
      </x:c>
      <x:c r="G29" s="40" t="str">
        <x:f>IF($L$338="Готово",CONCATENATE(IF(HOUR(H338)&lt;10,"0",""),HOUR(H338),":",IF(MINUTE(H338)&lt;10,"0",""),MINUTE(H338))&amp;"–"&amp;CONCATENATE(IF(HOUR(I338)&lt;10,"0",""),HOUR(I338),":",IF(MINUTE(I338)&lt;10,"0",""),MINUTE(I338))&amp;IF(I338&lt;H338," +1",""),L338)</x:f>
      </x:c>
      <x:c r="H29" s="40" t="str">
        <x:f>IF($L$339="Готово",CONCATENATE(IF(HOUR(H339)&lt;10,"0",""),HOUR(H339),":",IF(MINUTE(H339)&lt;10,"0",""),MINUTE(H339))&amp;"–"&amp;CONCATENATE(IF(HOUR(I339)&lt;10,"0",""),HOUR(I339),":",IF(MINUTE(I339)&lt;10,"0",""),MINUTE(I339))&amp;IF(I339&lt;H339," +1",""),L339)</x:f>
      </x:c>
      <x:c r="I29" s="40" t="str">
        <x:f>IF($L$340="Готово",CONCATENATE(IF(HOUR(H340)&lt;10,"0",""),HOUR(H340),":",IF(MINUTE(H340)&lt;10,"0",""),MINUTE(H340))&amp;"–"&amp;CONCATENATE(IF(HOUR(I340)&lt;10,"0",""),HOUR(I340),":",IF(MINUTE(I340)&lt;10,"0",""),MINUTE(I340))&amp;IF(I340&lt;H340," +1",""),L340)</x:f>
      </x:c>
      <x:c r="J29" s="40" t="str">
        <x:f>IF($L$341="Готово",CONCATENATE(IF(HOUR(H341)&lt;10,"0",""),HOUR(H341),":",IF(MINUTE(H341)&lt;10,"0",""),MINUTE(H341))&amp;"–"&amp;CONCATENATE(IF(HOUR(I341)&lt;10,"0",""),HOUR(I341),":",IF(MINUTE(I341)&lt;10,"0",""),MINUTE(I341))&amp;IF(I341&lt;H341," +1",""),L341)</x:f>
      </x:c>
      <x:c r="K29" s="40" t="str">
        <x:f>IF($L$342="Готово",CONCATENATE(IF(HOUR(H342)&lt;10,"0",""),HOUR(H342),":",IF(MINUTE(H342)&lt;10,"0",""),MINUTE(H342))&amp;"–"&amp;CONCATENATE(IF(HOUR(I342)&lt;10,"0",""),HOUR(I342),":",IF(MINUTE(I342)&lt;10,"0",""),MINUTE(I342))&amp;IF(I342&lt;H342," +1",""),L342)</x:f>
      </x:c>
      <x:c r="L29" s="40" t="str">
        <x:f>IF($L$343="Готово",CONCATENATE(IF(HOUR(H343)&lt;10,"0",""),HOUR(H343),":",IF(MINUTE(H343)&lt;10,"0",""),MINUTE(H343))&amp;"–"&amp;CONCATENATE(IF(HOUR(I343)&lt;10,"0",""),HOUR(I343),":",IF(MINUTE(I343)&lt;10,"0",""),MINUTE(I343))&amp;IF(I343&lt;H343," +1",""),L343)</x:f>
      </x:c>
      <x:c r="M29" s="40" t="str">
        <x:f>IF($L$344="Готово",CONCATENATE(IF(HOUR(H344)&lt;10,"0",""),HOUR(H344),":",IF(MINUTE(H344)&lt;10,"0",""),MINUTE(H344))&amp;"–"&amp;CONCATENATE(IF(HOUR(I344)&lt;10,"0",""),HOUR(I344),":",IF(MINUTE(I344)&lt;10,"0",""),MINUTE(I344))&amp;IF(I344&lt;H344," +1",""),L344)</x:f>
      </x:c>
      <x:c r="N29" s="40" t="str">
        <x:f>IF($L$345="Готово",CONCATENATE(IF(HOUR(H345)&lt;10,"0",""),HOUR(H345),":",IF(MINUTE(H345)&lt;10,"0",""),MINUTE(H345))&amp;"–"&amp;CONCATENATE(IF(HOUR(I345)&lt;10,"0",""),HOUR(I345),":",IF(MINUTE(I345)&lt;10,"0",""),MINUTE(I345))&amp;IF(I345&lt;H345," +1",""),L345)</x:f>
      </x:c>
      <x:c r="O29" s="40" t="str">
        <x:f>IF($L$346="Готово",CONCATENATE(IF(HOUR(H346)&lt;10,"0",""),HOUR(H346),":",IF(MINUTE(H346)&lt;10,"0",""),MINUTE(H346))&amp;"–"&amp;CONCATENATE(IF(HOUR(I346)&lt;10,"0",""),HOUR(I346),":",IF(MINUTE(I346)&lt;10,"0",""),MINUTE(I346))&amp;IF(I346&lt;H346," +1",""),L346)</x:f>
      </x:c>
      <x:c r="P29" s="40" t="str">
        <x:f>IF($L$347="Готово",CONCATENATE(IF(HOUR(H347)&lt;10,"0",""),HOUR(H347),":",IF(MINUTE(H347)&lt;10,"0",""),MINUTE(H347))&amp;"–"&amp;CONCATENATE(IF(HOUR(I347)&lt;10,"0",""),HOUR(I347),":",IF(MINUTE(I347)&lt;10,"0",""),MINUTE(I347))&amp;IF(I347&lt;H347," +1",""),L347)</x:f>
      </x:c>
      <x:c r="Q29" s="40" t="str">
        <x:f>IF($L$348="Готово",CONCATENATE(IF(HOUR(H348)&lt;10,"0",""),HOUR(H348),":",IF(MINUTE(H348)&lt;10,"0",""),MINUTE(H348))&amp;"–"&amp;CONCATENATE(IF(HOUR(I348)&lt;10,"0",""),HOUR(I348),":",IF(MINUTE(I348)&lt;10,"0",""),MINUTE(I348))&amp;IF(I348&lt;H348," +1",""),L348)</x:f>
      </x:c>
      <x:c r="R29" s="40" t="str">
        <x:f>IF($L$349="Готово",CONCATENATE(IF(HOUR(H349)&lt;10,"0",""),HOUR(H349),":",IF(MINUTE(H349)&lt;10,"0",""),MINUTE(H349))&amp;"–"&amp;CONCATENATE(IF(HOUR(I349)&lt;10,"0",""),HOUR(I349),":",IF(MINUTE(I349)&lt;10,"0",""),MINUTE(I349))&amp;IF(I349&lt;H349," +1",""),L349)</x:f>
      </x:c>
      <x:c r="S29" s="40" t="str">
        <x:f>IF($L$350="Готово",CONCATENATE(IF(HOUR(H350)&lt;10,"0",""),HOUR(H350),":",IF(MINUTE(H350)&lt;10,"0",""),MINUTE(H350))&amp;"–"&amp;CONCATENATE(IF(HOUR(I350)&lt;10,"0",""),HOUR(I350),":",IF(MINUTE(I350)&lt;10,"0",""),MINUTE(I350))&amp;IF(I350&lt;H350," +1",""),L350)</x:f>
      </x:c>
      <x:c r="T29" s="40" t="str">
        <x:f>IF($L$351="Готово",CONCATENATE(IF(HOUR(H351)&lt;10,"0",""),HOUR(H351),":",IF(MINUTE(H351)&lt;10,"0",""),MINUTE(H351))&amp;"–"&amp;CONCATENATE(IF(HOUR(I351)&lt;10,"0",""),HOUR(I351),":",IF(MINUTE(I351)&lt;10,"0",""),MINUTE(I351))&amp;IF(I351&lt;H351," +1",""),L351)</x:f>
      </x:c>
      <x:c r="U29" s="40" t="str">
        <x:f>IF($L$352="Готово",CONCATENATE(IF(HOUR(H352)&lt;10,"0",""),HOUR(H352),":",IF(MINUTE(H352)&lt;10,"0",""),MINUTE(H352))&amp;"–"&amp;CONCATENATE(IF(HOUR(I352)&lt;10,"0",""),HOUR(I352),":",IF(MINUTE(I352)&lt;10,"0",""),MINUTE(I352))&amp;IF(I352&lt;H352," +1",""),L352)</x:f>
      </x:c>
      <x:c r="V29" s="40" t="str">
        <x:f>IF($L$353="Готово",CONCATENATE(IF(HOUR(H353)&lt;10,"0",""),HOUR(H353),":",IF(MINUTE(H353)&lt;10,"0",""),MINUTE(H353))&amp;"–"&amp;CONCATENATE(IF(HOUR(I353)&lt;10,"0",""),HOUR(I353),":",IF(MINUTE(I353)&lt;10,"0",""),MINUTE(I353))&amp;IF(I353&lt;H353," +1",""),L353)</x:f>
      </x:c>
      <x:c r="W29" s="40" t="str">
        <x:f>IF($L$354="Готово",CONCATENATE(IF(HOUR(H354)&lt;10,"0",""),HOUR(H354),":",IF(MINUTE(H354)&lt;10,"0",""),MINUTE(H354))&amp;"–"&amp;CONCATENATE(IF(HOUR(I354)&lt;10,"0",""),HOUR(I354),":",IF(MINUTE(I354)&lt;10,"0",""),MINUTE(I354))&amp;IF(I354&lt;H354," +1",""),L354)</x:f>
      </x:c>
      <x:c r="X29" s="40" t="str">
        <x:f>IF($L$355="Готово",CONCATENATE(IF(HOUR(H355)&lt;10,"0",""),HOUR(H355),":",IF(MINUTE(H355)&lt;10,"0",""),MINUTE(H355))&amp;"–"&amp;CONCATENATE(IF(HOUR(I355)&lt;10,"0",""),HOUR(I355),":",IF(MINUTE(I355)&lt;10,"0",""),MINUTE(I355))&amp;IF(I355&lt;H355," +1",""),L355)</x:f>
      </x:c>
      <x:c r="Y29" s="40" t="str">
        <x:f>IF($L$356="Готово",CONCATENATE(IF(HOUR(H356)&lt;10,"0",""),HOUR(H356),":",IF(MINUTE(H356)&lt;10,"0",""),MINUTE(H356))&amp;"–"&amp;CONCATENATE(IF(HOUR(I356)&lt;10,"0",""),HOUR(I356),":",IF(MINUTE(I356)&lt;10,"0",""),MINUTE(I356))&amp;IF(I356&lt;H356," +1",""),L356)</x:f>
      </x:c>
      <x:c r="Z29" s="40" t="str">
        <x:f>IF($L$357="Готово",CONCATENATE(IF(HOUR(H357)&lt;10,"0",""),HOUR(H357),":",IF(MINUTE(H357)&lt;10,"0",""),MINUTE(H357))&amp;"–"&amp;CONCATENATE(IF(HOUR(I357)&lt;10,"0",""),HOUR(I357),":",IF(MINUTE(I357)&lt;10,"0",""),MINUTE(I357))&amp;IF(I357&lt;H357," +1",""),L357)</x:f>
      </x:c>
      <x:c r="AA29" s="40" t="str">
        <x:f>IF($L$358="Готово",CONCATENATE(IF(HOUR(H358)&lt;10,"0",""),HOUR(H358),":",IF(MINUTE(H358)&lt;10,"0",""),MINUTE(H358))&amp;"–"&amp;CONCATENATE(IF(HOUR(I358)&lt;10,"0",""),HOUR(I358),":",IF(MINUTE(I358)&lt;10,"0",""),MINUTE(I358))&amp;IF(I358&lt;H358," +1",""),L358)</x:f>
      </x:c>
      <x:c r="AB29" s="40" t="str">
        <x:f>IF($L$359="Готово",CONCATENATE(IF(HOUR(H359)&lt;10,"0",""),HOUR(H359),":",IF(MINUTE(H359)&lt;10,"0",""),MINUTE(H359))&amp;"–"&amp;CONCATENATE(IF(HOUR(I359)&lt;10,"0",""),HOUR(I359),":",IF(MINUTE(I359)&lt;10,"0",""),MINUTE(I359))&amp;IF(I359&lt;H359," +1",""),L359)</x:f>
      </x:c>
      <x:c r="AC29" s="40" t="str">
        <x:f>IF($L$360="Готово",CONCATENATE(IF(HOUR(H360)&lt;10,"0",""),HOUR(H360),":",IF(MINUTE(H360)&lt;10,"0",""),MINUTE(H360))&amp;"–"&amp;CONCATENATE(IF(HOUR(I360)&lt;10,"0",""),HOUR(I360),":",IF(MINUTE(I360)&lt;10,"0",""),MINUTE(I360))&amp;IF(I360&lt;H360," +1",""),L360)</x:f>
      </x:c>
      <x:c r="AD29" s="40" t="str">
        <x:f>IF($L$361="Готово",CONCATENATE(IF(HOUR(H361)&lt;10,"0",""),HOUR(H361),":",IF(MINUTE(H361)&lt;10,"0",""),MINUTE(H361))&amp;"–"&amp;CONCATENATE(IF(HOUR(I361)&lt;10,"0",""),HOUR(I361),":",IF(MINUTE(I361)&lt;10,"0",""),MINUTE(I361))&amp;IF(I361&lt;H361," +1",""),L361)</x:f>
      </x:c>
      <x:c r="AE29" s="40" t="str">
        <x:f>IF($L$362="Готово",CONCATENATE(IF(HOUR(H362)&lt;10,"0",""),HOUR(H362),":",IF(MINUTE(H362)&lt;10,"0",""),MINUTE(H362))&amp;"–"&amp;CONCATENATE(IF(HOUR(I362)&lt;10,"0",""),HOUR(I362),":",IF(MINUTE(I362)&lt;10,"0",""),MINUTE(I362))&amp;IF(I362&lt;H362," +1",""),L362)</x:f>
      </x:c>
      <x:c r="AF29" s="40" t="str">
        <x:f>IF($L$363="Готово",CONCATENATE(IF(HOUR(H363)&lt;10,"0",""),HOUR(H363),":",IF(MINUTE(H363)&lt;10,"0",""),MINUTE(H363))&amp;"–"&amp;CONCATENATE(IF(HOUR(I363)&lt;10,"0",""),HOUR(I363),":",IF(MINUTE(I363)&lt;10,"0",""),MINUTE(I363))&amp;IF(I363&lt;H363," +1",""),L363)</x:f>
      </x:c>
      <x:c r="AG29" s="40" t="str">
        <x:f>IF($L$364="Готово",CONCATENATE(IF(HOUR(H364)&lt;10,"0",""),HOUR(H364),":",IF(MINUTE(H364)&lt;10,"0",""),MINUTE(H364))&amp;"–"&amp;CONCATENATE(IF(HOUR(I364)&lt;10,"0",""),HOUR(I364),":",IF(MINUTE(I364)&lt;10,"0",""),MINUTE(I364))&amp;IF(I364&lt;H364," +1",""),L364)</x:f>
      </x:c>
      <x:c r="AH29" s="40" t="str">
        <x:f>IF($L$365="Готово",CONCATENATE(IF(HOUR(H365)&lt;10,"0",""),HOUR(H365),":",IF(MINUTE(H365)&lt;10,"0",""),MINUTE(H365))&amp;"–"&amp;CONCATENATE(IF(HOUR(I365)&lt;10,"0",""),HOUR(I365),":",IF(MINUTE(I365)&lt;10,"0",""),MINUTE(I365))&amp;IF(I365&lt;H365," +1",""),L365)</x:f>
      </x:c>
      <x:c r="AI29" s="46"/>
      <x:c r="AJ29" s="48"/>
      <x:c r="AK29" s="3"/>
    </x:row>
    <x:row r="30" ht="21" customHeight="1">
      <x:c r="A30" s="3"/>
      <x:c r="B30" s="33"/>
      <x:c r="C30" s="34"/>
      <x:c r="D30" s="37"/>
      <x:c r="E30" s="37"/>
      <x:c r="F30" s="37"/>
      <x:c r="G30" s="37"/>
      <x:c r="H30" s="37"/>
      <x:c r="I30" s="37"/>
      <x:c r="J30" s="37"/>
      <x:c r="K30" s="37"/>
      <x:c r="L30" s="37"/>
      <x:c r="M30" s="37"/>
      <x:c r="N30" s="37"/>
      <x:c r="O30" s="37"/>
      <x:c r="P30" s="37"/>
      <x:c r="Q30" s="37"/>
      <x:c r="R30" s="37"/>
      <x:c r="S30" s="37"/>
      <x:c r="T30" s="37"/>
      <x:c r="U30" s="37"/>
      <x:c r="V30" s="37"/>
      <x:c r="W30" s="37"/>
      <x:c r="X30" s="37"/>
      <x:c r="Y30" s="37"/>
      <x:c r="Z30" s="37"/>
      <x:c r="AA30" s="37"/>
      <x:c r="AB30" s="37"/>
      <x:c r="AC30" s="37"/>
      <x:c r="AD30" s="37"/>
      <x:c r="AE30" s="37"/>
      <x:c r="AF30" s="37"/>
      <x:c r="AG30" s="37"/>
      <x:c r="AH30" s="37"/>
      <x:c r="AI30" s="45" t="str">
        <x:f>IF(COUNTA(D30:AH30)=0,IF($B30="","",0),IF(COUNT(K366:K396)=31,SUM(K366:K396),"Проверить"))</x:f>
      </x:c>
      <x:c r="AJ30" s="47" t="str">
        <x:f>IF(ISTEXT(AI30),AI30,COUNTIFS(K366:K396,"&gt;0"))</x:f>
      </x:c>
      <x:c r="AK30" s="3"/>
    </x:row>
    <x:row r="31" ht="18" customHeight="1">
      <x:c r="A31" s="3"/>
      <x:c r="B31" s="38"/>
      <x:c r="C31" s="39"/>
      <x:c r="D31" s="40" t="str">
        <x:f>IF($L$366="Готово",CONCATENATE(IF(HOUR(H366)&lt;10,"0",""),HOUR(H366),":",IF(MINUTE(H366)&lt;10,"0",""),MINUTE(H366))&amp;"–"&amp;CONCATENATE(IF(HOUR(I366)&lt;10,"0",""),HOUR(I366),":",IF(MINUTE(I366)&lt;10,"0",""),MINUTE(I366))&amp;IF(I366&lt;H366," +1",""),L366)</x:f>
      </x:c>
      <x:c r="E31" s="40" t="str">
        <x:f>IF($L$367="Готово",CONCATENATE(IF(HOUR(H367)&lt;10,"0",""),HOUR(H367),":",IF(MINUTE(H367)&lt;10,"0",""),MINUTE(H367))&amp;"–"&amp;CONCATENATE(IF(HOUR(I367)&lt;10,"0",""),HOUR(I367),":",IF(MINUTE(I367)&lt;10,"0",""),MINUTE(I367))&amp;IF(I367&lt;H367," +1",""),L367)</x:f>
      </x:c>
      <x:c r="F31" s="40" t="str">
        <x:f>IF($L$368="Готово",CONCATENATE(IF(HOUR(H368)&lt;10,"0",""),HOUR(H368),":",IF(MINUTE(H368)&lt;10,"0",""),MINUTE(H368))&amp;"–"&amp;CONCATENATE(IF(HOUR(I368)&lt;10,"0",""),HOUR(I368),":",IF(MINUTE(I368)&lt;10,"0",""),MINUTE(I368))&amp;IF(I368&lt;H368," +1",""),L368)</x:f>
      </x:c>
      <x:c r="G31" s="40" t="str">
        <x:f>IF($L$369="Готово",CONCATENATE(IF(HOUR(H369)&lt;10,"0",""),HOUR(H369),":",IF(MINUTE(H369)&lt;10,"0",""),MINUTE(H369))&amp;"–"&amp;CONCATENATE(IF(HOUR(I369)&lt;10,"0",""),HOUR(I369),":",IF(MINUTE(I369)&lt;10,"0",""),MINUTE(I369))&amp;IF(I369&lt;H369," +1",""),L369)</x:f>
      </x:c>
      <x:c r="H31" s="40" t="str">
        <x:f>IF($L$370="Готово",CONCATENATE(IF(HOUR(H370)&lt;10,"0",""),HOUR(H370),":",IF(MINUTE(H370)&lt;10,"0",""),MINUTE(H370))&amp;"–"&amp;CONCATENATE(IF(HOUR(I370)&lt;10,"0",""),HOUR(I370),":",IF(MINUTE(I370)&lt;10,"0",""),MINUTE(I370))&amp;IF(I370&lt;H370," +1",""),L370)</x:f>
      </x:c>
      <x:c r="I31" s="40" t="str">
        <x:f>IF($L$371="Готово",CONCATENATE(IF(HOUR(H371)&lt;10,"0",""),HOUR(H371),":",IF(MINUTE(H371)&lt;10,"0",""),MINUTE(H371))&amp;"–"&amp;CONCATENATE(IF(HOUR(I371)&lt;10,"0",""),HOUR(I371),":",IF(MINUTE(I371)&lt;10,"0",""),MINUTE(I371))&amp;IF(I371&lt;H371," +1",""),L371)</x:f>
      </x:c>
      <x:c r="J31" s="40" t="str">
        <x:f>IF($L$372="Готово",CONCATENATE(IF(HOUR(H372)&lt;10,"0",""),HOUR(H372),":",IF(MINUTE(H372)&lt;10,"0",""),MINUTE(H372))&amp;"–"&amp;CONCATENATE(IF(HOUR(I372)&lt;10,"0",""),HOUR(I372),":",IF(MINUTE(I372)&lt;10,"0",""),MINUTE(I372))&amp;IF(I372&lt;H372," +1",""),L372)</x:f>
      </x:c>
      <x:c r="K31" s="40" t="str">
        <x:f>IF($L$373="Готово",CONCATENATE(IF(HOUR(H373)&lt;10,"0",""),HOUR(H373),":",IF(MINUTE(H373)&lt;10,"0",""),MINUTE(H373))&amp;"–"&amp;CONCATENATE(IF(HOUR(I373)&lt;10,"0",""),HOUR(I373),":",IF(MINUTE(I373)&lt;10,"0",""),MINUTE(I373))&amp;IF(I373&lt;H373," +1",""),L373)</x:f>
      </x:c>
      <x:c r="L31" s="40" t="str">
        <x:f>IF($L$374="Готово",CONCATENATE(IF(HOUR(H374)&lt;10,"0",""),HOUR(H374),":",IF(MINUTE(H374)&lt;10,"0",""),MINUTE(H374))&amp;"–"&amp;CONCATENATE(IF(HOUR(I374)&lt;10,"0",""),HOUR(I374),":",IF(MINUTE(I374)&lt;10,"0",""),MINUTE(I374))&amp;IF(I374&lt;H374," +1",""),L374)</x:f>
      </x:c>
      <x:c r="M31" s="40" t="str">
        <x:f>IF($L$375="Готово",CONCATENATE(IF(HOUR(H375)&lt;10,"0",""),HOUR(H375),":",IF(MINUTE(H375)&lt;10,"0",""),MINUTE(H375))&amp;"–"&amp;CONCATENATE(IF(HOUR(I375)&lt;10,"0",""),HOUR(I375),":",IF(MINUTE(I375)&lt;10,"0",""),MINUTE(I375))&amp;IF(I375&lt;H375," +1",""),L375)</x:f>
      </x:c>
      <x:c r="N31" s="40" t="str">
        <x:f>IF($L$376="Готово",CONCATENATE(IF(HOUR(H376)&lt;10,"0",""),HOUR(H376),":",IF(MINUTE(H376)&lt;10,"0",""),MINUTE(H376))&amp;"–"&amp;CONCATENATE(IF(HOUR(I376)&lt;10,"0",""),HOUR(I376),":",IF(MINUTE(I376)&lt;10,"0",""),MINUTE(I376))&amp;IF(I376&lt;H376," +1",""),L376)</x:f>
      </x:c>
      <x:c r="O31" s="40" t="str">
        <x:f>IF($L$377="Готово",CONCATENATE(IF(HOUR(H377)&lt;10,"0",""),HOUR(H377),":",IF(MINUTE(H377)&lt;10,"0",""),MINUTE(H377))&amp;"–"&amp;CONCATENATE(IF(HOUR(I377)&lt;10,"0",""),HOUR(I377),":",IF(MINUTE(I377)&lt;10,"0",""),MINUTE(I377))&amp;IF(I377&lt;H377," +1",""),L377)</x:f>
      </x:c>
      <x:c r="P31" s="40" t="str">
        <x:f>IF($L$378="Готово",CONCATENATE(IF(HOUR(H378)&lt;10,"0",""),HOUR(H378),":",IF(MINUTE(H378)&lt;10,"0",""),MINUTE(H378))&amp;"–"&amp;CONCATENATE(IF(HOUR(I378)&lt;10,"0",""),HOUR(I378),":",IF(MINUTE(I378)&lt;10,"0",""),MINUTE(I378))&amp;IF(I378&lt;H378," +1",""),L378)</x:f>
      </x:c>
      <x:c r="Q31" s="40" t="str">
        <x:f>IF($L$379="Готово",CONCATENATE(IF(HOUR(H379)&lt;10,"0",""),HOUR(H379),":",IF(MINUTE(H379)&lt;10,"0",""),MINUTE(H379))&amp;"–"&amp;CONCATENATE(IF(HOUR(I379)&lt;10,"0",""),HOUR(I379),":",IF(MINUTE(I379)&lt;10,"0",""),MINUTE(I379))&amp;IF(I379&lt;H379," +1",""),L379)</x:f>
      </x:c>
      <x:c r="R31" s="40" t="str">
        <x:f>IF($L$380="Готово",CONCATENATE(IF(HOUR(H380)&lt;10,"0",""),HOUR(H380),":",IF(MINUTE(H380)&lt;10,"0",""),MINUTE(H380))&amp;"–"&amp;CONCATENATE(IF(HOUR(I380)&lt;10,"0",""),HOUR(I380),":",IF(MINUTE(I380)&lt;10,"0",""),MINUTE(I380))&amp;IF(I380&lt;H380," +1",""),L380)</x:f>
      </x:c>
      <x:c r="S31" s="40" t="str">
        <x:f>IF($L$381="Готово",CONCATENATE(IF(HOUR(H381)&lt;10,"0",""),HOUR(H381),":",IF(MINUTE(H381)&lt;10,"0",""),MINUTE(H381))&amp;"–"&amp;CONCATENATE(IF(HOUR(I381)&lt;10,"0",""),HOUR(I381),":",IF(MINUTE(I381)&lt;10,"0",""),MINUTE(I381))&amp;IF(I381&lt;H381," +1",""),L381)</x:f>
      </x:c>
      <x:c r="T31" s="40" t="str">
        <x:f>IF($L$382="Готово",CONCATENATE(IF(HOUR(H382)&lt;10,"0",""),HOUR(H382),":",IF(MINUTE(H382)&lt;10,"0",""),MINUTE(H382))&amp;"–"&amp;CONCATENATE(IF(HOUR(I382)&lt;10,"0",""),HOUR(I382),":",IF(MINUTE(I382)&lt;10,"0",""),MINUTE(I382))&amp;IF(I382&lt;H382," +1",""),L382)</x:f>
      </x:c>
      <x:c r="U31" s="40" t="str">
        <x:f>IF($L$383="Готово",CONCATENATE(IF(HOUR(H383)&lt;10,"0",""),HOUR(H383),":",IF(MINUTE(H383)&lt;10,"0",""),MINUTE(H383))&amp;"–"&amp;CONCATENATE(IF(HOUR(I383)&lt;10,"0",""),HOUR(I383),":",IF(MINUTE(I383)&lt;10,"0",""),MINUTE(I383))&amp;IF(I383&lt;H383," +1",""),L383)</x:f>
      </x:c>
      <x:c r="V31" s="40" t="str">
        <x:f>IF($L$384="Готово",CONCATENATE(IF(HOUR(H384)&lt;10,"0",""),HOUR(H384),":",IF(MINUTE(H384)&lt;10,"0",""),MINUTE(H384))&amp;"–"&amp;CONCATENATE(IF(HOUR(I384)&lt;10,"0",""),HOUR(I384),":",IF(MINUTE(I384)&lt;10,"0",""),MINUTE(I384))&amp;IF(I384&lt;H384," +1",""),L384)</x:f>
      </x:c>
      <x:c r="W31" s="40" t="str">
        <x:f>IF($L$385="Готово",CONCATENATE(IF(HOUR(H385)&lt;10,"0",""),HOUR(H385),":",IF(MINUTE(H385)&lt;10,"0",""),MINUTE(H385))&amp;"–"&amp;CONCATENATE(IF(HOUR(I385)&lt;10,"0",""),HOUR(I385),":",IF(MINUTE(I385)&lt;10,"0",""),MINUTE(I385))&amp;IF(I385&lt;H385," +1",""),L385)</x:f>
      </x:c>
      <x:c r="X31" s="40" t="str">
        <x:f>IF($L$386="Готово",CONCATENATE(IF(HOUR(H386)&lt;10,"0",""),HOUR(H386),":",IF(MINUTE(H386)&lt;10,"0",""),MINUTE(H386))&amp;"–"&amp;CONCATENATE(IF(HOUR(I386)&lt;10,"0",""),HOUR(I386),":",IF(MINUTE(I386)&lt;10,"0",""),MINUTE(I386))&amp;IF(I386&lt;H386," +1",""),L386)</x:f>
      </x:c>
      <x:c r="Y31" s="40" t="str">
        <x:f>IF($L$387="Готово",CONCATENATE(IF(HOUR(H387)&lt;10,"0",""),HOUR(H387),":",IF(MINUTE(H387)&lt;10,"0",""),MINUTE(H387))&amp;"–"&amp;CONCATENATE(IF(HOUR(I387)&lt;10,"0",""),HOUR(I387),":",IF(MINUTE(I387)&lt;10,"0",""),MINUTE(I387))&amp;IF(I387&lt;H387," +1",""),L387)</x:f>
      </x:c>
      <x:c r="Z31" s="40" t="str">
        <x:f>IF($L$388="Готово",CONCATENATE(IF(HOUR(H388)&lt;10,"0",""),HOUR(H388),":",IF(MINUTE(H388)&lt;10,"0",""),MINUTE(H388))&amp;"–"&amp;CONCATENATE(IF(HOUR(I388)&lt;10,"0",""),HOUR(I388),":",IF(MINUTE(I388)&lt;10,"0",""),MINUTE(I388))&amp;IF(I388&lt;H388," +1",""),L388)</x:f>
      </x:c>
      <x:c r="AA31" s="40" t="str">
        <x:f>IF($L$389="Готово",CONCATENATE(IF(HOUR(H389)&lt;10,"0",""),HOUR(H389),":",IF(MINUTE(H389)&lt;10,"0",""),MINUTE(H389))&amp;"–"&amp;CONCATENATE(IF(HOUR(I389)&lt;10,"0",""),HOUR(I389),":",IF(MINUTE(I389)&lt;10,"0",""),MINUTE(I389))&amp;IF(I389&lt;H389," +1",""),L389)</x:f>
      </x:c>
      <x:c r="AB31" s="40" t="str">
        <x:f>IF($L$390="Готово",CONCATENATE(IF(HOUR(H390)&lt;10,"0",""),HOUR(H390),":",IF(MINUTE(H390)&lt;10,"0",""),MINUTE(H390))&amp;"–"&amp;CONCATENATE(IF(HOUR(I390)&lt;10,"0",""),HOUR(I390),":",IF(MINUTE(I390)&lt;10,"0",""),MINUTE(I390))&amp;IF(I390&lt;H390," +1",""),L390)</x:f>
      </x:c>
      <x:c r="AC31" s="40" t="str">
        <x:f>IF($L$391="Готово",CONCATENATE(IF(HOUR(H391)&lt;10,"0",""),HOUR(H391),":",IF(MINUTE(H391)&lt;10,"0",""),MINUTE(H391))&amp;"–"&amp;CONCATENATE(IF(HOUR(I391)&lt;10,"0",""),HOUR(I391),":",IF(MINUTE(I391)&lt;10,"0",""),MINUTE(I391))&amp;IF(I391&lt;H391," +1",""),L391)</x:f>
      </x:c>
      <x:c r="AD31" s="40" t="str">
        <x:f>IF($L$392="Готово",CONCATENATE(IF(HOUR(H392)&lt;10,"0",""),HOUR(H392),":",IF(MINUTE(H392)&lt;10,"0",""),MINUTE(H392))&amp;"–"&amp;CONCATENATE(IF(HOUR(I392)&lt;10,"0",""),HOUR(I392),":",IF(MINUTE(I392)&lt;10,"0",""),MINUTE(I392))&amp;IF(I392&lt;H392," +1",""),L392)</x:f>
      </x:c>
      <x:c r="AE31" s="40" t="str">
        <x:f>IF($L$393="Готово",CONCATENATE(IF(HOUR(H393)&lt;10,"0",""),HOUR(H393),":",IF(MINUTE(H393)&lt;10,"0",""),MINUTE(H393))&amp;"–"&amp;CONCATENATE(IF(HOUR(I393)&lt;10,"0",""),HOUR(I393),":",IF(MINUTE(I393)&lt;10,"0",""),MINUTE(I393))&amp;IF(I393&lt;H393," +1",""),L393)</x:f>
      </x:c>
      <x:c r="AF31" s="40" t="str">
        <x:f>IF($L$394="Готово",CONCATENATE(IF(HOUR(H394)&lt;10,"0",""),HOUR(H394),":",IF(MINUTE(H394)&lt;10,"0",""),MINUTE(H394))&amp;"–"&amp;CONCATENATE(IF(HOUR(I394)&lt;10,"0",""),HOUR(I394),":",IF(MINUTE(I394)&lt;10,"0",""),MINUTE(I394))&amp;IF(I394&lt;H394," +1",""),L394)</x:f>
      </x:c>
      <x:c r="AG31" s="40" t="str">
        <x:f>IF($L$395="Готово",CONCATENATE(IF(HOUR(H395)&lt;10,"0",""),HOUR(H395),":",IF(MINUTE(H395)&lt;10,"0",""),MINUTE(H395))&amp;"–"&amp;CONCATENATE(IF(HOUR(I395)&lt;10,"0",""),HOUR(I395),":",IF(MINUTE(I395)&lt;10,"0",""),MINUTE(I395))&amp;IF(I395&lt;H395," +1",""),L395)</x:f>
      </x:c>
      <x:c r="AH31" s="40" t="str">
        <x:f>IF($L$396="Готово",CONCATENATE(IF(HOUR(H396)&lt;10,"0",""),HOUR(H396),":",IF(MINUTE(H396)&lt;10,"0",""),MINUTE(H396))&amp;"–"&amp;CONCATENATE(IF(HOUR(I396)&lt;10,"0",""),HOUR(I396),":",IF(MINUTE(I396)&lt;10,"0",""),MINUTE(I396))&amp;IF(I396&lt;H396," +1",""),L396)</x:f>
      </x:c>
      <x:c r="AI31" s="46"/>
      <x:c r="AJ31" s="48"/>
      <x:c r="AK31" s="3"/>
    </x:row>
    <x:row r="32" ht="21" customHeight="1">
      <x:c r="A32" s="3"/>
      <x:c r="B32" s="33"/>
      <x:c r="C32" s="34"/>
      <x:c r="D32" s="37"/>
      <x:c r="E32" s="37"/>
      <x:c r="F32" s="37"/>
      <x:c r="G32" s="37"/>
      <x:c r="H32" s="37"/>
      <x:c r="I32" s="37"/>
      <x:c r="J32" s="37"/>
      <x:c r="K32" s="37"/>
      <x:c r="L32" s="37"/>
      <x:c r="M32" s="37"/>
      <x:c r="N32" s="37"/>
      <x:c r="O32" s="37"/>
      <x:c r="P32" s="37"/>
      <x:c r="Q32" s="37"/>
      <x:c r="R32" s="37"/>
      <x:c r="S32" s="37"/>
      <x:c r="T32" s="37"/>
      <x:c r="U32" s="37"/>
      <x:c r="V32" s="37"/>
      <x:c r="W32" s="37"/>
      <x:c r="X32" s="37"/>
      <x:c r="Y32" s="37"/>
      <x:c r="Z32" s="37"/>
      <x:c r="AA32" s="37"/>
      <x:c r="AB32" s="37"/>
      <x:c r="AC32" s="37"/>
      <x:c r="AD32" s="37"/>
      <x:c r="AE32" s="37"/>
      <x:c r="AF32" s="37"/>
      <x:c r="AG32" s="37"/>
      <x:c r="AH32" s="37"/>
      <x:c r="AI32" s="45" t="str">
        <x:f>IF(COUNTA(D32:AH32)=0,IF($B32="","",0),IF(COUNT(K397:K427)=31,SUM(K397:K427),"Проверить"))</x:f>
      </x:c>
      <x:c r="AJ32" s="47" t="str">
        <x:f>IF(ISTEXT(AI32),AI32,COUNTIFS(K397:K427,"&gt;0"))</x:f>
      </x:c>
      <x:c r="AK32" s="3"/>
    </x:row>
    <x:row r="33" ht="18" customHeight="1">
      <x:c r="A33" s="3"/>
      <x:c r="B33" s="38"/>
      <x:c r="C33" s="39"/>
      <x:c r="D33" s="40" t="str">
        <x:f>IF($L$397="Готово",CONCATENATE(IF(HOUR(H397)&lt;10,"0",""),HOUR(H397),":",IF(MINUTE(H397)&lt;10,"0",""),MINUTE(H397))&amp;"–"&amp;CONCATENATE(IF(HOUR(I397)&lt;10,"0",""),HOUR(I397),":",IF(MINUTE(I397)&lt;10,"0",""),MINUTE(I397))&amp;IF(I397&lt;H397," +1",""),L397)</x:f>
      </x:c>
      <x:c r="E33" s="40" t="str">
        <x:f>IF($L$398="Готово",CONCATENATE(IF(HOUR(H398)&lt;10,"0",""),HOUR(H398),":",IF(MINUTE(H398)&lt;10,"0",""),MINUTE(H398))&amp;"–"&amp;CONCATENATE(IF(HOUR(I398)&lt;10,"0",""),HOUR(I398),":",IF(MINUTE(I398)&lt;10,"0",""),MINUTE(I398))&amp;IF(I398&lt;H398," +1",""),L398)</x:f>
      </x:c>
      <x:c r="F33" s="40" t="str">
        <x:f>IF($L$399="Готово",CONCATENATE(IF(HOUR(H399)&lt;10,"0",""),HOUR(H399),":",IF(MINUTE(H399)&lt;10,"0",""),MINUTE(H399))&amp;"–"&amp;CONCATENATE(IF(HOUR(I399)&lt;10,"0",""),HOUR(I399),":",IF(MINUTE(I399)&lt;10,"0",""),MINUTE(I399))&amp;IF(I399&lt;H399," +1",""),L399)</x:f>
      </x:c>
      <x:c r="G33" s="40" t="str">
        <x:f>IF($L$400="Готово",CONCATENATE(IF(HOUR(H400)&lt;10,"0",""),HOUR(H400),":",IF(MINUTE(H400)&lt;10,"0",""),MINUTE(H400))&amp;"–"&amp;CONCATENATE(IF(HOUR(I400)&lt;10,"0",""),HOUR(I400),":",IF(MINUTE(I400)&lt;10,"0",""),MINUTE(I400))&amp;IF(I400&lt;H400," +1",""),L400)</x:f>
      </x:c>
      <x:c r="H33" s="40" t="str">
        <x:f>IF($L$401="Готово",CONCATENATE(IF(HOUR(H401)&lt;10,"0",""),HOUR(H401),":",IF(MINUTE(H401)&lt;10,"0",""),MINUTE(H401))&amp;"–"&amp;CONCATENATE(IF(HOUR(I401)&lt;10,"0",""),HOUR(I401),":",IF(MINUTE(I401)&lt;10,"0",""),MINUTE(I401))&amp;IF(I401&lt;H401," +1",""),L401)</x:f>
      </x:c>
      <x:c r="I33" s="40" t="str">
        <x:f>IF($L$402="Готово",CONCATENATE(IF(HOUR(H402)&lt;10,"0",""),HOUR(H402),":",IF(MINUTE(H402)&lt;10,"0",""),MINUTE(H402))&amp;"–"&amp;CONCATENATE(IF(HOUR(I402)&lt;10,"0",""),HOUR(I402),":",IF(MINUTE(I402)&lt;10,"0",""),MINUTE(I402))&amp;IF(I402&lt;H402," +1",""),L402)</x:f>
      </x:c>
      <x:c r="J33" s="40" t="str">
        <x:f>IF($L$403="Готово",CONCATENATE(IF(HOUR(H403)&lt;10,"0",""),HOUR(H403),":",IF(MINUTE(H403)&lt;10,"0",""),MINUTE(H403))&amp;"–"&amp;CONCATENATE(IF(HOUR(I403)&lt;10,"0",""),HOUR(I403),":",IF(MINUTE(I403)&lt;10,"0",""),MINUTE(I403))&amp;IF(I403&lt;H403," +1",""),L403)</x:f>
      </x:c>
      <x:c r="K33" s="40" t="str">
        <x:f>IF($L$404="Готово",CONCATENATE(IF(HOUR(H404)&lt;10,"0",""),HOUR(H404),":",IF(MINUTE(H404)&lt;10,"0",""),MINUTE(H404))&amp;"–"&amp;CONCATENATE(IF(HOUR(I404)&lt;10,"0",""),HOUR(I404),":",IF(MINUTE(I404)&lt;10,"0",""),MINUTE(I404))&amp;IF(I404&lt;H404," +1",""),L404)</x:f>
      </x:c>
      <x:c r="L33" s="40" t="str">
        <x:f>IF($L$405="Готово",CONCATENATE(IF(HOUR(H405)&lt;10,"0",""),HOUR(H405),":",IF(MINUTE(H405)&lt;10,"0",""),MINUTE(H405))&amp;"–"&amp;CONCATENATE(IF(HOUR(I405)&lt;10,"0",""),HOUR(I405),":",IF(MINUTE(I405)&lt;10,"0",""),MINUTE(I405))&amp;IF(I405&lt;H405," +1",""),L405)</x:f>
      </x:c>
      <x:c r="M33" s="40" t="str">
        <x:f>IF($L$406="Готово",CONCATENATE(IF(HOUR(H406)&lt;10,"0",""),HOUR(H406),":",IF(MINUTE(H406)&lt;10,"0",""),MINUTE(H406))&amp;"–"&amp;CONCATENATE(IF(HOUR(I406)&lt;10,"0",""),HOUR(I406),":",IF(MINUTE(I406)&lt;10,"0",""),MINUTE(I406))&amp;IF(I406&lt;H406," +1",""),L406)</x:f>
      </x:c>
      <x:c r="N33" s="40" t="str">
        <x:f>IF($L$407="Готово",CONCATENATE(IF(HOUR(H407)&lt;10,"0",""),HOUR(H407),":",IF(MINUTE(H407)&lt;10,"0",""),MINUTE(H407))&amp;"–"&amp;CONCATENATE(IF(HOUR(I407)&lt;10,"0",""),HOUR(I407),":",IF(MINUTE(I407)&lt;10,"0",""),MINUTE(I407))&amp;IF(I407&lt;H407," +1",""),L407)</x:f>
      </x:c>
      <x:c r="O33" s="40" t="str">
        <x:f>IF($L$408="Готово",CONCATENATE(IF(HOUR(H408)&lt;10,"0",""),HOUR(H408),":",IF(MINUTE(H408)&lt;10,"0",""),MINUTE(H408))&amp;"–"&amp;CONCATENATE(IF(HOUR(I408)&lt;10,"0",""),HOUR(I408),":",IF(MINUTE(I408)&lt;10,"0",""),MINUTE(I408))&amp;IF(I408&lt;H408," +1",""),L408)</x:f>
      </x:c>
      <x:c r="P33" s="40" t="str">
        <x:f>IF($L$409="Готово",CONCATENATE(IF(HOUR(H409)&lt;10,"0",""),HOUR(H409),":",IF(MINUTE(H409)&lt;10,"0",""),MINUTE(H409))&amp;"–"&amp;CONCATENATE(IF(HOUR(I409)&lt;10,"0",""),HOUR(I409),":",IF(MINUTE(I409)&lt;10,"0",""),MINUTE(I409))&amp;IF(I409&lt;H409," +1",""),L409)</x:f>
      </x:c>
      <x:c r="Q33" s="40" t="str">
        <x:f>IF($L$410="Готово",CONCATENATE(IF(HOUR(H410)&lt;10,"0",""),HOUR(H410),":",IF(MINUTE(H410)&lt;10,"0",""),MINUTE(H410))&amp;"–"&amp;CONCATENATE(IF(HOUR(I410)&lt;10,"0",""),HOUR(I410),":",IF(MINUTE(I410)&lt;10,"0",""),MINUTE(I410))&amp;IF(I410&lt;H410," +1",""),L410)</x:f>
      </x:c>
      <x:c r="R33" s="40" t="str">
        <x:f>IF($L$411="Готово",CONCATENATE(IF(HOUR(H411)&lt;10,"0",""),HOUR(H411),":",IF(MINUTE(H411)&lt;10,"0",""),MINUTE(H411))&amp;"–"&amp;CONCATENATE(IF(HOUR(I411)&lt;10,"0",""),HOUR(I411),":",IF(MINUTE(I411)&lt;10,"0",""),MINUTE(I411))&amp;IF(I411&lt;H411," +1",""),L411)</x:f>
      </x:c>
      <x:c r="S33" s="40" t="str">
        <x:f>IF($L$412="Готово",CONCATENATE(IF(HOUR(H412)&lt;10,"0",""),HOUR(H412),":",IF(MINUTE(H412)&lt;10,"0",""),MINUTE(H412))&amp;"–"&amp;CONCATENATE(IF(HOUR(I412)&lt;10,"0",""),HOUR(I412),":",IF(MINUTE(I412)&lt;10,"0",""),MINUTE(I412))&amp;IF(I412&lt;H412," +1",""),L412)</x:f>
      </x:c>
      <x:c r="T33" s="40" t="str">
        <x:f>IF($L$413="Готово",CONCATENATE(IF(HOUR(H413)&lt;10,"0",""),HOUR(H413),":",IF(MINUTE(H413)&lt;10,"0",""),MINUTE(H413))&amp;"–"&amp;CONCATENATE(IF(HOUR(I413)&lt;10,"0",""),HOUR(I413),":",IF(MINUTE(I413)&lt;10,"0",""),MINUTE(I413))&amp;IF(I413&lt;H413," +1",""),L413)</x:f>
      </x:c>
      <x:c r="U33" s="40" t="str">
        <x:f>IF($L$414="Готово",CONCATENATE(IF(HOUR(H414)&lt;10,"0",""),HOUR(H414),":",IF(MINUTE(H414)&lt;10,"0",""),MINUTE(H414))&amp;"–"&amp;CONCATENATE(IF(HOUR(I414)&lt;10,"0",""),HOUR(I414),":",IF(MINUTE(I414)&lt;10,"0",""),MINUTE(I414))&amp;IF(I414&lt;H414," +1",""),L414)</x:f>
      </x:c>
      <x:c r="V33" s="40" t="str">
        <x:f>IF($L$415="Готово",CONCATENATE(IF(HOUR(H415)&lt;10,"0",""),HOUR(H415),":",IF(MINUTE(H415)&lt;10,"0",""),MINUTE(H415))&amp;"–"&amp;CONCATENATE(IF(HOUR(I415)&lt;10,"0",""),HOUR(I415),":",IF(MINUTE(I415)&lt;10,"0",""),MINUTE(I415))&amp;IF(I415&lt;H415," +1",""),L415)</x:f>
      </x:c>
      <x:c r="W33" s="40" t="str">
        <x:f>IF($L$416="Готово",CONCATENATE(IF(HOUR(H416)&lt;10,"0",""),HOUR(H416),":",IF(MINUTE(H416)&lt;10,"0",""),MINUTE(H416))&amp;"–"&amp;CONCATENATE(IF(HOUR(I416)&lt;10,"0",""),HOUR(I416),":",IF(MINUTE(I416)&lt;10,"0",""),MINUTE(I416))&amp;IF(I416&lt;H416," +1",""),L416)</x:f>
      </x:c>
      <x:c r="X33" s="40" t="str">
        <x:f>IF($L$417="Готово",CONCATENATE(IF(HOUR(H417)&lt;10,"0",""),HOUR(H417),":",IF(MINUTE(H417)&lt;10,"0",""),MINUTE(H417))&amp;"–"&amp;CONCATENATE(IF(HOUR(I417)&lt;10,"0",""),HOUR(I417),":",IF(MINUTE(I417)&lt;10,"0",""),MINUTE(I417))&amp;IF(I417&lt;H417," +1",""),L417)</x:f>
      </x:c>
      <x:c r="Y33" s="40" t="str">
        <x:f>IF($L$418="Готово",CONCATENATE(IF(HOUR(H418)&lt;10,"0",""),HOUR(H418),":",IF(MINUTE(H418)&lt;10,"0",""),MINUTE(H418))&amp;"–"&amp;CONCATENATE(IF(HOUR(I418)&lt;10,"0",""),HOUR(I418),":",IF(MINUTE(I418)&lt;10,"0",""),MINUTE(I418))&amp;IF(I418&lt;H418," +1",""),L418)</x:f>
      </x:c>
      <x:c r="Z33" s="40" t="str">
        <x:f>IF($L$419="Готово",CONCATENATE(IF(HOUR(H419)&lt;10,"0",""),HOUR(H419),":",IF(MINUTE(H419)&lt;10,"0",""),MINUTE(H419))&amp;"–"&amp;CONCATENATE(IF(HOUR(I419)&lt;10,"0",""),HOUR(I419),":",IF(MINUTE(I419)&lt;10,"0",""),MINUTE(I419))&amp;IF(I419&lt;H419," +1",""),L419)</x:f>
      </x:c>
      <x:c r="AA33" s="40" t="str">
        <x:f>IF($L$420="Готово",CONCATENATE(IF(HOUR(H420)&lt;10,"0",""),HOUR(H420),":",IF(MINUTE(H420)&lt;10,"0",""),MINUTE(H420))&amp;"–"&amp;CONCATENATE(IF(HOUR(I420)&lt;10,"0",""),HOUR(I420),":",IF(MINUTE(I420)&lt;10,"0",""),MINUTE(I420))&amp;IF(I420&lt;H420," +1",""),L420)</x:f>
      </x:c>
      <x:c r="AB33" s="40" t="str">
        <x:f>IF($L$421="Готово",CONCATENATE(IF(HOUR(H421)&lt;10,"0",""),HOUR(H421),":",IF(MINUTE(H421)&lt;10,"0",""),MINUTE(H421))&amp;"–"&amp;CONCATENATE(IF(HOUR(I421)&lt;10,"0",""),HOUR(I421),":",IF(MINUTE(I421)&lt;10,"0",""),MINUTE(I421))&amp;IF(I421&lt;H421," +1",""),L421)</x:f>
      </x:c>
      <x:c r="AC33" s="40" t="str">
        <x:f>IF($L$422="Готово",CONCATENATE(IF(HOUR(H422)&lt;10,"0",""),HOUR(H422),":",IF(MINUTE(H422)&lt;10,"0",""),MINUTE(H422))&amp;"–"&amp;CONCATENATE(IF(HOUR(I422)&lt;10,"0",""),HOUR(I422),":",IF(MINUTE(I422)&lt;10,"0",""),MINUTE(I422))&amp;IF(I422&lt;H422," +1",""),L422)</x:f>
      </x:c>
      <x:c r="AD33" s="40" t="str">
        <x:f>IF($L$423="Готово",CONCATENATE(IF(HOUR(H423)&lt;10,"0",""),HOUR(H423),":",IF(MINUTE(H423)&lt;10,"0",""),MINUTE(H423))&amp;"–"&amp;CONCATENATE(IF(HOUR(I423)&lt;10,"0",""),HOUR(I423),":",IF(MINUTE(I423)&lt;10,"0",""),MINUTE(I423))&amp;IF(I423&lt;H423," +1",""),L423)</x:f>
      </x:c>
      <x:c r="AE33" s="40" t="str">
        <x:f>IF($L$424="Готово",CONCATENATE(IF(HOUR(H424)&lt;10,"0",""),HOUR(H424),":",IF(MINUTE(H424)&lt;10,"0",""),MINUTE(H424))&amp;"–"&amp;CONCATENATE(IF(HOUR(I424)&lt;10,"0",""),HOUR(I424),":",IF(MINUTE(I424)&lt;10,"0",""),MINUTE(I424))&amp;IF(I424&lt;H424," +1",""),L424)</x:f>
      </x:c>
      <x:c r="AF33" s="40" t="str">
        <x:f>IF($L$425="Готово",CONCATENATE(IF(HOUR(H425)&lt;10,"0",""),HOUR(H425),":",IF(MINUTE(H425)&lt;10,"0",""),MINUTE(H425))&amp;"–"&amp;CONCATENATE(IF(HOUR(I425)&lt;10,"0",""),HOUR(I425),":",IF(MINUTE(I425)&lt;10,"0",""),MINUTE(I425))&amp;IF(I425&lt;H425," +1",""),L425)</x:f>
      </x:c>
      <x:c r="AG33" s="40" t="str">
        <x:f>IF($L$426="Готово",CONCATENATE(IF(HOUR(H426)&lt;10,"0",""),HOUR(H426),":",IF(MINUTE(H426)&lt;10,"0",""),MINUTE(H426))&amp;"–"&amp;CONCATENATE(IF(HOUR(I426)&lt;10,"0",""),HOUR(I426),":",IF(MINUTE(I426)&lt;10,"0",""),MINUTE(I426))&amp;IF(I426&lt;H426," +1",""),L426)</x:f>
      </x:c>
      <x:c r="AH33" s="40" t="str">
        <x:f>IF($L$427="Готово",CONCATENATE(IF(HOUR(H427)&lt;10,"0",""),HOUR(H427),":",IF(MINUTE(H427)&lt;10,"0",""),MINUTE(H427))&amp;"–"&amp;CONCATENATE(IF(HOUR(I427)&lt;10,"0",""),HOUR(I427),":",IF(MINUTE(I427)&lt;10,"0",""),MINUTE(I427))&amp;IF(I427&lt;H427," +1",""),L427)</x:f>
      </x:c>
      <x:c r="AI33" s="46"/>
      <x:c r="AJ33" s="48"/>
      <x:c r="AK33" s="3"/>
    </x:row>
    <x:row r="34" ht="8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  <x:c r="Q34" s="3"/>
      <x:c r="R34" s="3"/>
      <x:c r="S34" s="3"/>
      <x:c r="T34" s="3"/>
      <x:c r="U34" s="3"/>
      <x:c r="V34" s="3"/>
      <x:c r="W34" s="3"/>
      <x:c r="X34" s="3"/>
      <x:c r="Y34" s="3"/>
      <x:c r="Z34" s="3"/>
      <x:c r="AA34" s="3"/>
      <x:c r="AB34" s="3"/>
      <x:c r="AC34" s="3"/>
      <x:c r="AD34" s="3"/>
      <x:c r="AE34" s="3"/>
      <x:c r="AF34" s="3"/>
      <x:c r="AG34" s="3"/>
      <x:c r="AH34" s="3"/>
      <x:c r="AI34" s="3"/>
      <x:c r="AJ34" s="3"/>
      <x:c r="AK34" s="3"/>
    </x:row>
    <x:row r="35" ht="25" customHeight="1">
      <x:c r="A35" s="3"/>
      <x:c r="B35" s="49" t="str">
        <x:v>Смены по дням</x:v>
      </x:c>
      <x:c r="C35" s="49" t="str">
        <x:v>Смены по дням</x:v>
      </x:c>
      <x:c r="D35" s="51" t="n">
        <x:f>IF(COUNT(K56,K87,K118,K149,K180,K211,K242,K273,K304,K335,K366,K397)=12,IF(D$8="","",SUM(IF(K56&gt;0,1,0),IF(K87&gt;0,1,0),IF(K118&gt;0,1,0),IF(K149&gt;0,1,0),IF(K180&gt;0,1,0),IF(K211&gt;0,1,0),IF(K242&gt;0,1,0),IF(K273&gt;0,1,0),IF(K304&gt;0,1,0),IF(K335&gt;0,1,0),IF(K366&gt;0,1,0),IF(K397&gt;0,1,0))),"Проверить")</x:f>
        <x:v>0</x:v>
      </x:c>
      <x:c r="E35" s="51" t="n">
        <x:f>IF(COUNT(K57,K88,K119,K150,K181,K212,K243,K274,K305,K336,K367,K398)=12,IF(E$8="","",SUM(IF(K57&gt;0,1,0),IF(K88&gt;0,1,0),IF(K119&gt;0,1,0),IF(K150&gt;0,1,0),IF(K181&gt;0,1,0),IF(K212&gt;0,1,0),IF(K243&gt;0,1,0),IF(K274&gt;0,1,0),IF(K305&gt;0,1,0),IF(K336&gt;0,1,0),IF(K367&gt;0,1,0),IF(K398&gt;0,1,0))),"Проверить")</x:f>
        <x:v>0</x:v>
      </x:c>
      <x:c r="F35" s="51" t="n">
        <x:f>IF(COUNT(K58,K89,K120,K151,K182,K213,K244,K275,K306,K337,K368,K399)=12,IF(F$8="","",SUM(IF(K58&gt;0,1,0),IF(K89&gt;0,1,0),IF(K120&gt;0,1,0),IF(K151&gt;0,1,0),IF(K182&gt;0,1,0),IF(K213&gt;0,1,0),IF(K244&gt;0,1,0),IF(K275&gt;0,1,0),IF(K306&gt;0,1,0),IF(K337&gt;0,1,0),IF(K368&gt;0,1,0),IF(K399&gt;0,1,0))),"Проверить")</x:f>
        <x:v>0</x:v>
      </x:c>
      <x:c r="G35" s="51" t="n">
        <x:f>IF(COUNT(K59,K90,K121,K152,K183,K214,K245,K276,K307,K338,K369,K400)=12,IF(G$8="","",SUM(IF(K59&gt;0,1,0),IF(K90&gt;0,1,0),IF(K121&gt;0,1,0),IF(K152&gt;0,1,0),IF(K183&gt;0,1,0),IF(K214&gt;0,1,0),IF(K245&gt;0,1,0),IF(K276&gt;0,1,0),IF(K307&gt;0,1,0),IF(K338&gt;0,1,0),IF(K369&gt;0,1,0),IF(K400&gt;0,1,0))),"Проверить")</x:f>
        <x:v>0</x:v>
      </x:c>
      <x:c r="H35" s="51" t="n">
        <x:f>IF(COUNT(K60,K91,K122,K153,K184,K215,K246,K277,K308,K339,K370,K401)=12,IF(H$8="","",SUM(IF(K60&gt;0,1,0),IF(K91&gt;0,1,0),IF(K122&gt;0,1,0),IF(K153&gt;0,1,0),IF(K184&gt;0,1,0),IF(K215&gt;0,1,0),IF(K246&gt;0,1,0),IF(K277&gt;0,1,0),IF(K308&gt;0,1,0),IF(K339&gt;0,1,0),IF(K370&gt;0,1,0),IF(K401&gt;0,1,0))),"Проверить")</x:f>
        <x:v>0</x:v>
      </x:c>
      <x:c r="I35" s="51" t="n">
        <x:f>IF(COUNT(K61,K92,K123,K154,K185,K216,K247,K278,K309,K340,K371,K402)=12,IF(I$8="","",SUM(IF(K61&gt;0,1,0),IF(K92&gt;0,1,0),IF(K123&gt;0,1,0),IF(K154&gt;0,1,0),IF(K185&gt;0,1,0),IF(K216&gt;0,1,0),IF(K247&gt;0,1,0),IF(K278&gt;0,1,0),IF(K309&gt;0,1,0),IF(K340&gt;0,1,0),IF(K371&gt;0,1,0),IF(K402&gt;0,1,0))),"Проверить")</x:f>
        <x:v>0</x:v>
      </x:c>
      <x:c r="J35" s="51" t="n">
        <x:f>IF(COUNT(K62,K93,K124,K155,K186,K217,K248,K279,K310,K341,K372,K403)=12,IF(J$8="","",SUM(IF(K62&gt;0,1,0),IF(K93&gt;0,1,0),IF(K124&gt;0,1,0),IF(K155&gt;0,1,0),IF(K186&gt;0,1,0),IF(K217&gt;0,1,0),IF(K248&gt;0,1,0),IF(K279&gt;0,1,0),IF(K310&gt;0,1,0),IF(K341&gt;0,1,0),IF(K372&gt;0,1,0),IF(K403&gt;0,1,0))),"Проверить")</x:f>
        <x:v>0</x:v>
      </x:c>
      <x:c r="K35" s="51" t="n">
        <x:f>IF(COUNT(K63,K94,K125,K156,K187,K218,K249,K280,K311,K342,K373,K404)=12,IF(K$8="","",SUM(IF(K63&gt;0,1,0),IF(K94&gt;0,1,0),IF(K125&gt;0,1,0),IF(K156&gt;0,1,0),IF(K187&gt;0,1,0),IF(K218&gt;0,1,0),IF(K249&gt;0,1,0),IF(K280&gt;0,1,0),IF(K311&gt;0,1,0),IF(K342&gt;0,1,0),IF(K373&gt;0,1,0),IF(K404&gt;0,1,0))),"Проверить")</x:f>
        <x:v>0</x:v>
      </x:c>
      <x:c r="L35" s="51" t="n">
        <x:f>IF(COUNT(K64,K95,K126,K157,K188,K219,K250,K281,K312,K343,K374,K405)=12,IF(L$8="","",SUM(IF(K64&gt;0,1,0),IF(K95&gt;0,1,0),IF(K126&gt;0,1,0),IF(K157&gt;0,1,0),IF(K188&gt;0,1,0),IF(K219&gt;0,1,0),IF(K250&gt;0,1,0),IF(K281&gt;0,1,0),IF(K312&gt;0,1,0),IF(K343&gt;0,1,0),IF(K374&gt;0,1,0),IF(K405&gt;0,1,0))),"Проверить")</x:f>
        <x:v>0</x:v>
      </x:c>
      <x:c r="M35" s="51" t="n">
        <x:f>IF(COUNT(K65,K96,K127,K158,K189,K220,K251,K282,K313,K344,K375,K406)=12,IF(M$8="","",SUM(IF(K65&gt;0,1,0),IF(K96&gt;0,1,0),IF(K127&gt;0,1,0),IF(K158&gt;0,1,0),IF(K189&gt;0,1,0),IF(K220&gt;0,1,0),IF(K251&gt;0,1,0),IF(K282&gt;0,1,0),IF(K313&gt;0,1,0),IF(K344&gt;0,1,0),IF(K375&gt;0,1,0),IF(K406&gt;0,1,0))),"Проверить")</x:f>
        <x:v>0</x:v>
      </x:c>
      <x:c r="N35" s="51" t="n">
        <x:f>IF(COUNT(K66,K97,K128,K159,K190,K221,K252,K283,K314,K345,K376,K407)=12,IF(N$8="","",SUM(IF(K66&gt;0,1,0),IF(K97&gt;0,1,0),IF(K128&gt;0,1,0),IF(K159&gt;0,1,0),IF(K190&gt;0,1,0),IF(K221&gt;0,1,0),IF(K252&gt;0,1,0),IF(K283&gt;0,1,0),IF(K314&gt;0,1,0),IF(K345&gt;0,1,0),IF(K376&gt;0,1,0),IF(K407&gt;0,1,0))),"Проверить")</x:f>
        <x:v>0</x:v>
      </x:c>
      <x:c r="O35" s="51" t="n">
        <x:f>IF(COUNT(K67,K98,K129,K160,K191,K222,K253,K284,K315,K346,K377,K408)=12,IF(O$8="","",SUM(IF(K67&gt;0,1,0),IF(K98&gt;0,1,0),IF(K129&gt;0,1,0),IF(K160&gt;0,1,0),IF(K191&gt;0,1,0),IF(K222&gt;0,1,0),IF(K253&gt;0,1,0),IF(K284&gt;0,1,0),IF(K315&gt;0,1,0),IF(K346&gt;0,1,0),IF(K377&gt;0,1,0),IF(K408&gt;0,1,0))),"Проверить")</x:f>
        <x:v>0</x:v>
      </x:c>
      <x:c r="P35" s="51" t="n">
        <x:f>IF(COUNT(K68,K99,K130,K161,K192,K223,K254,K285,K316,K347,K378,K409)=12,IF(P$8="","",SUM(IF(K68&gt;0,1,0),IF(K99&gt;0,1,0),IF(K130&gt;0,1,0),IF(K161&gt;0,1,0),IF(K192&gt;0,1,0),IF(K223&gt;0,1,0),IF(K254&gt;0,1,0),IF(K285&gt;0,1,0),IF(K316&gt;0,1,0),IF(K347&gt;0,1,0),IF(K378&gt;0,1,0),IF(K409&gt;0,1,0))),"Проверить")</x:f>
        <x:v>0</x:v>
      </x:c>
      <x:c r="Q35" s="51" t="n">
        <x:f>IF(COUNT(K69,K100,K131,K162,K193,K224,K255,K286,K317,K348,K379,K410)=12,IF(Q$8="","",SUM(IF(K69&gt;0,1,0),IF(K100&gt;0,1,0),IF(K131&gt;0,1,0),IF(K162&gt;0,1,0),IF(K193&gt;0,1,0),IF(K224&gt;0,1,0),IF(K255&gt;0,1,0),IF(K286&gt;0,1,0),IF(K317&gt;0,1,0),IF(K348&gt;0,1,0),IF(K379&gt;0,1,0),IF(K410&gt;0,1,0))),"Проверить")</x:f>
        <x:v>0</x:v>
      </x:c>
      <x:c r="R35" s="51" t="n">
        <x:f>IF(COUNT(K70,K101,K132,K163,K194,K225,K256,K287,K318,K349,K380,K411)=12,IF(R$8="","",SUM(IF(K70&gt;0,1,0),IF(K101&gt;0,1,0),IF(K132&gt;0,1,0),IF(K163&gt;0,1,0),IF(K194&gt;0,1,0),IF(K225&gt;0,1,0),IF(K256&gt;0,1,0),IF(K287&gt;0,1,0),IF(K318&gt;0,1,0),IF(K349&gt;0,1,0),IF(K380&gt;0,1,0),IF(K411&gt;0,1,0))),"Проверить")</x:f>
        <x:v>0</x:v>
      </x:c>
      <x:c r="S35" s="51" t="n">
        <x:f>IF(COUNT(K71,K102,K133,K164,K195,K226,K257,K288,K319,K350,K381,K412)=12,IF(S$8="","",SUM(IF(K71&gt;0,1,0),IF(K102&gt;0,1,0),IF(K133&gt;0,1,0),IF(K164&gt;0,1,0),IF(K195&gt;0,1,0),IF(K226&gt;0,1,0),IF(K257&gt;0,1,0),IF(K288&gt;0,1,0),IF(K319&gt;0,1,0),IF(K350&gt;0,1,0),IF(K381&gt;0,1,0),IF(K412&gt;0,1,0))),"Проверить")</x:f>
        <x:v>0</x:v>
      </x:c>
      <x:c r="T35" s="51" t="n">
        <x:f>IF(COUNT(K72,K103,K134,K165,K196,K227,K258,K289,K320,K351,K382,K413)=12,IF(T$8="","",SUM(IF(K72&gt;0,1,0),IF(K103&gt;0,1,0),IF(K134&gt;0,1,0),IF(K165&gt;0,1,0),IF(K196&gt;0,1,0),IF(K227&gt;0,1,0),IF(K258&gt;0,1,0),IF(K289&gt;0,1,0),IF(K320&gt;0,1,0),IF(K351&gt;0,1,0),IF(K382&gt;0,1,0),IF(K413&gt;0,1,0))),"Проверить")</x:f>
        <x:v>0</x:v>
      </x:c>
      <x:c r="U35" s="51" t="n">
        <x:f>IF(COUNT(K73,K104,K135,K166,K197,K228,K259,K290,K321,K352,K383,K414)=12,IF(U$8="","",SUM(IF(K73&gt;0,1,0),IF(K104&gt;0,1,0),IF(K135&gt;0,1,0),IF(K166&gt;0,1,0),IF(K197&gt;0,1,0),IF(K228&gt;0,1,0),IF(K259&gt;0,1,0),IF(K290&gt;0,1,0),IF(K321&gt;0,1,0),IF(K352&gt;0,1,0),IF(K383&gt;0,1,0),IF(K414&gt;0,1,0))),"Проверить")</x:f>
        <x:v>0</x:v>
      </x:c>
      <x:c r="V35" s="51" t="n">
        <x:f>IF(COUNT(K74,K105,K136,K167,K198,K229,K260,K291,K322,K353,K384,K415)=12,IF(V$8="","",SUM(IF(K74&gt;0,1,0),IF(K105&gt;0,1,0),IF(K136&gt;0,1,0),IF(K167&gt;0,1,0),IF(K198&gt;0,1,0),IF(K229&gt;0,1,0),IF(K260&gt;0,1,0),IF(K291&gt;0,1,0),IF(K322&gt;0,1,0),IF(K353&gt;0,1,0),IF(K384&gt;0,1,0),IF(K415&gt;0,1,0))),"Проверить")</x:f>
        <x:v>0</x:v>
      </x:c>
      <x:c r="W35" s="51" t="n">
        <x:f>IF(COUNT(K75,K106,K137,K168,K199,K230,K261,K292,K323,K354,K385,K416)=12,IF(W$8="","",SUM(IF(K75&gt;0,1,0),IF(K106&gt;0,1,0),IF(K137&gt;0,1,0),IF(K168&gt;0,1,0),IF(K199&gt;0,1,0),IF(K230&gt;0,1,0),IF(K261&gt;0,1,0),IF(K292&gt;0,1,0),IF(K323&gt;0,1,0),IF(K354&gt;0,1,0),IF(K385&gt;0,1,0),IF(K416&gt;0,1,0))),"Проверить")</x:f>
        <x:v>0</x:v>
      </x:c>
      <x:c r="X35" s="51" t="n">
        <x:f>IF(COUNT(K76,K107,K138,K169,K200,K231,K262,K293,K324,K355,K386,K417)=12,IF(X$8="","",SUM(IF(K76&gt;0,1,0),IF(K107&gt;0,1,0),IF(K138&gt;0,1,0),IF(K169&gt;0,1,0),IF(K200&gt;0,1,0),IF(K231&gt;0,1,0),IF(K262&gt;0,1,0),IF(K293&gt;0,1,0),IF(K324&gt;0,1,0),IF(K355&gt;0,1,0),IF(K386&gt;0,1,0),IF(K417&gt;0,1,0))),"Проверить")</x:f>
        <x:v>0</x:v>
      </x:c>
      <x:c r="Y35" s="51" t="n">
        <x:f>IF(COUNT(K77,K108,K139,K170,K201,K232,K263,K294,K325,K356,K387,K418)=12,IF(Y$8="","",SUM(IF(K77&gt;0,1,0),IF(K108&gt;0,1,0),IF(K139&gt;0,1,0),IF(K170&gt;0,1,0),IF(K201&gt;0,1,0),IF(K232&gt;0,1,0),IF(K263&gt;0,1,0),IF(K294&gt;0,1,0),IF(K325&gt;0,1,0),IF(K356&gt;0,1,0),IF(K387&gt;0,1,0),IF(K418&gt;0,1,0))),"Проверить")</x:f>
        <x:v>0</x:v>
      </x:c>
      <x:c r="Z35" s="51" t="n">
        <x:f>IF(COUNT(K78,K109,K140,K171,K202,K233,K264,K295,K326,K357,K388,K419)=12,IF(Z$8="","",SUM(IF(K78&gt;0,1,0),IF(K109&gt;0,1,0),IF(K140&gt;0,1,0),IF(K171&gt;0,1,0),IF(K202&gt;0,1,0),IF(K233&gt;0,1,0),IF(K264&gt;0,1,0),IF(K295&gt;0,1,0),IF(K326&gt;0,1,0),IF(K357&gt;0,1,0),IF(K388&gt;0,1,0),IF(K419&gt;0,1,0))),"Проверить")</x:f>
        <x:v>0</x:v>
      </x:c>
      <x:c r="AA35" s="51" t="n">
        <x:f>IF(COUNT(K79,K110,K141,K172,K203,K234,K265,K296,K327,K358,K389,K420)=12,IF(AA$8="","",SUM(IF(K79&gt;0,1,0),IF(K110&gt;0,1,0),IF(K141&gt;0,1,0),IF(K172&gt;0,1,0),IF(K203&gt;0,1,0),IF(K234&gt;0,1,0),IF(K265&gt;0,1,0),IF(K296&gt;0,1,0),IF(K327&gt;0,1,0),IF(K358&gt;0,1,0),IF(K389&gt;0,1,0),IF(K420&gt;0,1,0))),"Проверить")</x:f>
        <x:v>0</x:v>
      </x:c>
      <x:c r="AB35" s="51" t="n">
        <x:f>IF(COUNT(K80,K111,K142,K173,K204,K235,K266,K297,K328,K359,K390,K421)=12,IF(AB$8="","",SUM(IF(K80&gt;0,1,0),IF(K111&gt;0,1,0),IF(K142&gt;0,1,0),IF(K173&gt;0,1,0),IF(K204&gt;0,1,0),IF(K235&gt;0,1,0),IF(K266&gt;0,1,0),IF(K297&gt;0,1,0),IF(K328&gt;0,1,0),IF(K359&gt;0,1,0),IF(K390&gt;0,1,0),IF(K421&gt;0,1,0))),"Проверить")</x:f>
        <x:v>0</x:v>
      </x:c>
      <x:c r="AC35" s="51" t="n">
        <x:f>IF(COUNT(K81,K112,K143,K174,K205,K236,K267,K298,K329,K360,K391,K422)=12,IF(AC$8="","",SUM(IF(K81&gt;0,1,0),IF(K112&gt;0,1,0),IF(K143&gt;0,1,0),IF(K174&gt;0,1,0),IF(K205&gt;0,1,0),IF(K236&gt;0,1,0),IF(K267&gt;0,1,0),IF(K298&gt;0,1,0),IF(K329&gt;0,1,0),IF(K360&gt;0,1,0),IF(K391&gt;0,1,0),IF(K422&gt;0,1,0))),"Проверить")</x:f>
        <x:v>0</x:v>
      </x:c>
      <x:c r="AD35" s="51" t="n">
        <x:f>IF(COUNT(K82,K113,K144,K175,K206,K237,K268,K299,K330,K361,K392,K423)=12,IF(AD$8="","",SUM(IF(K82&gt;0,1,0),IF(K113&gt;0,1,0),IF(K144&gt;0,1,0),IF(K175&gt;0,1,0),IF(K206&gt;0,1,0),IF(K237&gt;0,1,0),IF(K268&gt;0,1,0),IF(K299&gt;0,1,0),IF(K330&gt;0,1,0),IF(K361&gt;0,1,0),IF(K392&gt;0,1,0),IF(K423&gt;0,1,0))),"Проверить")</x:f>
        <x:v>0</x:v>
      </x:c>
      <x:c r="AE35" s="51" t="n">
        <x:f>IF(COUNT(K83,K114,K145,K176,K207,K238,K269,K300,K331,K362,K393,K424)=12,IF(AE$8="","",SUM(IF(K83&gt;0,1,0),IF(K114&gt;0,1,0),IF(K145&gt;0,1,0),IF(K176&gt;0,1,0),IF(K207&gt;0,1,0),IF(K238&gt;0,1,0),IF(K269&gt;0,1,0),IF(K300&gt;0,1,0),IF(K331&gt;0,1,0),IF(K362&gt;0,1,0),IF(K393&gt;0,1,0),IF(K424&gt;0,1,0))),"Проверить")</x:f>
        <x:v>0</x:v>
      </x:c>
      <x:c r="AF35" s="51" t="n">
        <x:f>IF(COUNT(K84,K115,K146,K177,K208,K239,K270,K301,K332,K363,K394,K425)=12,IF(AF$8="","",SUM(IF(K84&gt;0,1,0),IF(K115&gt;0,1,0),IF(K146&gt;0,1,0),IF(K177&gt;0,1,0),IF(K208&gt;0,1,0),IF(K239&gt;0,1,0),IF(K270&gt;0,1,0),IF(K301&gt;0,1,0),IF(K332&gt;0,1,0),IF(K363&gt;0,1,0),IF(K394&gt;0,1,0),IF(K425&gt;0,1,0))),"Проверить")</x:f>
        <x:v>0</x:v>
      </x:c>
      <x:c r="AG35" s="51" t="n">
        <x:f>IF(COUNT(K85,K116,K147,K178,K209,K240,K271,K302,K333,K364,K395,K426)=12,IF(AG$8="","",SUM(IF(K85&gt;0,1,0),IF(K116&gt;0,1,0),IF(K147&gt;0,1,0),IF(K178&gt;0,1,0),IF(K209&gt;0,1,0),IF(K240&gt;0,1,0),IF(K271&gt;0,1,0),IF(K302&gt;0,1,0),IF(K333&gt;0,1,0),IF(K364&gt;0,1,0),IF(K395&gt;0,1,0),IF(K426&gt;0,1,0))),"Проверить")</x:f>
        <x:v>0</x:v>
      </x:c>
      <x:c r="AH35" s="51" t="str">
        <x:f>IF(COUNT(K86,K117,K148,K179,K210,K241,K272,K303,K334,K365,K396,K427)=12,IF(AH$8="","",SUM(IF(K86&gt;0,1,0),IF(K117&gt;0,1,0),IF(K148&gt;0,1,0),IF(K179&gt;0,1,0),IF(K210&gt;0,1,0),IF(K241&gt;0,1,0),IF(K272&gt;0,1,0),IF(K303&gt;0,1,0),IF(K334&gt;0,1,0),IF(K365&gt;0,1,0),IF(K396&gt;0,1,0),IF(K427&gt;0,1,0))),"Проверить")</x:f>
      </x:c>
      <x:c r="AI35" s="51" t="n">
        <x:f>IF(COUNTIFS(D35:AH35,"Проверить")&gt;0,"Проверить",SUM(D35:AH35))</x:f>
        <x:v>0</x:v>
      </x:c>
      <x:c r="AJ35" s="8" t="str">
        <x:v>за месяц</x:v>
      </x:c>
      <x:c r="AK35" s="3"/>
    </x:row>
    <x:row r="36" ht="25" customHeight="1">
      <x:c r="A36" s="3"/>
      <x:c r="B36" s="54" t="str">
        <x:v>Рабочие часы</x:v>
      </x:c>
      <x:c r="C36" s="54" t="str">
        <x:v>Рабочие часы</x:v>
      </x:c>
      <x:c r="D36" s="55" t="n">
        <x:f>IF(COUNT(K56,K87,K118,K149,K180,K211,K242,K273,K304,K335,K366,K397)=12,IF(D$8="","",SUM(K56,K87,K118,K149,K180,K211,K242,K273,K304,K335,K366,K397)),"Проверить")</x:f>
        <x:v>0</x:v>
      </x:c>
      <x:c r="E36" s="55" t="n">
        <x:f>IF(COUNT(K57,K88,K119,K150,K181,K212,K243,K274,K305,K336,K367,K398)=12,IF(E$8="","",SUM(K57,K88,K119,K150,K181,K212,K243,K274,K305,K336,K367,K398)),"Проверить")</x:f>
        <x:v>0</x:v>
      </x:c>
      <x:c r="F36" s="55" t="n">
        <x:f>IF(COUNT(K58,K89,K120,K151,K182,K213,K244,K275,K306,K337,K368,K399)=12,IF(F$8="","",SUM(K58,K89,K120,K151,K182,K213,K244,K275,K306,K337,K368,K399)),"Проверить")</x:f>
        <x:v>0</x:v>
      </x:c>
      <x:c r="G36" s="55" t="n">
        <x:f>IF(COUNT(K59,K90,K121,K152,K183,K214,K245,K276,K307,K338,K369,K400)=12,IF(G$8="","",SUM(K59,K90,K121,K152,K183,K214,K245,K276,K307,K338,K369,K400)),"Проверить")</x:f>
        <x:v>0</x:v>
      </x:c>
      <x:c r="H36" s="55" t="n">
        <x:f>IF(COUNT(K60,K91,K122,K153,K184,K215,K246,K277,K308,K339,K370,K401)=12,IF(H$8="","",SUM(K60,K91,K122,K153,K184,K215,K246,K277,K308,K339,K370,K401)),"Проверить")</x:f>
        <x:v>0</x:v>
      </x:c>
      <x:c r="I36" s="55" t="n">
        <x:f>IF(COUNT(K61,K92,K123,K154,K185,K216,K247,K278,K309,K340,K371,K402)=12,IF(I$8="","",SUM(K61,K92,K123,K154,K185,K216,K247,K278,K309,K340,K371,K402)),"Проверить")</x:f>
        <x:v>0</x:v>
      </x:c>
      <x:c r="J36" s="55" t="n">
        <x:f>IF(COUNT(K62,K93,K124,K155,K186,K217,K248,K279,K310,K341,K372,K403)=12,IF(J$8="","",SUM(K62,K93,K124,K155,K186,K217,K248,K279,K310,K341,K372,K403)),"Проверить")</x:f>
        <x:v>0</x:v>
      </x:c>
      <x:c r="K36" s="55" t="n">
        <x:f>IF(COUNT(K63,K94,K125,K156,K187,K218,K249,K280,K311,K342,K373,K404)=12,IF(K$8="","",SUM(K63,K94,K125,K156,K187,K218,K249,K280,K311,K342,K373,K404)),"Проверить")</x:f>
        <x:v>0</x:v>
      </x:c>
      <x:c r="L36" s="55" t="n">
        <x:f>IF(COUNT(K64,K95,K126,K157,K188,K219,K250,K281,K312,K343,K374,K405)=12,IF(L$8="","",SUM(K64,K95,K126,K157,K188,K219,K250,K281,K312,K343,K374,K405)),"Проверить")</x:f>
        <x:v>0</x:v>
      </x:c>
      <x:c r="M36" s="55" t="n">
        <x:f>IF(COUNT(K65,K96,K127,K158,K189,K220,K251,K282,K313,K344,K375,K406)=12,IF(M$8="","",SUM(K65,K96,K127,K158,K189,K220,K251,K282,K313,K344,K375,K406)),"Проверить")</x:f>
        <x:v>0</x:v>
      </x:c>
      <x:c r="N36" s="55" t="n">
        <x:f>IF(COUNT(K66,K97,K128,K159,K190,K221,K252,K283,K314,K345,K376,K407)=12,IF(N$8="","",SUM(K66,K97,K128,K159,K190,K221,K252,K283,K314,K345,K376,K407)),"Проверить")</x:f>
        <x:v>0</x:v>
      </x:c>
      <x:c r="O36" s="55" t="n">
        <x:f>IF(COUNT(K67,K98,K129,K160,K191,K222,K253,K284,K315,K346,K377,K408)=12,IF(O$8="","",SUM(K67,K98,K129,K160,K191,K222,K253,K284,K315,K346,K377,K408)),"Проверить")</x:f>
        <x:v>0</x:v>
      </x:c>
      <x:c r="P36" s="55" t="n">
        <x:f>IF(COUNT(K68,K99,K130,K161,K192,K223,K254,K285,K316,K347,K378,K409)=12,IF(P$8="","",SUM(K68,K99,K130,K161,K192,K223,K254,K285,K316,K347,K378,K409)),"Проверить")</x:f>
        <x:v>0</x:v>
      </x:c>
      <x:c r="Q36" s="55" t="n">
        <x:f>IF(COUNT(K69,K100,K131,K162,K193,K224,K255,K286,K317,K348,K379,K410)=12,IF(Q$8="","",SUM(K69,K100,K131,K162,K193,K224,K255,K286,K317,K348,K379,K410)),"Проверить")</x:f>
        <x:v>0</x:v>
      </x:c>
      <x:c r="R36" s="55" t="n">
        <x:f>IF(COUNT(K70,K101,K132,K163,K194,K225,K256,K287,K318,K349,K380,K411)=12,IF(R$8="","",SUM(K70,K101,K132,K163,K194,K225,K256,K287,K318,K349,K380,K411)),"Проверить")</x:f>
        <x:v>0</x:v>
      </x:c>
      <x:c r="S36" s="55" t="n">
        <x:f>IF(COUNT(K71,K102,K133,K164,K195,K226,K257,K288,K319,K350,K381,K412)=12,IF(S$8="","",SUM(K71,K102,K133,K164,K195,K226,K257,K288,K319,K350,K381,K412)),"Проверить")</x:f>
        <x:v>0</x:v>
      </x:c>
      <x:c r="T36" s="55" t="n">
        <x:f>IF(COUNT(K72,K103,K134,K165,K196,K227,K258,K289,K320,K351,K382,K413)=12,IF(T$8="","",SUM(K72,K103,K134,K165,K196,K227,K258,K289,K320,K351,K382,K413)),"Проверить")</x:f>
        <x:v>0</x:v>
      </x:c>
      <x:c r="U36" s="55" t="n">
        <x:f>IF(COUNT(K73,K104,K135,K166,K197,K228,K259,K290,K321,K352,K383,K414)=12,IF(U$8="","",SUM(K73,K104,K135,K166,K197,K228,K259,K290,K321,K352,K383,K414)),"Проверить")</x:f>
        <x:v>0</x:v>
      </x:c>
      <x:c r="V36" s="55" t="n">
        <x:f>IF(COUNT(K74,K105,K136,K167,K198,K229,K260,K291,K322,K353,K384,K415)=12,IF(V$8="","",SUM(K74,K105,K136,K167,K198,K229,K260,K291,K322,K353,K384,K415)),"Проверить")</x:f>
        <x:v>0</x:v>
      </x:c>
      <x:c r="W36" s="55" t="n">
        <x:f>IF(COUNT(K75,K106,K137,K168,K199,K230,K261,K292,K323,K354,K385,K416)=12,IF(W$8="","",SUM(K75,K106,K137,K168,K199,K230,K261,K292,K323,K354,K385,K416)),"Проверить")</x:f>
        <x:v>0</x:v>
      </x:c>
      <x:c r="X36" s="55" t="n">
        <x:f>IF(COUNT(K76,K107,K138,K169,K200,K231,K262,K293,K324,K355,K386,K417)=12,IF(X$8="","",SUM(K76,K107,K138,K169,K200,K231,K262,K293,K324,K355,K386,K417)),"Проверить")</x:f>
        <x:v>0</x:v>
      </x:c>
      <x:c r="Y36" s="55" t="n">
        <x:f>IF(COUNT(K77,K108,K139,K170,K201,K232,K263,K294,K325,K356,K387,K418)=12,IF(Y$8="","",SUM(K77,K108,K139,K170,K201,K232,K263,K294,K325,K356,K387,K418)),"Проверить")</x:f>
        <x:v>0</x:v>
      </x:c>
      <x:c r="Z36" s="55" t="n">
        <x:f>IF(COUNT(K78,K109,K140,K171,K202,K233,K264,K295,K326,K357,K388,K419)=12,IF(Z$8="","",SUM(K78,K109,K140,K171,K202,K233,K264,K295,K326,K357,K388,K419)),"Проверить")</x:f>
        <x:v>0</x:v>
      </x:c>
      <x:c r="AA36" s="55" t="n">
        <x:f>IF(COUNT(K79,K110,K141,K172,K203,K234,K265,K296,K327,K358,K389,K420)=12,IF(AA$8="","",SUM(K79,K110,K141,K172,K203,K234,K265,K296,K327,K358,K389,K420)),"Проверить")</x:f>
        <x:v>0</x:v>
      </x:c>
      <x:c r="AB36" s="55" t="n">
        <x:f>IF(COUNT(K80,K111,K142,K173,K204,K235,K266,K297,K328,K359,K390,K421)=12,IF(AB$8="","",SUM(K80,K111,K142,K173,K204,K235,K266,K297,K328,K359,K390,K421)),"Проверить")</x:f>
        <x:v>0</x:v>
      </x:c>
      <x:c r="AC36" s="55" t="n">
        <x:f>IF(COUNT(K81,K112,K143,K174,K205,K236,K267,K298,K329,K360,K391,K422)=12,IF(AC$8="","",SUM(K81,K112,K143,K174,K205,K236,K267,K298,K329,K360,K391,K422)),"Проверить")</x:f>
        <x:v>0</x:v>
      </x:c>
      <x:c r="AD36" s="55" t="n">
        <x:f>IF(COUNT(K82,K113,K144,K175,K206,K237,K268,K299,K330,K361,K392,K423)=12,IF(AD$8="","",SUM(K82,K113,K144,K175,K206,K237,K268,K299,K330,K361,K392,K423)),"Проверить")</x:f>
        <x:v>0</x:v>
      </x:c>
      <x:c r="AE36" s="55" t="n">
        <x:f>IF(COUNT(K83,K114,K145,K176,K207,K238,K269,K300,K331,K362,K393,K424)=12,IF(AE$8="","",SUM(K83,K114,K145,K176,K207,K238,K269,K300,K331,K362,K393,K424)),"Проверить")</x:f>
        <x:v>0</x:v>
      </x:c>
      <x:c r="AF36" s="55" t="n">
        <x:f>IF(COUNT(K84,K115,K146,K177,K208,K239,K270,K301,K332,K363,K394,K425)=12,IF(AF$8="","",SUM(K84,K115,K146,K177,K208,K239,K270,K301,K332,K363,K394,K425)),"Проверить")</x:f>
        <x:v>0</x:v>
      </x:c>
      <x:c r="AG36" s="55" t="n">
        <x:f>IF(COUNT(K85,K116,K147,K178,K209,K240,K271,K302,K333,K364,K395,K426)=12,IF(AG$8="","",SUM(K85,K116,K147,K178,K209,K240,K271,K302,K333,K364,K395,K426)),"Проверить")</x:f>
        <x:v>0</x:v>
      </x:c>
      <x:c r="AH36" s="55" t="str">
        <x:f>IF(COUNT(K86,K117,K148,K179,K210,K241,K272,K303,K334,K365,K396,K427)=12,IF(AH$8="","",SUM(K86,K117,K148,K179,K210,K241,K272,K303,K334,K365,K396,K427)),"Проверить")</x:f>
      </x:c>
      <x:c r="AI36" s="55" t="n">
        <x:f>IF(NOT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),"Месяц / год",IF(COUNTIFS(D36:AH36,"Проверить")&gt;0,"Проверить",SUM(D36:AH36)))</x:f>
        <x:v>0</x:v>
      </x:c>
      <x:c r="AJ36" s="56" t="str">
        <x:v>за месяц</x:v>
      </x:c>
      <x:c r="AK36" s="3"/>
    </x:row>
    <x:row r="37" ht="22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  <x:c r="Q37" s="3"/>
      <x:c r="R37" s="3"/>
      <x:c r="S37" s="3"/>
      <x:c r="T37" s="3"/>
      <x:c r="U37" s="3"/>
      <x:c r="V37" s="3"/>
      <x:c r="W37" s="3"/>
      <x:c r="X37" s="3"/>
      <x:c r="Y37" s="3"/>
      <x:c r="Z37" s="3"/>
      <x:c r="AA37" s="3"/>
      <x:c r="AB37" s="3"/>
      <x:c r="AC37" s="3"/>
      <x:c r="AD37" s="3"/>
      <x:c r="AE37" s="3"/>
      <x:c r="AF37" s="3"/>
      <x:c r="AG37" s="3"/>
      <x:c r="AH37" s="3"/>
      <x:c r="AI37" s="3"/>
      <x:c r="AJ37" s="3"/>
      <x:c r="AK37" s="3"/>
    </x:row>
    <x:row r="38" ht="31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  <x:c r="Q38" s="3"/>
      <x:c r="R38" s="3"/>
      <x:c r="S38" s="3"/>
      <x:c r="T38" s="3"/>
      <x:c r="U38" s="3"/>
      <x:c r="V38" s="3"/>
      <x:c r="W38" s="3"/>
      <x:c r="X38" s="3"/>
      <x:c r="Y38" s="3"/>
      <x:c r="Z38" s="3"/>
      <x:c r="AA38" s="3"/>
      <x:c r="AB38" s="3"/>
      <x:c r="AC38" s="3"/>
      <x:c r="AD38" s="3"/>
      <x:c r="AE38" s="3"/>
      <x:c r="AF38" s="3"/>
      <x:c r="AG38" s="3"/>
      <x:c r="AH38" s="3"/>
      <x:c r="AI38" s="3"/>
      <x:c r="AJ38" s="3"/>
      <x:c r="AK38" s="3"/>
    </x:row>
    <x:row r="39" ht="31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  <x:c r="Q39" s="3"/>
      <x:c r="R39" s="3"/>
      <x:c r="S39" s="3"/>
      <x:c r="T39" s="3"/>
      <x:c r="U39" s="3"/>
      <x:c r="V39" s="3"/>
      <x:c r="W39" s="3"/>
      <x:c r="X39" s="3"/>
      <x:c r="Y39" s="3"/>
      <x:c r="Z39" s="3"/>
      <x:c r="AA39" s="3"/>
      <x:c r="AB39" s="3"/>
      <x:c r="AC39" s="3"/>
      <x:c r="AD39" s="3"/>
      <x:c r="AE39" s="3"/>
      <x:c r="AF39" s="3"/>
      <x:c r="AG39" s="3"/>
      <x:c r="AH39" s="3"/>
      <x:c r="AI39" s="3"/>
      <x:c r="AJ39" s="3"/>
      <x:c r="AK39" s="3"/>
    </x:row>
    <x:row r="40" ht="27" customHeight="1">
      <x:c r="A40" s="3"/>
      <x:c r="B40" s="57" t="str">
        <x:v>Каталог смен</x:v>
      </x:c>
      <x:c r="C40" s="57" t="str">
        <x:v>Каталог смен</x:v>
      </x:c>
      <x:c r="D40" s="57" t="str">
        <x:v>Каталог смен</x:v>
      </x:c>
      <x:c r="E40" s="57" t="str">
        <x:v>Каталог смен</x:v>
      </x:c>
      <x:c r="F40" s="57" t="str">
        <x:v>Каталог смен</x:v>
      </x:c>
      <x:c r="G40" s="57" t="str">
        <x:v>Каталог смен</x:v>
      </x:c>
      <x:c r="H40" s="57" t="str">
        <x:v>Каталог смен</x:v>
      </x:c>
      <x:c r="I40" s="57" t="str">
        <x:v>Каталог смен</x:v>
      </x:c>
      <x:c r="J40" s="57" t="str">
        <x:v>Каталог смен</x:v>
      </x:c>
      <x:c r="K40" s="57" t="str">
        <x:v>Каталог смен</x:v>
      </x:c>
      <x:c r="L40" s="57" t="str">
        <x:v>Каталог смен</x:v>
      </x:c>
      <x:c r="M40" s="3"/>
      <x:c r="N40" s="3"/>
      <x:c r="O40" s="3"/>
      <x:c r="P40" s="3"/>
      <x:c r="Q40" s="3"/>
      <x:c r="R40" s="3"/>
      <x:c r="S40" s="3"/>
      <x:c r="T40" s="3"/>
      <x:c r="U40" s="3"/>
      <x:c r="V40" s="3"/>
      <x:c r="W40" s="3"/>
      <x:c r="X40" s="3"/>
      <x:c r="Y40" s="3"/>
      <x:c r="Z40" s="3"/>
      <x:c r="AA40" s="3"/>
      <x:c r="AB40" s="3"/>
      <x:c r="AC40" s="3"/>
      <x:c r="AD40" s="3"/>
      <x:c r="AE40" s="3"/>
      <x:c r="AF40" s="3"/>
      <x:c r="AG40" s="3"/>
      <x:c r="AH40" s="3"/>
      <x:c r="AI40" s="3"/>
      <x:c r="AJ40" s="3"/>
      <x:c r="AK40" s="3"/>
    </x:row>
    <x:row r="41" ht="25" customHeight="1">
      <x:c r="A41" s="3"/>
      <x:c r="B41" s="59" t="str">
        <x:v>Код</x:v>
      </x:c>
      <x:c r="C41" s="59" t="str">
        <x:v>Название</x:v>
      </x:c>
      <x:c r="D41" s="59" t="str">
        <x:v>Название</x:v>
      </x:c>
      <x:c r="E41" s="59" t="str">
        <x:v>Начало</x:v>
      </x:c>
      <x:c r="F41" s="59" t="str">
        <x:v>Конец</x:v>
      </x:c>
      <x:c r="G41" s="59" t="str">
        <x:v>Перерыв, мин</x:v>
      </x:c>
      <x:c r="H41" s="59" t="str">
        <x:v>Часы, ч</x:v>
      </x:c>
      <x:c r="I41" s="59" t="str">
        <x:v>Проверка времени</x:v>
      </x:c>
      <x:c r="J41" s="59" t="str">
        <x:v>Проверка времени</x:v>
      </x:c>
      <x:c r="K41" s="59" t="str">
        <x:v>Проверка времени</x:v>
      </x:c>
      <x:c r="L41" s="59" t="str">
        <x:v>Проверка времени</x:v>
      </x:c>
      <x:c r="M41" s="3"/>
      <x:c r="N41" s="3"/>
      <x:c r="O41" s="3"/>
      <x:c r="P41" s="3"/>
      <x:c r="Q41" s="3"/>
      <x:c r="R41" s="3"/>
      <x:c r="S41" s="3"/>
      <x:c r="T41" s="3"/>
      <x:c r="U41" s="3"/>
      <x:c r="V41" s="3"/>
      <x:c r="W41" s="3"/>
      <x:c r="X41" s="3"/>
      <x:c r="Y41" s="3"/>
      <x:c r="Z41" s="3"/>
      <x:c r="AA41" s="3"/>
      <x:c r="AB41" s="3"/>
      <x:c r="AC41" s="3"/>
      <x:c r="AD41" s="3"/>
      <x:c r="AE41" s="3"/>
      <x:c r="AF41" s="3"/>
      <x:c r="AG41" s="3"/>
      <x:c r="AH41" s="3"/>
      <x:c r="AI41" s="3"/>
      <x:c r="AJ41" s="3"/>
      <x:c r="AK41" s="3"/>
    </x:row>
    <x:row r="42" ht="25" customHeight="1">
      <x:c r="A42" s="3"/>
      <x:c r="B42" s="41" t="str">
        <x:v>Р</x:v>
      </x:c>
      <x:c r="C42" s="41" t="str">
        <x:v>Ранняя</x:v>
      </x:c>
      <x:c r="D42" s="41" t="str">
        <x:v>Ранняя</x:v>
      </x:c>
      <x:c r="E42" s="61" t="n">
        <x:v>0.4166666666666667</x:v>
      </x:c>
      <x:c r="F42" s="61" t="n">
        <x:v>0.75</x:v>
      </x:c>
      <x:c r="G42" s="62" t="n">
        <x:v>30</x:v>
      </x:c>
      <x:c r="H42" s="63" t="n">
        <x:f>IF(I42="Готово",ROUND(24*MOD(F42-E42,1)-G42/60,10),"")</x:f>
        <x:v>7.5</x:v>
      </x:c>
      <x:c r="I42" s="64" t="str">
        <x:f>IF(OR(NOT(ISNUMBER(E42)),NOT(ISNUMBER(F42)),NOT(ISNUMBER(G42))),"Введите время и перерыв",IF(OR(E42&lt;0,E42&gt;=1,F42&lt;0,F42&gt;=1),"Время от 00:00 до 23:59",IF(E42=F42,"Начало равно концу",IF(OR(G42&lt;0,G42&lt;&gt;INT(G42)),"Перерыв: целые минуты от 0",IF(G42&gt;=ROUND(MOD(F42-E42,1)*1440,8),"Перерыв не меньше смены","Готово")))))</x:f>
        <x:v>Готово</x:v>
      </x:c>
      <x:c r="J42" s="64"/>
      <x:c r="K42" s="64"/>
      <x:c r="L42" s="64"/>
      <x:c r="M42" s="3"/>
      <x:c r="N42" s="3"/>
      <x:c r="O42" s="3"/>
      <x:c r="P42" s="3"/>
      <x:c r="Q42" s="3"/>
      <x:c r="R42" s="3"/>
      <x:c r="S42" s="3"/>
      <x:c r="T42" s="3"/>
      <x:c r="U42" s="3"/>
      <x:c r="V42" s="3"/>
      <x:c r="W42" s="3"/>
      <x:c r="X42" s="3"/>
      <x:c r="Y42" s="3"/>
      <x:c r="Z42" s="3"/>
      <x:c r="AA42" s="3"/>
      <x:c r="AB42" s="3"/>
      <x:c r="AC42" s="3"/>
      <x:c r="AD42" s="3"/>
      <x:c r="AE42" s="3"/>
      <x:c r="AF42" s="3"/>
      <x:c r="AG42" s="3"/>
      <x:c r="AH42" s="3"/>
      <x:c r="AI42" s="3"/>
      <x:c r="AJ42" s="3"/>
      <x:c r="AK42" s="3"/>
    </x:row>
    <x:row r="43" ht="25" customHeight="1">
      <x:c r="A43" s="3"/>
      <x:c r="B43" s="41" t="str">
        <x:v>П</x:v>
      </x:c>
      <x:c r="C43" s="41" t="str">
        <x:v>Поздняя</x:v>
      </x:c>
      <x:c r="D43" s="41" t="str">
        <x:v>Поздняя</x:v>
      </x:c>
      <x:c r="E43" s="61" t="n">
        <x:v>0.5833333333333334</x:v>
      </x:c>
      <x:c r="F43" s="61" t="n">
        <x:v>0.9166666666666666</x:v>
      </x:c>
      <x:c r="G43" s="62" t="n">
        <x:v>30</x:v>
      </x:c>
      <x:c r="H43" s="63" t="n">
        <x:f>IF(I43="Готово",ROUND(24*MOD(F43-E43,1)-G43/60,10),"")</x:f>
        <x:v>7.5</x:v>
      </x:c>
      <x:c r="I43" s="64" t="str">
        <x:f>IF(OR(NOT(ISNUMBER(E43)),NOT(ISNUMBER(F43)),NOT(ISNUMBER(G43))),"Введите время и перерыв",IF(OR(E43&lt;0,E43&gt;=1,F43&lt;0,F43&gt;=1),"Время от 00:00 до 23:59",IF(E43=F43,"Начало равно концу",IF(OR(G43&lt;0,G43&lt;&gt;INT(G43)),"Перерыв: целые минуты от 0",IF(G43&gt;=ROUND(MOD(F43-E43,1)*1440,8),"Перерыв не меньше смены","Готово")))))</x:f>
        <x:v>Готово</x:v>
      </x:c>
      <x:c r="J43" s="64"/>
      <x:c r="K43" s="64"/>
      <x:c r="L43" s="64"/>
      <x:c r="M43" s="3"/>
      <x:c r="N43" s="3"/>
      <x:c r="O43" s="3"/>
      <x:c r="P43" s="3"/>
      <x:c r="Q43" s="3"/>
      <x:c r="R43" s="3"/>
      <x:c r="S43" s="3"/>
      <x:c r="T43" s="3"/>
      <x:c r="U43" s="3"/>
      <x:c r="V43" s="3"/>
      <x:c r="W43" s="3"/>
      <x:c r="X43" s="3"/>
      <x:c r="Y43" s="3"/>
      <x:c r="Z43" s="3"/>
      <x:c r="AA43" s="3"/>
      <x:c r="AB43" s="3"/>
      <x:c r="AC43" s="3"/>
      <x:c r="AD43" s="3"/>
      <x:c r="AE43" s="3"/>
      <x:c r="AF43" s="3"/>
      <x:c r="AG43" s="3"/>
      <x:c r="AH43" s="3"/>
      <x:c r="AI43" s="3"/>
      <x:c r="AJ43" s="3"/>
      <x:c r="AK43" s="3"/>
    </x:row>
    <x:row r="44" ht="25" customHeight="1">
      <x:c r="A44" s="3"/>
      <x:c r="B44" s="41" t="str">
        <x:v>Н</x:v>
      </x:c>
      <x:c r="C44" s="41" t="str">
        <x:v>Ночная</x:v>
      </x:c>
      <x:c r="D44" s="41" t="str">
        <x:v>Ночная</x:v>
      </x:c>
      <x:c r="E44" s="61" t="n">
        <x:v>0.9166666666666666</x:v>
      </x:c>
      <x:c r="F44" s="61" t="n">
        <x:v>0.25</x:v>
      </x:c>
      <x:c r="G44" s="62" t="n">
        <x:v>30</x:v>
      </x:c>
      <x:c r="H44" s="63" t="n">
        <x:f>IF(I44="Готово",ROUND(24*MOD(F44-E44,1)-G44/60,10),"")</x:f>
        <x:v>7.5</x:v>
      </x:c>
      <x:c r="I44" s="64" t="str">
        <x:f>IF(OR(NOT(ISNUMBER(E44)),NOT(ISNUMBER(F44)),NOT(ISNUMBER(G44))),"Введите время и перерыв",IF(OR(E44&lt;0,E44&gt;=1,F44&lt;0,F44&gt;=1),"Время от 00:00 до 23:59",IF(E44=F44,"Начало равно концу",IF(OR(G44&lt;0,G44&lt;&gt;INT(G44)),"Перерыв: целые минуты от 0",IF(G44&gt;=ROUND(MOD(F44-E44,1)*1440,8),"Перерыв не меньше смены","Готово")))))</x:f>
        <x:v>Готово</x:v>
      </x:c>
      <x:c r="J44" s="64"/>
      <x:c r="K44" s="64"/>
      <x:c r="L44" s="64"/>
      <x:c r="M44" s="3"/>
      <x:c r="N44" s="3"/>
      <x:c r="O44" s="3"/>
      <x:c r="P44" s="3"/>
      <x:c r="Q44" s="3"/>
      <x:c r="R44" s="3"/>
      <x:c r="S44" s="3"/>
      <x:c r="T44" s="3"/>
      <x:c r="U44" s="3"/>
      <x:c r="V44" s="3"/>
      <x:c r="W44" s="3"/>
      <x:c r="X44" s="3"/>
      <x:c r="Y44" s="3"/>
      <x:c r="Z44" s="3"/>
      <x:c r="AA44" s="3"/>
      <x:c r="AB44" s="3"/>
      <x:c r="AC44" s="3"/>
      <x:c r="AD44" s="3"/>
      <x:c r="AE44" s="3"/>
      <x:c r="AF44" s="3"/>
      <x:c r="AG44" s="3"/>
      <x:c r="AH44" s="3"/>
      <x:c r="AI44" s="3"/>
      <x:c r="AJ44" s="3"/>
      <x:c r="AK44" s="3"/>
    </x:row>
    <x:row r="45" ht="25" customHeight="1">
      <x:c r="A45" s="3"/>
      <x:c r="B45" s="41" t="str">
        <x:v>С1</x:v>
      </x:c>
      <x:c r="C45" s="41" t="str">
        <x:v>Своя смена 1</x:v>
      </x:c>
      <x:c r="D45" s="41" t="str">
        <x:v>Своя смена 1</x:v>
      </x:c>
      <x:c r="E45" s="61" t="n">
        <x:v>0.375</x:v>
      </x:c>
      <x:c r="F45" s="61" t="n">
        <x:v>0.7083333333333334</x:v>
      </x:c>
      <x:c r="G45" s="62" t="n">
        <x:v>0</x:v>
      </x:c>
      <x:c r="H45" s="63" t="n">
        <x:f>IF(I45="Готово",ROUND(24*MOD(F45-E45,1)-G45/60,10),"")</x:f>
        <x:v>8</x:v>
      </x:c>
      <x:c r="I45" s="64" t="str">
        <x:f>IF(OR(NOT(ISNUMBER(E45)),NOT(ISNUMBER(F45)),NOT(ISNUMBER(G45))),"Введите время и перерыв",IF(OR(E45&lt;0,E45&gt;=1,F45&lt;0,F45&gt;=1),"Время от 00:00 до 23:59",IF(E45=F45,"Начало равно концу",IF(OR(G45&lt;0,G45&lt;&gt;INT(G45)),"Перерыв: целые минуты от 0",IF(G45&gt;=ROUND(MOD(F45-E45,1)*1440,8),"Перерыв не меньше смены","Готово")))))</x:f>
        <x:v>Готово</x:v>
      </x:c>
      <x:c r="J45" s="64"/>
      <x:c r="K45" s="64"/>
      <x:c r="L45" s="64"/>
      <x:c r="M45" s="3"/>
      <x:c r="N45" s="3"/>
      <x:c r="O45" s="3"/>
      <x:c r="P45" s="3"/>
      <x:c r="Q45" s="3"/>
      <x:c r="R45" s="3"/>
      <x:c r="S45" s="3"/>
      <x:c r="T45" s="3"/>
      <x:c r="U45" s="3"/>
      <x:c r="V45" s="3"/>
      <x:c r="W45" s="3"/>
      <x:c r="X45" s="3"/>
      <x:c r="Y45" s="3"/>
      <x:c r="Z45" s="3"/>
      <x:c r="AA45" s="3"/>
      <x:c r="AB45" s="3"/>
      <x:c r="AC45" s="3"/>
      <x:c r="AD45" s="3"/>
      <x:c r="AE45" s="3"/>
      <x:c r="AF45" s="3"/>
      <x:c r="AG45" s="3"/>
      <x:c r="AH45" s="3"/>
      <x:c r="AI45" s="3"/>
      <x:c r="AJ45" s="3"/>
      <x:c r="AK45" s="3"/>
    </x:row>
    <x:row r="46" ht="25" customHeight="1">
      <x:c r="A46" s="3"/>
      <x:c r="B46" s="41" t="str">
        <x:v>С2</x:v>
      </x:c>
      <x:c r="C46" s="41" t="str">
        <x:v>Своя смена 2</x:v>
      </x:c>
      <x:c r="D46" s="41" t="str">
        <x:v>Своя смена 2</x:v>
      </x:c>
      <x:c r="E46" s="61" t="n">
        <x:v>0.5</x:v>
      </x:c>
      <x:c r="F46" s="61" t="n">
        <x:v>0.8333333333333334</x:v>
      </x:c>
      <x:c r="G46" s="62" t="n">
        <x:v>0</x:v>
      </x:c>
      <x:c r="H46" s="63" t="n">
        <x:f>IF(I46="Готово",ROUND(24*MOD(F46-E46,1)-G46/60,10),"")</x:f>
        <x:v>8</x:v>
      </x:c>
      <x:c r="I46" s="64" t="str">
        <x:f>IF(OR(NOT(ISNUMBER(E46)),NOT(ISNUMBER(F46)),NOT(ISNUMBER(G46))),"Введите время и перерыв",IF(OR(E46&lt;0,E46&gt;=1,F46&lt;0,F46&gt;=1),"Время от 00:00 до 23:59",IF(E46=F46,"Начало равно концу",IF(OR(G46&lt;0,G46&lt;&gt;INT(G46)),"Перерыв: целые минуты от 0",IF(G46&gt;=ROUND(MOD(F46-E46,1)*1440,8),"Перерыв не меньше смены","Готово")))))</x:f>
        <x:v>Готово</x:v>
      </x:c>
      <x:c r="J46" s="64"/>
      <x:c r="K46" s="64"/>
      <x:c r="L46" s="64"/>
      <x:c r="M46" s="3"/>
      <x:c r="N46" s="3"/>
      <x:c r="O46" s="3"/>
      <x:c r="P46" s="3"/>
      <x:c r="Q46" s="3"/>
      <x:c r="R46" s="3"/>
      <x:c r="S46" s="3"/>
      <x:c r="T46" s="3"/>
      <x:c r="U46" s="3"/>
      <x:c r="V46" s="3"/>
      <x:c r="W46" s="3"/>
      <x:c r="X46" s="3"/>
      <x:c r="Y46" s="3"/>
      <x:c r="Z46" s="3"/>
      <x:c r="AA46" s="3"/>
      <x:c r="AB46" s="3"/>
      <x:c r="AC46" s="3"/>
      <x:c r="AD46" s="3"/>
      <x:c r="AE46" s="3"/>
      <x:c r="AF46" s="3"/>
      <x:c r="AG46" s="3"/>
      <x:c r="AH46" s="3"/>
      <x:c r="AI46" s="3"/>
      <x:c r="AJ46" s="3"/>
      <x:c r="AK46" s="3"/>
    </x:row>
    <x:row r="47" ht="22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  <x:c r="Q47" s="3"/>
      <x:c r="R47" s="3"/>
      <x:c r="S47" s="3"/>
      <x:c r="T47" s="3"/>
      <x:c r="U47" s="3"/>
      <x:c r="V47" s="3"/>
      <x:c r="W47" s="3"/>
      <x:c r="X47" s="3"/>
      <x:c r="Y47" s="3"/>
      <x:c r="Z47" s="3"/>
      <x:c r="AA47" s="3"/>
      <x:c r="AB47" s="3"/>
      <x:c r="AC47" s="3"/>
      <x:c r="AD47" s="3"/>
      <x:c r="AE47" s="3"/>
      <x:c r="AF47" s="3"/>
      <x:c r="AG47" s="3"/>
      <x:c r="AH47" s="3"/>
      <x:c r="AI47" s="3"/>
      <x:c r="AJ47" s="3"/>
      <x:c r="AK47" s="3"/>
    </x:row>
    <x:row r="48" ht="24" customHeight="1">
      <x:c r="A48" s="3"/>
      <x:c r="B48" s="11" t="str">
        <x:v>+1: конец на следующий день. Суббота и воскресенье выделены цветом. Праздники отдельно не определяются.</x:v>
      </x:c>
      <x:c r="C48" s="11" t="str">
        <x:v>+1: конец на следующий день. Суббота и воскресенье выделены цветом. Праздники отдельно не определяются.</x:v>
      </x:c>
      <x:c r="D48" s="11" t="str">
        <x:v>+1: конец на следующий день. Суббота и воскресенье выделены цветом. Праздники отдельно не определяются.</x:v>
      </x:c>
      <x:c r="E48" s="11" t="str">
        <x:v>+1: конец на следующий день. Суббота и воскресенье выделены цветом. Праздники отдельно не определяются.</x:v>
      </x:c>
      <x:c r="F48" s="11" t="str">
        <x:v>+1: конец на следующий день. Суббота и воскресенье выделены цветом. Праздники отдельно не определяются.</x:v>
      </x:c>
      <x:c r="G48" s="11" t="str">
        <x:v>+1: конец на следующий день. Суббота и воскресенье выделены цветом. Праздники отдельно не определяются.</x:v>
      </x:c>
      <x:c r="H48" s="11" t="str">
        <x:v>+1: конец на следующий день. Суббота и воскресенье выделены цветом. Праздники отдельно не определяются.</x:v>
      </x:c>
      <x:c r="I48" s="11" t="str">
        <x:v>+1: конец на следующий день. Суббота и воскресенье выделены цветом. Праздники отдельно не определяются.</x:v>
      </x:c>
      <x:c r="J48" s="11" t="str">
        <x:v>+1: конец на следующий день. Суббота и воскресенье выделены цветом. Праздники отдельно не определяются.</x:v>
      </x:c>
      <x:c r="K48" s="11" t="str">
        <x:v>+1: конец на следующий день. Суббота и воскресенье выделены цветом. Праздники отдельно не определяются.</x:v>
      </x:c>
      <x:c r="L48" s="11" t="str">
        <x:v>+1: конец на следующий день. Суббота и воскресенье выделены цветом. Праздники отдельно не определяются.</x:v>
      </x:c>
      <x:c r="M48" s="11" t="str">
        <x:v>+1: конец на следующий день. Суббота и воскресенье выделены цветом. Праздники отдельно не определяются.</x:v>
      </x:c>
      <x:c r="N48" s="11" t="str">
        <x:v>+1: конец на следующий день. Суббота и воскресенье выделены цветом. Праздники отдельно не определяются.</x:v>
      </x:c>
      <x:c r="O48" s="11" t="str">
        <x:v>+1: конец на следующий день. Суббота и воскресенье выделены цветом. Праздники отдельно не определяются.</x:v>
      </x:c>
      <x:c r="P48" s="11" t="str">
        <x:v>+1: конец на следующий день. Суббота и воскресенье выделены цветом. Праздники отдельно не определяются.</x:v>
      </x:c>
      <x:c r="Q48" s="11" t="str">
        <x:v>+1: конец на следующий день. Суббота и воскресенье выделены цветом. Праздники отдельно не определяются.</x:v>
      </x:c>
      <x:c r="R48" s="11" t="str">
        <x:v>+1: конец на следующий день. Суббота и воскресенье выделены цветом. Праздники отдельно не определяются.</x:v>
      </x:c>
      <x:c r="S48" s="11" t="str">
        <x:v>+1: конец на следующий день. Суббота и воскресенье выделены цветом. Праздники отдельно не определяются.</x:v>
      </x:c>
      <x:c r="T48" s="11" t="str">
        <x:v>+1: конец на следующий день. Суббота и воскресенье выделены цветом. Праздники отдельно не определяются.</x:v>
      </x:c>
      <x:c r="U48" s="11" t="str">
        <x:v>+1: конец на следующий день. Суббота и воскресенье выделены цветом. Праздники отдельно не определяются.</x:v>
      </x:c>
      <x:c r="V48" s="11" t="str">
        <x:v>+1: конец на следующий день. Суббота и воскресенье выделены цветом. Праздники отдельно не определяются.</x:v>
      </x:c>
      <x:c r="W48" s="11" t="str">
        <x:v>+1: конец на следующий день. Суббота и воскресенье выделены цветом. Праздники отдельно не определяются.</x:v>
      </x:c>
      <x:c r="X48" s="11" t="str">
        <x:v>+1: конец на следующий день. Суббота и воскресенье выделены цветом. Праздники отдельно не определяются.</x:v>
      </x:c>
      <x:c r="Y48" s="11" t="str">
        <x:v>+1: конец на следующий день. Суббота и воскресенье выделены цветом. Праздники отдельно не определяются.</x:v>
      </x:c>
      <x:c r="Z48" s="11" t="str">
        <x:v>+1: конец на следующий день. Суббота и воскресенье выделены цветом. Праздники отдельно не определяются.</x:v>
      </x:c>
      <x:c r="AA48" s="11" t="str">
        <x:v>+1: конец на следующий день. Суббота и воскресенье выделены цветом. Праздники отдельно не определяются.</x:v>
      </x:c>
      <x:c r="AB48" s="11" t="str">
        <x:v>+1: конец на следующий день. Суббота и воскресенье выделены цветом. Праздники отдельно не определяются.</x:v>
      </x:c>
      <x:c r="AC48" s="11" t="str">
        <x:v>+1: конец на следующий день. Суббота и воскресенье выделены цветом. Праздники отдельно не определяются.</x:v>
      </x:c>
      <x:c r="AD48" s="11" t="str">
        <x:v>+1: конец на следующий день. Суббота и воскресенье выделены цветом. Праздники отдельно не определяются.</x:v>
      </x:c>
      <x:c r="AE48" s="11" t="str">
        <x:v>+1: конец на следующий день. Суббота и воскресенье выделены цветом. Праздники отдельно не определяются.</x:v>
      </x:c>
      <x:c r="AF48" s="11" t="str">
        <x:v>+1: конец на следующий день. Суббота и воскресенье выделены цветом. Праздники отдельно не определяются.</x:v>
      </x:c>
      <x:c r="AG48" s="11" t="str">
        <x:v>+1: конец на следующий день. Суббота и воскресенье выделены цветом. Праздники отдельно не определяются.</x:v>
      </x:c>
      <x:c r="AH48" s="11" t="str">
        <x:v>+1: конец на следующий день. Суббота и воскресенье выделены цветом. Праздники отдельно не определяются.</x:v>
      </x:c>
      <x:c r="AI48" s="11" t="str">
        <x:v>+1: конец на следующий день. Суббота и воскресенье выделены цветом. Праздники отдельно не определяются.</x:v>
      </x:c>
      <x:c r="AJ48" s="11" t="str">
        <x:v>+1: конец на следующий день. Суббота и воскресенье выделены цветом. Праздники отдельно не определяются.</x:v>
      </x:c>
      <x:c r="AK48" s="3"/>
    </x:row>
    <x:row r="49" ht="24" customHeight="1">
      <x:c r="A49" s="3"/>
      <x:c r="B49" s="11" t="str">
        <x:v>Одна смена на сотрудника в день. Фактические отметки, доступность, отдых и покрытие проверьте отдельно.</x:v>
      </x:c>
      <x:c r="C49" s="11" t="str">
        <x:v>Одна смена на сотрудника в день. Фактические отметки, доступность, отдых и покрытие проверьте отдельно.</x:v>
      </x:c>
      <x:c r="D49" s="11" t="str">
        <x:v>Одна смена на сотрудника в день. Фактические отметки, доступность, отдых и покрытие проверьте отдельно.</x:v>
      </x:c>
      <x:c r="E49" s="11" t="str">
        <x:v>Одна смена на сотрудника в день. Фактические отметки, доступность, отдых и покрытие проверьте отдельно.</x:v>
      </x:c>
      <x:c r="F49" s="11" t="str">
        <x:v>Одна смена на сотрудника в день. Фактические отметки, доступность, отдых и покрытие проверьте отдельно.</x:v>
      </x:c>
      <x:c r="G49" s="11" t="str">
        <x:v>Одна смена на сотрудника в день. Фактические отметки, доступность, отдых и покрытие проверьте отдельно.</x:v>
      </x:c>
      <x:c r="H49" s="11" t="str">
        <x:v>Одна смена на сотрудника в день. Фактические отметки, доступность, отдых и покрытие проверьте отдельно.</x:v>
      </x:c>
      <x:c r="I49" s="11" t="str">
        <x:v>Одна смена на сотрудника в день. Фактические отметки, доступность, отдых и покрытие проверьте отдельно.</x:v>
      </x:c>
      <x:c r="J49" s="11" t="str">
        <x:v>Одна смена на сотрудника в день. Фактические отметки, доступность, отдых и покрытие проверьте отдельно.</x:v>
      </x:c>
      <x:c r="K49" s="11" t="str">
        <x:v>Одна смена на сотрудника в день. Фактические отметки, доступность, отдых и покрытие проверьте отдельно.</x:v>
      </x:c>
      <x:c r="L49" s="11" t="str">
        <x:v>Одна смена на сотрудника в день. Фактические отметки, доступность, отдых и покрытие проверьте отдельно.</x:v>
      </x:c>
      <x:c r="M49" s="11" t="str">
        <x:v>Одна смена на сотрудника в день. Фактические отметки, доступность, отдых и покрытие проверьте отдельно.</x:v>
      </x:c>
      <x:c r="N49" s="11" t="str">
        <x:v>Одна смена на сотрудника в день. Фактические отметки, доступность, отдых и покрытие проверьте отдельно.</x:v>
      </x:c>
      <x:c r="O49" s="11" t="str">
        <x:v>Одна смена на сотрудника в день. Фактические отметки, доступность, отдых и покрытие проверьте отдельно.</x:v>
      </x:c>
      <x:c r="P49" s="11" t="str">
        <x:v>Одна смена на сотрудника в день. Фактические отметки, доступность, отдых и покрытие проверьте отдельно.</x:v>
      </x:c>
      <x:c r="Q49" s="11" t="str">
        <x:v>Одна смена на сотрудника в день. Фактические отметки, доступность, отдых и покрытие проверьте отдельно.</x:v>
      </x:c>
      <x:c r="R49" s="11" t="str">
        <x:v>Одна смена на сотрудника в день. Фактические отметки, доступность, отдых и покрытие проверьте отдельно.</x:v>
      </x:c>
      <x:c r="S49" s="11" t="str">
        <x:v>Одна смена на сотрудника в день. Фактические отметки, доступность, отдых и покрытие проверьте отдельно.</x:v>
      </x:c>
      <x:c r="T49" s="11" t="str">
        <x:v>Одна смена на сотрудника в день. Фактические отметки, доступность, отдых и покрытие проверьте отдельно.</x:v>
      </x:c>
      <x:c r="U49" s="11" t="str">
        <x:v>Одна смена на сотрудника в день. Фактические отметки, доступность, отдых и покрытие проверьте отдельно.</x:v>
      </x:c>
      <x:c r="V49" s="11" t="str">
        <x:v>Одна смена на сотрудника в день. Фактические отметки, доступность, отдых и покрытие проверьте отдельно.</x:v>
      </x:c>
      <x:c r="W49" s="11" t="str">
        <x:v>Одна смена на сотрудника в день. Фактические отметки, доступность, отдых и покрытие проверьте отдельно.</x:v>
      </x:c>
      <x:c r="X49" s="11" t="str">
        <x:v>Одна смена на сотрудника в день. Фактические отметки, доступность, отдых и покрытие проверьте отдельно.</x:v>
      </x:c>
      <x:c r="Y49" s="11" t="str">
        <x:v>Одна смена на сотрудника в день. Фактические отметки, доступность, отдых и покрытие проверьте отдельно.</x:v>
      </x:c>
      <x:c r="Z49" s="11" t="str">
        <x:v>Одна смена на сотрудника в день. Фактические отметки, доступность, отдых и покрытие проверьте отдельно.</x:v>
      </x:c>
      <x:c r="AA49" s="11" t="str">
        <x:v>Одна смена на сотрудника в день. Фактические отметки, доступность, отдых и покрытие проверьте отдельно.</x:v>
      </x:c>
      <x:c r="AB49" s="11" t="str">
        <x:v>Одна смена на сотрудника в день. Фактические отметки, доступность, отдых и покрытие проверьте отдельно.</x:v>
      </x:c>
      <x:c r="AC49" s="11" t="str">
        <x:v>Одна смена на сотрудника в день. Фактические отметки, доступность, отдых и покрытие проверьте отдельно.</x:v>
      </x:c>
      <x:c r="AD49" s="11" t="str">
        <x:v>Одна смена на сотрудника в день. Фактические отметки, доступность, отдых и покрытие проверьте отдельно.</x:v>
      </x:c>
      <x:c r="AE49" s="11" t="str">
        <x:v>Одна смена на сотрудника в день. Фактические отметки, доступность, отдых и покрытие проверьте отдельно.</x:v>
      </x:c>
      <x:c r="AF49" s="11" t="str">
        <x:v>Одна смена на сотрудника в день. Фактические отметки, доступность, отдых и покрытие проверьте отдельно.</x:v>
      </x:c>
      <x:c r="AG49" s="11" t="str">
        <x:v>Одна смена на сотрудника в день. Фактические отметки, доступность, отдых и покрытие проверьте отдельно.</x:v>
      </x:c>
      <x:c r="AH49" s="11" t="str">
        <x:v>Одна смена на сотрудника в день. Фактические отметки, доступность, отдых и покрытие проверьте отдельно.</x:v>
      </x:c>
      <x:c r="AI49" s="11" t="str">
        <x:v>Одна смена на сотрудника в день. Фактические отметки, доступность, отдых и покрытие проверьте отдельно.</x:v>
      </x:c>
      <x:c r="AJ49" s="11" t="str">
        <x:v>Одна смена на сотрудника в день. Фактические отметки, доступность, отдых и покрытие проверьте отдельно.</x:v>
      </x:c>
      <x:c r="AK49" s="3"/>
    </x:row>
    <x:row r="50" ht="22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  <x:c r="Q50" s="3"/>
      <x:c r="R50" s="3"/>
      <x:c r="S50" s="3"/>
      <x:c r="T50" s="3"/>
      <x:c r="U50" s="3"/>
      <x:c r="V50" s="3"/>
      <x:c r="W50" s="3"/>
      <x:c r="X50" s="3"/>
      <x:c r="Y50" s="3"/>
      <x:c r="Z50" s="3"/>
      <x:c r="AA50" s="3"/>
      <x:c r="AB50" s="3"/>
      <x:c r="AC50" s="3"/>
      <x:c r="AD50" s="3"/>
      <x:c r="AE50" s="3"/>
      <x:c r="AF50" s="3"/>
      <x:c r="AG50" s="3"/>
      <x:c r="AH50" s="3"/>
      <x:c r="AI50" s="3"/>
      <x:c r="AJ50" s="3"/>
      <x:c r="AK50" s="3"/>
    </x:row>
    <x:row r="51" ht="22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  <x:c r="Q51" s="3"/>
      <x:c r="R51" s="3"/>
      <x:c r="S51" s="3"/>
      <x:c r="T51" s="3"/>
      <x:c r="U51" s="3"/>
      <x:c r="V51" s="3"/>
      <x:c r="W51" s="3"/>
      <x:c r="X51" s="3"/>
      <x:c r="Y51" s="3"/>
      <x:c r="Z51" s="3"/>
      <x:c r="AA51" s="3"/>
      <x:c r="AB51" s="3"/>
      <x:c r="AC51" s="3"/>
      <x:c r="AD51" s="3"/>
      <x:c r="AE51" s="3"/>
      <x:c r="AF51" s="3"/>
      <x:c r="AG51" s="3"/>
      <x:c r="AH51" s="3"/>
      <x:c r="AI51" s="3"/>
      <x:c r="AJ51" s="3"/>
      <x:c r="AK51" s="3"/>
    </x:row>
    <x:row r="52" ht="22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  <x:c r="Q52" s="3"/>
      <x:c r="R52" s="3"/>
      <x:c r="S52" s="3"/>
      <x:c r="T52" s="3"/>
      <x:c r="U52" s="3"/>
      <x:c r="V52" s="3"/>
      <x:c r="W52" s="3"/>
      <x:c r="X52" s="3"/>
      <x:c r="Y52" s="3"/>
      <x:c r="Z52" s="3"/>
      <x:c r="AA52" s="3"/>
      <x:c r="AB52" s="3"/>
      <x:c r="AC52" s="3"/>
      <x:c r="AD52" s="3"/>
      <x:c r="AE52" s="3"/>
      <x:c r="AF52" s="3"/>
      <x:c r="AG52" s="3"/>
      <x:c r="AH52" s="3"/>
      <x:c r="AI52" s="3"/>
      <x:c r="AJ52" s="3"/>
      <x:c r="AK52" s="3"/>
    </x:row>
    <x:row r="53" ht="22" customHeight="1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  <x:c r="Q53" s="3"/>
      <x:c r="R53" s="3"/>
      <x:c r="S53" s="3"/>
      <x:c r="T53" s="3"/>
      <x:c r="U53" s="3"/>
      <x:c r="V53" s="3"/>
      <x:c r="W53" s="3"/>
      <x:c r="X53" s="3"/>
      <x:c r="Y53" s="3"/>
      <x:c r="Z53" s="3"/>
      <x:c r="AA53" s="3"/>
      <x:c r="AB53" s="3"/>
      <x:c r="AC53" s="3"/>
      <x:c r="AD53" s="3"/>
      <x:c r="AE53" s="3"/>
      <x:c r="AF53" s="3"/>
      <x:c r="AG53" s="3"/>
      <x:c r="AH53" s="3"/>
      <x:c r="AI53" s="3"/>
      <x:c r="AJ53" s="3"/>
      <x:c r="AK53" s="3"/>
    </x:row>
    <x:row r="54" ht="28" customHeight="1">
      <x:c r="A54" s="3"/>
      <x:c r="B54" s="9" t="str">
        <x:v>Расчёт интервалов. Формулы, не редактируйте</x:v>
      </x:c>
      <x:c r="C54" s="9" t="str">
        <x:v>Расчёт интервалов. Формулы, не редактируйте</x:v>
      </x:c>
      <x:c r="D54" s="9" t="str">
        <x:v>Расчёт интервалов. Формулы, не редактируйте</x:v>
      </x:c>
      <x:c r="E54" s="9" t="str">
        <x:v>Расчёт интервалов. Формулы, не редактируйте</x:v>
      </x:c>
      <x:c r="F54" s="9" t="str">
        <x:v>Расчёт интервалов. Формулы, не редактируйте</x:v>
      </x:c>
      <x:c r="G54" s="9" t="str">
        <x:v>Расчёт интервалов. Формулы, не редактируйте</x:v>
      </x:c>
      <x:c r="H54" s="9" t="str">
        <x:v>Расчёт интервалов. Формулы, не редактируйте</x:v>
      </x:c>
      <x:c r="I54" s="9" t="str">
        <x:v>Расчёт интервалов. Формулы, не редактируйте</x:v>
      </x:c>
      <x:c r="J54" s="9" t="str">
        <x:v>Расчёт интервалов. Формулы, не редактируйте</x:v>
      </x:c>
      <x:c r="K54" s="9" t="str">
        <x:v>Расчёт интервалов. Формулы, не редактируйте</x:v>
      </x:c>
      <x:c r="L54" s="9" t="str">
        <x:v>Расчёт интервалов. Формулы, не редактируйте</x:v>
      </x:c>
      <x:c r="M54" s="3"/>
      <x:c r="N54" s="3"/>
      <x:c r="O54" s="3"/>
      <x:c r="P54" s="3"/>
      <x:c r="Q54" s="3"/>
      <x:c r="R54" s="3"/>
      <x:c r="S54" s="3"/>
      <x:c r="T54" s="3"/>
      <x:c r="U54" s="3"/>
      <x:c r="V54" s="3"/>
      <x:c r="W54" s="3"/>
      <x:c r="X54" s="3"/>
      <x:c r="Y54" s="3"/>
      <x:c r="Z54" s="3"/>
      <x:c r="AA54" s="3"/>
      <x:c r="AB54" s="3"/>
      <x:c r="AC54" s="3"/>
      <x:c r="AD54" s="3"/>
      <x:c r="AE54" s="3"/>
      <x:c r="AF54" s="3"/>
      <x:c r="AG54" s="3"/>
      <x:c r="AH54" s="3"/>
      <x:c r="AI54" s="3"/>
      <x:c r="AJ54" s="3"/>
      <x:c r="AK54" s="3"/>
    </x:row>
    <x:row r="55" ht="32" customHeight="1">
      <x:c r="A55" s="3"/>
      <x:c r="B55" s="67" t="str">
        <x:v>Сотрудник</x:v>
      </x:c>
      <x:c r="C55" s="67" t="str">
        <x:v>Дата</x:v>
      </x:c>
      <x:c r="D55" s="67" t="str">
        <x:v>Ввод</x:v>
      </x:c>
      <x:c r="E55" s="67" t="str">
        <x:v>Ввод без пробелов</x:v>
      </x:c>
      <x:c r="F55" s="67" t="str">
        <x:v>Начало ввода</x:v>
      </x:c>
      <x:c r="G55" s="67" t="str">
        <x:v>Конец ввода</x:v>
      </x:c>
      <x:c r="H55" s="67" t="str">
        <x:v>Начало</x:v>
      </x:c>
      <x:c r="I55" s="67" t="str">
        <x:v>Конец</x:v>
      </x:c>
      <x:c r="J55" s="67" t="str">
        <x:v>Перерыв, мин</x:v>
      </x:c>
      <x:c r="K55" s="67" t="str">
        <x:v>Часы, ч</x:v>
      </x:c>
      <x:c r="L55" s="67" t="str">
        <x:v>Проверка</x:v>
      </x:c>
      <x:c r="M55" s="3"/>
      <x:c r="N55" s="3"/>
      <x:c r="O55" s="3"/>
      <x:c r="P55" s="3"/>
      <x:c r="Q55" s="3"/>
      <x:c r="R55" s="3"/>
      <x:c r="S55" s="3"/>
      <x:c r="T55" s="3"/>
      <x:c r="U55" s="3"/>
      <x:c r="V55" s="3"/>
      <x:c r="W55" s="3"/>
      <x:c r="X55" s="3"/>
      <x:c r="Y55" s="3"/>
      <x:c r="Z55" s="3"/>
      <x:c r="AA55" s="3"/>
      <x:c r="AB55" s="3"/>
      <x:c r="AC55" s="3"/>
      <x:c r="AD55" s="3"/>
      <x:c r="AE55" s="3"/>
      <x:c r="AF55" s="3"/>
      <x:c r="AG55" s="3"/>
      <x:c r="AH55" s="3"/>
      <x:c r="AI55" s="3"/>
      <x:c r="AJ55" s="3"/>
      <x:c r="AK55" s="3"/>
    </x:row>
    <x:row r="56" ht="30" customHeight="1">
      <x:c r="A56" s="3"/>
      <x:c r="B56" s="69" t="str">
        <x:f>IF($B$10="","",$B$10)</x:f>
      </x:c>
      <x:c r="C56" s="70" t="n">
        <x:f>IF(D$8="","",D$8)</x:f>
        <x:v>46327</x:v>
      </x:c>
      <x:c r="D56" s="69" t="str">
        <x:f>IF(D10="","",D10)</x:f>
      </x:c>
      <x:c r="E56" s="69" t="str">
        <x:f>IFERROR(UPPER(CONCATENATE("",SUBSTITUTE(CONCATENATE("",SUBSTITUTE(CONCATENATE("",SUBSTITUTE(TRIM(CONCATENATE("",D56))," ","")),"–","-")),"—","-"))),CONCATENATE("",D56))</x:f>
      </x:c>
      <x:c r="F56" s="69" t="str">
        <x:f>IFERROR(LEFT(CONCATENATE("[",E56),SEARCH("-",E56)),"")</x:f>
      </x:c>
      <x:c r="G56" s="69" t="str">
        <x:f>IFERROR(MID(CONCATENATE(E56,"]"),SEARCH("-",E56)+1,32),"")</x:f>
      </x:c>
      <x:c r="H56" s="71" t="str">
        <x:f>IF(OR(E56="",E56="В"),"",IF(OR(E56=$B$42,E56=$B$43,E56=$B$44,E56=$B$45,E56=$B$46),INDEX($E$42:$E$46,MATCH(E56,$B$42:$B$46,0)),IFERROR(IF(ISNUMBER(SEARCH(":",F56)),IF(AND(OR((LEN(F56)-1)=4,(LEN(F56)-1)=5),MID(F56,1+(LEN(F56)-1)-2,1)=":",ISNUMBER(VALUE(MID(F56,2,1))),IF((LEN(F56)-1)=5,ISNUMBER(VALUE(MID(F56,3,1))),TRUE),ISNUMBER(VALUE(MID(F56,1+(LEN(F56)-1)-1,1))),ISNUMBER(VALUE(MID(F56,1+(LEN(F56)-1),1))),VALUE(MID(F56,2,(LEN(F56)-1)-3))&lt;24,VALUE(MID(F56,1+(LEN(F56)-1)-1,2))&lt;60),VALUE(MID(F56,2,(LEN(F56)-1)-3))/24+VALUE(MID(F56,1+(LEN(F56)-1)-1,2))/1440,-1),IF(AND((LEN(F56)-1)&gt;=1,(LEN(F56)-1)&lt;=2,ISNUMBER(VALUE(MID(F56,2,1))),IF((LEN(F56)-1)=2,ISNUMBER(VALUE(MID(F56,3,1))),TRUE),VALUE(MID(F56,2,(LEN(F56)-1)))&lt;24),VALUE(MID(F56,2,(LEN(F56)-1)))/24,-1)),-1)))</x:f>
      </x:c>
      <x:c r="I56" s="71" t="str">
        <x:f>IF(OR(E56="",E56="В"),"",IF(OR(E56=$B$42,E56=$B$43,E56=$B$44,E56=$B$45,E56=$B$46),INDEX($F$42:$F$46,MATCH(E56,$B$42:$B$46,0)),IFERROR(IF(ISNUMBER(SEARCH(":",G56)),IF(AND(OR((LEN(G56)-1)=4,(LEN(G56)-1)=5),MID(G56,0+(LEN(G56)-1)-2,1)=":",ISNUMBER(VALUE(MID(G56,1,1))),IF((LEN(G56)-1)=5,ISNUMBER(VALUE(MID(G56,2,1))),TRUE),ISNUMBER(VALUE(MID(G56,0+(LEN(G56)-1)-1,1))),ISNUMBER(VALUE(MID(G56,0+(LEN(G56)-1),1))),VALUE(MID(G56,1,(LEN(G56)-1)-3))&lt;24,VALUE(MID(G56,0+(LEN(G56)-1)-1,2))&lt;60),VALUE(MID(G56,1,(LEN(G56)-1)-3))/24+VALUE(MID(G56,0+(LEN(G56)-1)-1,2))/1440,-1),IF(AND((LEN(G56)-1)&gt;=1,(LEN(G56)-1)&lt;=2,ISNUMBER(VALUE(MID(G56,1,1))),IF((LEN(G56)-1)=2,ISNUMBER(VALUE(MID(G56,2,1))),TRUE),VALUE(MID(G56,1,(LEN(G56)-1)))&lt;24),VALUE(MID(G56,1,(LEN(G56)-1)))/24,-1)),-1)))</x:f>
      </x:c>
      <x:c r="J56" s="72" t="n">
        <x:f>IF(OR(E56="",E56="В"),0,IF(OR(E56=$B$42,E56=$B$43,E56=$B$44,E56=$B$45,E56=$B$46),INDEX($G$42:$G$46,MATCH(E56,$B$42:$B$46,0)),$D$7))</x:f>
        <x:v>0</x:v>
      </x:c>
      <x:c r="K56" s="73" t="n">
        <x:f>IF(OR(L56="",L56="Выходной"),0,IF(L56="Готово",ROUND(24*MOD(I56-H56,1)-J56/60,10),"Проверить"))</x:f>
        <x:v>0</x:v>
      </x:c>
      <x:c r="L56" s="74" t="str">
        <x:f>IF(E56="","",IF(C56="","Нет дня",IF(E56="В","Выходной",IF(LEN(TRIM($B$10))=0,"Нет имени",IF(COUNTIFS($B$10:$B$33,$B$10)&gt;1,"Повтор имени",IF(OR(E56=$B$42,E56=$B$43,E56=$B$44,E56=$B$45,E56=$B$46),IF(INDEX($I$42:$I$46,MATCH(E56,$B$42:$B$46,0))="Готово","Готово","Проверьте смену"),IF(OR(IFERROR(SEARCH("-",E56),0)=0,IFERROR(SEARCH("-",E56,SEARCH("-",E56)+1),0)&gt;0),"Нет кода",IF(OR(H56&lt;0,I56&lt;0),"Неверное время",IF(H56=I56,"Начало равно концу",IF(NOT(ISNUMBER($D$7)),"Проверьте перерыв",IF(OR($D$7&lt;0,$D$7&lt;&gt;INT($D$7)),"Проверьте перерыв",IF($D$7&gt;=ROUND(MOD(I56-H56,1)*1440,8),"Перерыв не меньше смены","Готово"))))))))))))</x:f>
      </x:c>
      <x:c r="M56" s="3"/>
      <x:c r="N56" s="3"/>
      <x:c r="O56" s="3"/>
      <x:c r="P56" s="3"/>
      <x:c r="Q56" s="3"/>
      <x:c r="R56" s="3"/>
      <x:c r="S56" s="3"/>
      <x:c r="T56" s="3"/>
      <x:c r="U56" s="3"/>
      <x:c r="V56" s="3"/>
      <x:c r="W56" s="3"/>
      <x:c r="X56" s="3"/>
      <x:c r="Y56" s="3"/>
      <x:c r="Z56" s="3"/>
      <x:c r="AA56" s="3"/>
      <x:c r="AB56" s="3"/>
      <x:c r="AC56" s="3"/>
      <x:c r="AD56" s="3"/>
      <x:c r="AE56" s="3"/>
      <x:c r="AF56" s="3"/>
      <x:c r="AG56" s="3"/>
      <x:c r="AH56" s="3"/>
      <x:c r="AI56" s="3"/>
      <x:c r="AJ56" s="3"/>
      <x:c r="AK56" s="3"/>
    </x:row>
    <x:row r="57" ht="30" customHeight="1">
      <x:c r="A57" s="3"/>
      <x:c r="B57" s="69" t="str">
        <x:f>IF($B$10="","",$B$10)</x:f>
      </x:c>
      <x:c r="C57" s="70" t="n">
        <x:f>IF(E$8="","",E$8)</x:f>
        <x:v>46328</x:v>
      </x:c>
      <x:c r="D57" s="69" t="str">
        <x:f>IF(E10="","",E10)</x:f>
      </x:c>
      <x:c r="E57" s="69" t="str">
        <x:f>IFERROR(UPPER(CONCATENATE("",SUBSTITUTE(CONCATENATE("",SUBSTITUTE(CONCATENATE("",SUBSTITUTE(TRIM(CONCATENATE("",D57))," ","")),"–","-")),"—","-"))),CONCATENATE("",D57))</x:f>
      </x:c>
      <x:c r="F57" s="69" t="str">
        <x:f>IFERROR(LEFT(CONCATENATE("[",E57),SEARCH("-",E57)),"")</x:f>
      </x:c>
      <x:c r="G57" s="69" t="str">
        <x:f>IFERROR(MID(CONCATENATE(E57,"]"),SEARCH("-",E57)+1,32),"")</x:f>
      </x:c>
      <x:c r="H57" s="71" t="str">
        <x:f>IF(OR(E57="",E57="В"),"",IF(OR(E57=$B$42,E57=$B$43,E57=$B$44,E57=$B$45,E57=$B$46),INDEX($E$42:$E$46,MATCH(E57,$B$42:$B$46,0)),IFERROR(IF(ISNUMBER(SEARCH(":",F57)),IF(AND(OR((LEN(F57)-1)=4,(LEN(F57)-1)=5),MID(F57,1+(LEN(F57)-1)-2,1)=":",ISNUMBER(VALUE(MID(F57,2,1))),IF((LEN(F57)-1)=5,ISNUMBER(VALUE(MID(F57,3,1))),TRUE),ISNUMBER(VALUE(MID(F57,1+(LEN(F57)-1)-1,1))),ISNUMBER(VALUE(MID(F57,1+(LEN(F57)-1),1))),VALUE(MID(F57,2,(LEN(F57)-1)-3))&lt;24,VALUE(MID(F57,1+(LEN(F57)-1)-1,2))&lt;60),VALUE(MID(F57,2,(LEN(F57)-1)-3))/24+VALUE(MID(F57,1+(LEN(F57)-1)-1,2))/1440,-1),IF(AND((LEN(F57)-1)&gt;=1,(LEN(F57)-1)&lt;=2,ISNUMBER(VALUE(MID(F57,2,1))),IF((LEN(F57)-1)=2,ISNUMBER(VALUE(MID(F57,3,1))),TRUE),VALUE(MID(F57,2,(LEN(F57)-1)))&lt;24),VALUE(MID(F57,2,(LEN(F57)-1)))/24,-1)),-1)))</x:f>
      </x:c>
      <x:c r="I57" s="71" t="str">
        <x:f>IF(OR(E57="",E57="В"),"",IF(OR(E57=$B$42,E57=$B$43,E57=$B$44,E57=$B$45,E57=$B$46),INDEX($F$42:$F$46,MATCH(E57,$B$42:$B$46,0)),IFERROR(IF(ISNUMBER(SEARCH(":",G57)),IF(AND(OR((LEN(G57)-1)=4,(LEN(G57)-1)=5),MID(G57,0+(LEN(G57)-1)-2,1)=":",ISNUMBER(VALUE(MID(G57,1,1))),IF((LEN(G57)-1)=5,ISNUMBER(VALUE(MID(G57,2,1))),TRUE),ISNUMBER(VALUE(MID(G57,0+(LEN(G57)-1)-1,1))),ISNUMBER(VALUE(MID(G57,0+(LEN(G57)-1),1))),VALUE(MID(G57,1,(LEN(G57)-1)-3))&lt;24,VALUE(MID(G57,0+(LEN(G57)-1)-1,2))&lt;60),VALUE(MID(G57,1,(LEN(G57)-1)-3))/24+VALUE(MID(G57,0+(LEN(G57)-1)-1,2))/1440,-1),IF(AND((LEN(G57)-1)&gt;=1,(LEN(G57)-1)&lt;=2,ISNUMBER(VALUE(MID(G57,1,1))),IF((LEN(G57)-1)=2,ISNUMBER(VALUE(MID(G57,2,1))),TRUE),VALUE(MID(G57,1,(LEN(G57)-1)))&lt;24),VALUE(MID(G57,1,(LEN(G57)-1)))/24,-1)),-1)))</x:f>
      </x:c>
      <x:c r="J57" s="72" t="n">
        <x:f>IF(OR(E57="",E57="В"),0,IF(OR(E57=$B$42,E57=$B$43,E57=$B$44,E57=$B$45,E57=$B$46),INDEX($G$42:$G$46,MATCH(E57,$B$42:$B$46,0)),$D$7))</x:f>
        <x:v>0</x:v>
      </x:c>
      <x:c r="K57" s="73" t="n">
        <x:f>IF(OR(L57="",L57="Выходной"),0,IF(L57="Готово",ROUND(24*MOD(I57-H57,1)-J57/60,10),"Проверить"))</x:f>
        <x:v>0</x:v>
      </x:c>
      <x:c r="L57" s="74" t="str">
        <x:f>IF(E57="","",IF(C57="","Нет дня",IF(E57="В","Выходной",IF(LEN(TRIM($B$10))=0,"Нет имени",IF(COUNTIFS($B$10:$B$33,$B$10)&gt;1,"Повтор имени",IF(OR(E57=$B$42,E57=$B$43,E57=$B$44,E57=$B$45,E57=$B$46),IF(INDEX($I$42:$I$46,MATCH(E57,$B$42:$B$46,0))="Готово","Готово","Проверьте смену"),IF(OR(IFERROR(SEARCH("-",E57),0)=0,IFERROR(SEARCH("-",E57,SEARCH("-",E57)+1),0)&gt;0),"Нет кода",IF(OR(H57&lt;0,I57&lt;0),"Неверное время",IF(H57=I57,"Начало равно концу",IF(NOT(ISNUMBER($D$7)),"Проверьте перерыв",IF(OR($D$7&lt;0,$D$7&lt;&gt;INT($D$7)),"Проверьте перерыв",IF($D$7&gt;=ROUND(MOD(I57-H57,1)*1440,8),"Перерыв не меньше смены","Готово"))))))))))))</x:f>
      </x:c>
      <x:c r="M57" s="3"/>
      <x:c r="N57" s="3"/>
      <x:c r="O57" s="3"/>
      <x:c r="P57" s="3"/>
      <x:c r="Q57" s="3"/>
      <x:c r="R57" s="3"/>
      <x:c r="S57" s="3"/>
      <x:c r="T57" s="3"/>
      <x:c r="U57" s="3"/>
      <x:c r="V57" s="3"/>
      <x:c r="W57" s="3"/>
      <x:c r="X57" s="3"/>
      <x:c r="Y57" s="3"/>
      <x:c r="Z57" s="3"/>
      <x:c r="AA57" s="3"/>
      <x:c r="AB57" s="3"/>
      <x:c r="AC57" s="3"/>
      <x:c r="AD57" s="3"/>
      <x:c r="AE57" s="3"/>
      <x:c r="AF57" s="3"/>
      <x:c r="AG57" s="3"/>
      <x:c r="AH57" s="3"/>
      <x:c r="AI57" s="3"/>
      <x:c r="AJ57" s="3"/>
      <x:c r="AK57" s="3"/>
    </x:row>
    <x:row r="58" ht="30" customHeight="1">
      <x:c r="A58" s="3"/>
      <x:c r="B58" s="69" t="str">
        <x:f>IF($B$10="","",$B$10)</x:f>
      </x:c>
      <x:c r="C58" s="70" t="n">
        <x:f>IF(F$8="","",F$8)</x:f>
        <x:v>46329</x:v>
      </x:c>
      <x:c r="D58" s="69" t="str">
        <x:f>IF(F10="","",F10)</x:f>
      </x:c>
      <x:c r="E58" s="69" t="str">
        <x:f>IFERROR(UPPER(CONCATENATE("",SUBSTITUTE(CONCATENATE("",SUBSTITUTE(CONCATENATE("",SUBSTITUTE(TRIM(CONCATENATE("",D58))," ","")),"–","-")),"—","-"))),CONCATENATE("",D58))</x:f>
      </x:c>
      <x:c r="F58" s="69" t="str">
        <x:f>IFERROR(LEFT(CONCATENATE("[",E58),SEARCH("-",E58)),"")</x:f>
      </x:c>
      <x:c r="G58" s="69" t="str">
        <x:f>IFERROR(MID(CONCATENATE(E58,"]"),SEARCH("-",E58)+1,32),"")</x:f>
      </x:c>
      <x:c r="H58" s="71" t="str">
        <x:f>IF(OR(E58="",E58="В"),"",IF(OR(E58=$B$42,E58=$B$43,E58=$B$44,E58=$B$45,E58=$B$46),INDEX($E$42:$E$46,MATCH(E58,$B$42:$B$46,0)),IFERROR(IF(ISNUMBER(SEARCH(":",F58)),IF(AND(OR((LEN(F58)-1)=4,(LEN(F58)-1)=5),MID(F58,1+(LEN(F58)-1)-2,1)=":",ISNUMBER(VALUE(MID(F58,2,1))),IF((LEN(F58)-1)=5,ISNUMBER(VALUE(MID(F58,3,1))),TRUE),ISNUMBER(VALUE(MID(F58,1+(LEN(F58)-1)-1,1))),ISNUMBER(VALUE(MID(F58,1+(LEN(F58)-1),1))),VALUE(MID(F58,2,(LEN(F58)-1)-3))&lt;24,VALUE(MID(F58,1+(LEN(F58)-1)-1,2))&lt;60),VALUE(MID(F58,2,(LEN(F58)-1)-3))/24+VALUE(MID(F58,1+(LEN(F58)-1)-1,2))/1440,-1),IF(AND((LEN(F58)-1)&gt;=1,(LEN(F58)-1)&lt;=2,ISNUMBER(VALUE(MID(F58,2,1))),IF((LEN(F58)-1)=2,ISNUMBER(VALUE(MID(F58,3,1))),TRUE),VALUE(MID(F58,2,(LEN(F58)-1)))&lt;24),VALUE(MID(F58,2,(LEN(F58)-1)))/24,-1)),-1)))</x:f>
      </x:c>
      <x:c r="I58" s="71" t="str">
        <x:f>IF(OR(E58="",E58="В"),"",IF(OR(E58=$B$42,E58=$B$43,E58=$B$44,E58=$B$45,E58=$B$46),INDEX($F$42:$F$46,MATCH(E58,$B$42:$B$46,0)),IFERROR(IF(ISNUMBER(SEARCH(":",G58)),IF(AND(OR((LEN(G58)-1)=4,(LEN(G58)-1)=5),MID(G58,0+(LEN(G58)-1)-2,1)=":",ISNUMBER(VALUE(MID(G58,1,1))),IF((LEN(G58)-1)=5,ISNUMBER(VALUE(MID(G58,2,1))),TRUE),ISNUMBER(VALUE(MID(G58,0+(LEN(G58)-1)-1,1))),ISNUMBER(VALUE(MID(G58,0+(LEN(G58)-1),1))),VALUE(MID(G58,1,(LEN(G58)-1)-3))&lt;24,VALUE(MID(G58,0+(LEN(G58)-1)-1,2))&lt;60),VALUE(MID(G58,1,(LEN(G58)-1)-3))/24+VALUE(MID(G58,0+(LEN(G58)-1)-1,2))/1440,-1),IF(AND((LEN(G58)-1)&gt;=1,(LEN(G58)-1)&lt;=2,ISNUMBER(VALUE(MID(G58,1,1))),IF((LEN(G58)-1)=2,ISNUMBER(VALUE(MID(G58,2,1))),TRUE),VALUE(MID(G58,1,(LEN(G58)-1)))&lt;24),VALUE(MID(G58,1,(LEN(G58)-1)))/24,-1)),-1)))</x:f>
      </x:c>
      <x:c r="J58" s="72" t="n">
        <x:f>IF(OR(E58="",E58="В"),0,IF(OR(E58=$B$42,E58=$B$43,E58=$B$44,E58=$B$45,E58=$B$46),INDEX($G$42:$G$46,MATCH(E58,$B$42:$B$46,0)),$D$7))</x:f>
        <x:v>0</x:v>
      </x:c>
      <x:c r="K58" s="73" t="n">
        <x:f>IF(OR(L58="",L58="Выходной"),0,IF(L58="Готово",ROUND(24*MOD(I58-H58,1)-J58/60,10),"Проверить"))</x:f>
        <x:v>0</x:v>
      </x:c>
      <x:c r="L58" s="74" t="str">
        <x:f>IF(E58="","",IF(C58="","Нет дня",IF(E58="В","Выходной",IF(LEN(TRIM($B$10))=0,"Нет имени",IF(COUNTIFS($B$10:$B$33,$B$10)&gt;1,"Повтор имени",IF(OR(E58=$B$42,E58=$B$43,E58=$B$44,E58=$B$45,E58=$B$46),IF(INDEX($I$42:$I$46,MATCH(E58,$B$42:$B$46,0))="Готово","Готово","Проверьте смену"),IF(OR(IFERROR(SEARCH("-",E58),0)=0,IFERROR(SEARCH("-",E58,SEARCH("-",E58)+1),0)&gt;0),"Нет кода",IF(OR(H58&lt;0,I58&lt;0),"Неверное время",IF(H58=I58,"Начало равно концу",IF(NOT(ISNUMBER($D$7)),"Проверьте перерыв",IF(OR($D$7&lt;0,$D$7&lt;&gt;INT($D$7)),"Проверьте перерыв",IF($D$7&gt;=ROUND(MOD(I58-H58,1)*1440,8),"Перерыв не меньше смены","Готово"))))))))))))</x:f>
      </x:c>
      <x:c r="M58" s="3"/>
      <x:c r="N58" s="3"/>
      <x:c r="O58" s="3"/>
      <x:c r="P58" s="3"/>
      <x:c r="Q58" s="3"/>
      <x:c r="R58" s="3"/>
      <x:c r="S58" s="3"/>
      <x:c r="T58" s="3"/>
      <x:c r="U58" s="3"/>
      <x:c r="V58" s="3"/>
      <x:c r="W58" s="3"/>
      <x:c r="X58" s="3"/>
      <x:c r="Y58" s="3"/>
      <x:c r="Z58" s="3"/>
      <x:c r="AA58" s="3"/>
      <x:c r="AB58" s="3"/>
      <x:c r="AC58" s="3"/>
      <x:c r="AD58" s="3"/>
      <x:c r="AE58" s="3"/>
      <x:c r="AF58" s="3"/>
      <x:c r="AG58" s="3"/>
      <x:c r="AH58" s="3"/>
      <x:c r="AI58" s="3"/>
      <x:c r="AJ58" s="3"/>
      <x:c r="AK58" s="3"/>
    </x:row>
    <x:row r="59" ht="30" customHeight="1">
      <x:c r="A59" s="3"/>
      <x:c r="B59" s="69" t="str">
        <x:f>IF($B$10="","",$B$10)</x:f>
      </x:c>
      <x:c r="C59" s="70" t="n">
        <x:f>IF(G$8="","",G$8)</x:f>
        <x:v>46330</x:v>
      </x:c>
      <x:c r="D59" s="69" t="str">
        <x:f>IF(G10="","",G10)</x:f>
      </x:c>
      <x:c r="E59" s="69" t="str">
        <x:f>IFERROR(UPPER(CONCATENATE("",SUBSTITUTE(CONCATENATE("",SUBSTITUTE(CONCATENATE("",SUBSTITUTE(TRIM(CONCATENATE("",D59))," ","")),"–","-")),"—","-"))),CONCATENATE("",D59))</x:f>
      </x:c>
      <x:c r="F59" s="69" t="str">
        <x:f>IFERROR(LEFT(CONCATENATE("[",E59),SEARCH("-",E59)),"")</x:f>
      </x:c>
      <x:c r="G59" s="69" t="str">
        <x:f>IFERROR(MID(CONCATENATE(E59,"]"),SEARCH("-",E59)+1,32),"")</x:f>
      </x:c>
      <x:c r="H59" s="71" t="str">
        <x:f>IF(OR(E59="",E59="В"),"",IF(OR(E59=$B$42,E59=$B$43,E59=$B$44,E59=$B$45,E59=$B$46),INDEX($E$42:$E$46,MATCH(E59,$B$42:$B$46,0)),IFERROR(IF(ISNUMBER(SEARCH(":",F59)),IF(AND(OR((LEN(F59)-1)=4,(LEN(F59)-1)=5),MID(F59,1+(LEN(F59)-1)-2,1)=":",ISNUMBER(VALUE(MID(F59,2,1))),IF((LEN(F59)-1)=5,ISNUMBER(VALUE(MID(F59,3,1))),TRUE),ISNUMBER(VALUE(MID(F59,1+(LEN(F59)-1)-1,1))),ISNUMBER(VALUE(MID(F59,1+(LEN(F59)-1),1))),VALUE(MID(F59,2,(LEN(F59)-1)-3))&lt;24,VALUE(MID(F59,1+(LEN(F59)-1)-1,2))&lt;60),VALUE(MID(F59,2,(LEN(F59)-1)-3))/24+VALUE(MID(F59,1+(LEN(F59)-1)-1,2))/1440,-1),IF(AND((LEN(F59)-1)&gt;=1,(LEN(F59)-1)&lt;=2,ISNUMBER(VALUE(MID(F59,2,1))),IF((LEN(F59)-1)=2,ISNUMBER(VALUE(MID(F59,3,1))),TRUE),VALUE(MID(F59,2,(LEN(F59)-1)))&lt;24),VALUE(MID(F59,2,(LEN(F59)-1)))/24,-1)),-1)))</x:f>
      </x:c>
      <x:c r="I59" s="71" t="str">
        <x:f>IF(OR(E59="",E59="В"),"",IF(OR(E59=$B$42,E59=$B$43,E59=$B$44,E59=$B$45,E59=$B$46),INDEX($F$42:$F$46,MATCH(E59,$B$42:$B$46,0)),IFERROR(IF(ISNUMBER(SEARCH(":",G59)),IF(AND(OR((LEN(G59)-1)=4,(LEN(G59)-1)=5),MID(G59,0+(LEN(G59)-1)-2,1)=":",ISNUMBER(VALUE(MID(G59,1,1))),IF((LEN(G59)-1)=5,ISNUMBER(VALUE(MID(G59,2,1))),TRUE),ISNUMBER(VALUE(MID(G59,0+(LEN(G59)-1)-1,1))),ISNUMBER(VALUE(MID(G59,0+(LEN(G59)-1),1))),VALUE(MID(G59,1,(LEN(G59)-1)-3))&lt;24,VALUE(MID(G59,0+(LEN(G59)-1)-1,2))&lt;60),VALUE(MID(G59,1,(LEN(G59)-1)-3))/24+VALUE(MID(G59,0+(LEN(G59)-1)-1,2))/1440,-1),IF(AND((LEN(G59)-1)&gt;=1,(LEN(G59)-1)&lt;=2,ISNUMBER(VALUE(MID(G59,1,1))),IF((LEN(G59)-1)=2,ISNUMBER(VALUE(MID(G59,2,1))),TRUE),VALUE(MID(G59,1,(LEN(G59)-1)))&lt;24),VALUE(MID(G59,1,(LEN(G59)-1)))/24,-1)),-1)))</x:f>
      </x:c>
      <x:c r="J59" s="72" t="n">
        <x:f>IF(OR(E59="",E59="В"),0,IF(OR(E59=$B$42,E59=$B$43,E59=$B$44,E59=$B$45,E59=$B$46),INDEX($G$42:$G$46,MATCH(E59,$B$42:$B$46,0)),$D$7))</x:f>
        <x:v>0</x:v>
      </x:c>
      <x:c r="K59" s="73" t="n">
        <x:f>IF(OR(L59="",L59="Выходной"),0,IF(L59="Готово",ROUND(24*MOD(I59-H59,1)-J59/60,10),"Проверить"))</x:f>
        <x:v>0</x:v>
      </x:c>
      <x:c r="L59" s="74" t="str">
        <x:f>IF(E59="","",IF(C59="","Нет дня",IF(E59="В","Выходной",IF(LEN(TRIM($B$10))=0,"Нет имени",IF(COUNTIFS($B$10:$B$33,$B$10)&gt;1,"Повтор имени",IF(OR(E59=$B$42,E59=$B$43,E59=$B$44,E59=$B$45,E59=$B$46),IF(INDEX($I$42:$I$46,MATCH(E59,$B$42:$B$46,0))="Готово","Готово","Проверьте смену"),IF(OR(IFERROR(SEARCH("-",E59),0)=0,IFERROR(SEARCH("-",E59,SEARCH("-",E59)+1),0)&gt;0),"Нет кода",IF(OR(H59&lt;0,I59&lt;0),"Неверное время",IF(H59=I59,"Начало равно концу",IF(NOT(ISNUMBER($D$7)),"Проверьте перерыв",IF(OR($D$7&lt;0,$D$7&lt;&gt;INT($D$7)),"Проверьте перерыв",IF($D$7&gt;=ROUND(MOD(I59-H59,1)*1440,8),"Перерыв не меньше смены","Готово"))))))))))))</x:f>
      </x:c>
      <x:c r="M59" s="3"/>
      <x:c r="N59" s="3"/>
      <x:c r="O59" s="3"/>
      <x:c r="P59" s="3"/>
      <x:c r="Q59" s="3"/>
      <x:c r="R59" s="3"/>
      <x:c r="S59" s="3"/>
      <x:c r="T59" s="3"/>
      <x:c r="U59" s="3"/>
      <x:c r="V59" s="3"/>
      <x:c r="W59" s="3"/>
      <x:c r="X59" s="3"/>
      <x:c r="Y59" s="3"/>
      <x:c r="Z59" s="3"/>
      <x:c r="AA59" s="3"/>
      <x:c r="AB59" s="3"/>
      <x:c r="AC59" s="3"/>
      <x:c r="AD59" s="3"/>
      <x:c r="AE59" s="3"/>
      <x:c r="AF59" s="3"/>
      <x:c r="AG59" s="3"/>
      <x:c r="AH59" s="3"/>
      <x:c r="AI59" s="3"/>
      <x:c r="AJ59" s="3"/>
      <x:c r="AK59" s="3"/>
    </x:row>
    <x:row r="60" ht="30" customHeight="1">
      <x:c r="A60" s="3"/>
      <x:c r="B60" s="69" t="str">
        <x:f>IF($B$10="","",$B$10)</x:f>
      </x:c>
      <x:c r="C60" s="70" t="n">
        <x:f>IF(H$8="","",H$8)</x:f>
        <x:v>46331</x:v>
      </x:c>
      <x:c r="D60" s="69" t="str">
        <x:f>IF(H10="","",H10)</x:f>
      </x:c>
      <x:c r="E60" s="69" t="str">
        <x:f>IFERROR(UPPER(CONCATENATE("",SUBSTITUTE(CONCATENATE("",SUBSTITUTE(CONCATENATE("",SUBSTITUTE(TRIM(CONCATENATE("",D60))," ","")),"–","-")),"—","-"))),CONCATENATE("",D60))</x:f>
      </x:c>
      <x:c r="F60" s="69" t="str">
        <x:f>IFERROR(LEFT(CONCATENATE("[",E60),SEARCH("-",E60)),"")</x:f>
      </x:c>
      <x:c r="G60" s="69" t="str">
        <x:f>IFERROR(MID(CONCATENATE(E60,"]"),SEARCH("-",E60)+1,32),"")</x:f>
      </x:c>
      <x:c r="H60" s="71" t="str">
        <x:f>IF(OR(E60="",E60="В"),"",IF(OR(E60=$B$42,E60=$B$43,E60=$B$44,E60=$B$45,E60=$B$46),INDEX($E$42:$E$46,MATCH(E60,$B$42:$B$46,0)),IFERROR(IF(ISNUMBER(SEARCH(":",F60)),IF(AND(OR((LEN(F60)-1)=4,(LEN(F60)-1)=5),MID(F60,1+(LEN(F60)-1)-2,1)=":",ISNUMBER(VALUE(MID(F60,2,1))),IF((LEN(F60)-1)=5,ISNUMBER(VALUE(MID(F60,3,1))),TRUE),ISNUMBER(VALUE(MID(F60,1+(LEN(F60)-1)-1,1))),ISNUMBER(VALUE(MID(F60,1+(LEN(F60)-1),1))),VALUE(MID(F60,2,(LEN(F60)-1)-3))&lt;24,VALUE(MID(F60,1+(LEN(F60)-1)-1,2))&lt;60),VALUE(MID(F60,2,(LEN(F60)-1)-3))/24+VALUE(MID(F60,1+(LEN(F60)-1)-1,2))/1440,-1),IF(AND((LEN(F60)-1)&gt;=1,(LEN(F60)-1)&lt;=2,ISNUMBER(VALUE(MID(F60,2,1))),IF((LEN(F60)-1)=2,ISNUMBER(VALUE(MID(F60,3,1))),TRUE),VALUE(MID(F60,2,(LEN(F60)-1)))&lt;24),VALUE(MID(F60,2,(LEN(F60)-1)))/24,-1)),-1)))</x:f>
      </x:c>
      <x:c r="I60" s="71" t="str">
        <x:f>IF(OR(E60="",E60="В"),"",IF(OR(E60=$B$42,E60=$B$43,E60=$B$44,E60=$B$45,E60=$B$46),INDEX($F$42:$F$46,MATCH(E60,$B$42:$B$46,0)),IFERROR(IF(ISNUMBER(SEARCH(":",G60)),IF(AND(OR((LEN(G60)-1)=4,(LEN(G60)-1)=5),MID(G60,0+(LEN(G60)-1)-2,1)=":",ISNUMBER(VALUE(MID(G60,1,1))),IF((LEN(G60)-1)=5,ISNUMBER(VALUE(MID(G60,2,1))),TRUE),ISNUMBER(VALUE(MID(G60,0+(LEN(G60)-1)-1,1))),ISNUMBER(VALUE(MID(G60,0+(LEN(G60)-1),1))),VALUE(MID(G60,1,(LEN(G60)-1)-3))&lt;24,VALUE(MID(G60,0+(LEN(G60)-1)-1,2))&lt;60),VALUE(MID(G60,1,(LEN(G60)-1)-3))/24+VALUE(MID(G60,0+(LEN(G60)-1)-1,2))/1440,-1),IF(AND((LEN(G60)-1)&gt;=1,(LEN(G60)-1)&lt;=2,ISNUMBER(VALUE(MID(G60,1,1))),IF((LEN(G60)-1)=2,ISNUMBER(VALUE(MID(G60,2,1))),TRUE),VALUE(MID(G60,1,(LEN(G60)-1)))&lt;24),VALUE(MID(G60,1,(LEN(G60)-1)))/24,-1)),-1)))</x:f>
      </x:c>
      <x:c r="J60" s="72" t="n">
        <x:f>IF(OR(E60="",E60="В"),0,IF(OR(E60=$B$42,E60=$B$43,E60=$B$44,E60=$B$45,E60=$B$46),INDEX($G$42:$G$46,MATCH(E60,$B$42:$B$46,0)),$D$7))</x:f>
        <x:v>0</x:v>
      </x:c>
      <x:c r="K60" s="73" t="n">
        <x:f>IF(OR(L60="",L60="Выходной"),0,IF(L60="Готово",ROUND(24*MOD(I60-H60,1)-J60/60,10),"Проверить"))</x:f>
        <x:v>0</x:v>
      </x:c>
      <x:c r="L60" s="74" t="str">
        <x:f>IF(E60="","",IF(C60="","Нет дня",IF(E60="В","Выходной",IF(LEN(TRIM($B$10))=0,"Нет имени",IF(COUNTIFS($B$10:$B$33,$B$10)&gt;1,"Повтор имени",IF(OR(E60=$B$42,E60=$B$43,E60=$B$44,E60=$B$45,E60=$B$46),IF(INDEX($I$42:$I$46,MATCH(E60,$B$42:$B$46,0))="Готово","Готово","Проверьте смену"),IF(OR(IFERROR(SEARCH("-",E60),0)=0,IFERROR(SEARCH("-",E60,SEARCH("-",E60)+1),0)&gt;0),"Нет кода",IF(OR(H60&lt;0,I60&lt;0),"Неверное время",IF(H60=I60,"Начало равно концу",IF(NOT(ISNUMBER($D$7)),"Проверьте перерыв",IF(OR($D$7&lt;0,$D$7&lt;&gt;INT($D$7)),"Проверьте перерыв",IF($D$7&gt;=ROUND(MOD(I60-H60,1)*1440,8),"Перерыв не меньше смены","Готово"))))))))))))</x:f>
      </x:c>
      <x:c r="M60" s="3"/>
      <x:c r="N60" s="3"/>
      <x:c r="O60" s="3"/>
      <x:c r="P60" s="3"/>
      <x:c r="Q60" s="3"/>
      <x:c r="R60" s="3"/>
      <x:c r="S60" s="3"/>
      <x:c r="T60" s="3"/>
      <x:c r="U60" s="3"/>
      <x:c r="V60" s="3"/>
      <x:c r="W60" s="3"/>
      <x:c r="X60" s="3"/>
      <x:c r="Y60" s="3"/>
      <x:c r="Z60" s="3"/>
      <x:c r="AA60" s="3"/>
      <x:c r="AB60" s="3"/>
      <x:c r="AC60" s="3"/>
      <x:c r="AD60" s="3"/>
      <x:c r="AE60" s="3"/>
      <x:c r="AF60" s="3"/>
      <x:c r="AG60" s="3"/>
      <x:c r="AH60" s="3"/>
      <x:c r="AI60" s="3"/>
      <x:c r="AJ60" s="3"/>
      <x:c r="AK60" s="3"/>
    </x:row>
    <x:row r="61" ht="30" customHeight="1">
      <x:c r="A61" s="3"/>
      <x:c r="B61" s="69" t="str">
        <x:f>IF($B$10="","",$B$10)</x:f>
      </x:c>
      <x:c r="C61" s="70" t="n">
        <x:f>IF(I$8="","",I$8)</x:f>
        <x:v>46332</x:v>
      </x:c>
      <x:c r="D61" s="69" t="str">
        <x:f>IF(I10="","",I10)</x:f>
      </x:c>
      <x:c r="E61" s="69" t="str">
        <x:f>IFERROR(UPPER(CONCATENATE("",SUBSTITUTE(CONCATENATE("",SUBSTITUTE(CONCATENATE("",SUBSTITUTE(TRIM(CONCATENATE("",D61))," ","")),"–","-")),"—","-"))),CONCATENATE("",D61))</x:f>
      </x:c>
      <x:c r="F61" s="69" t="str">
        <x:f>IFERROR(LEFT(CONCATENATE("[",E61),SEARCH("-",E61)),"")</x:f>
      </x:c>
      <x:c r="G61" s="69" t="str">
        <x:f>IFERROR(MID(CONCATENATE(E61,"]"),SEARCH("-",E61)+1,32),"")</x:f>
      </x:c>
      <x:c r="H61" s="71" t="str">
        <x:f>IF(OR(E61="",E61="В"),"",IF(OR(E61=$B$42,E61=$B$43,E61=$B$44,E61=$B$45,E61=$B$46),INDEX($E$42:$E$46,MATCH(E61,$B$42:$B$46,0)),IFERROR(IF(ISNUMBER(SEARCH(":",F61)),IF(AND(OR((LEN(F61)-1)=4,(LEN(F61)-1)=5),MID(F61,1+(LEN(F61)-1)-2,1)=":",ISNUMBER(VALUE(MID(F61,2,1))),IF((LEN(F61)-1)=5,ISNUMBER(VALUE(MID(F61,3,1))),TRUE),ISNUMBER(VALUE(MID(F61,1+(LEN(F61)-1)-1,1))),ISNUMBER(VALUE(MID(F61,1+(LEN(F61)-1),1))),VALUE(MID(F61,2,(LEN(F61)-1)-3))&lt;24,VALUE(MID(F61,1+(LEN(F61)-1)-1,2))&lt;60),VALUE(MID(F61,2,(LEN(F61)-1)-3))/24+VALUE(MID(F61,1+(LEN(F61)-1)-1,2))/1440,-1),IF(AND((LEN(F61)-1)&gt;=1,(LEN(F61)-1)&lt;=2,ISNUMBER(VALUE(MID(F61,2,1))),IF((LEN(F61)-1)=2,ISNUMBER(VALUE(MID(F61,3,1))),TRUE),VALUE(MID(F61,2,(LEN(F61)-1)))&lt;24),VALUE(MID(F61,2,(LEN(F61)-1)))/24,-1)),-1)))</x:f>
      </x:c>
      <x:c r="I61" s="71" t="str">
        <x:f>IF(OR(E61="",E61="В"),"",IF(OR(E61=$B$42,E61=$B$43,E61=$B$44,E61=$B$45,E61=$B$46),INDEX($F$42:$F$46,MATCH(E61,$B$42:$B$46,0)),IFERROR(IF(ISNUMBER(SEARCH(":",G61)),IF(AND(OR((LEN(G61)-1)=4,(LEN(G61)-1)=5),MID(G61,0+(LEN(G61)-1)-2,1)=":",ISNUMBER(VALUE(MID(G61,1,1))),IF((LEN(G61)-1)=5,ISNUMBER(VALUE(MID(G61,2,1))),TRUE),ISNUMBER(VALUE(MID(G61,0+(LEN(G61)-1)-1,1))),ISNUMBER(VALUE(MID(G61,0+(LEN(G61)-1),1))),VALUE(MID(G61,1,(LEN(G61)-1)-3))&lt;24,VALUE(MID(G61,0+(LEN(G61)-1)-1,2))&lt;60),VALUE(MID(G61,1,(LEN(G61)-1)-3))/24+VALUE(MID(G61,0+(LEN(G61)-1)-1,2))/1440,-1),IF(AND((LEN(G61)-1)&gt;=1,(LEN(G61)-1)&lt;=2,ISNUMBER(VALUE(MID(G61,1,1))),IF((LEN(G61)-1)=2,ISNUMBER(VALUE(MID(G61,2,1))),TRUE),VALUE(MID(G61,1,(LEN(G61)-1)))&lt;24),VALUE(MID(G61,1,(LEN(G61)-1)))/24,-1)),-1)))</x:f>
      </x:c>
      <x:c r="J61" s="72" t="n">
        <x:f>IF(OR(E61="",E61="В"),0,IF(OR(E61=$B$42,E61=$B$43,E61=$B$44,E61=$B$45,E61=$B$46),INDEX($G$42:$G$46,MATCH(E61,$B$42:$B$46,0)),$D$7))</x:f>
        <x:v>0</x:v>
      </x:c>
      <x:c r="K61" s="73" t="n">
        <x:f>IF(OR(L61="",L61="Выходной"),0,IF(L61="Готово",ROUND(24*MOD(I61-H61,1)-J61/60,10),"Проверить"))</x:f>
        <x:v>0</x:v>
      </x:c>
      <x:c r="L61" s="74" t="str">
        <x:f>IF(E61="","",IF(C61="","Нет дня",IF(E61="В","Выходной",IF(LEN(TRIM($B$10))=0,"Нет имени",IF(COUNTIFS($B$10:$B$33,$B$10)&gt;1,"Повтор имени",IF(OR(E61=$B$42,E61=$B$43,E61=$B$44,E61=$B$45,E61=$B$46),IF(INDEX($I$42:$I$46,MATCH(E61,$B$42:$B$46,0))="Готово","Готово","Проверьте смену"),IF(OR(IFERROR(SEARCH("-",E61),0)=0,IFERROR(SEARCH("-",E61,SEARCH("-",E61)+1),0)&gt;0),"Нет кода",IF(OR(H61&lt;0,I61&lt;0),"Неверное время",IF(H61=I61,"Начало равно концу",IF(NOT(ISNUMBER($D$7)),"Проверьте перерыв",IF(OR($D$7&lt;0,$D$7&lt;&gt;INT($D$7)),"Проверьте перерыв",IF($D$7&gt;=ROUND(MOD(I61-H61,1)*1440,8),"Перерыв не меньше смены","Готово"))))))))))))</x:f>
      </x:c>
      <x:c r="M61" s="3"/>
      <x:c r="N61" s="3"/>
      <x:c r="O61" s="3"/>
      <x:c r="P61" s="3"/>
      <x:c r="Q61" s="3"/>
      <x:c r="R61" s="3"/>
      <x:c r="S61" s="3"/>
      <x:c r="T61" s="3"/>
      <x:c r="U61" s="3"/>
      <x:c r="V61" s="3"/>
      <x:c r="W61" s="3"/>
      <x:c r="X61" s="3"/>
      <x:c r="Y61" s="3"/>
      <x:c r="Z61" s="3"/>
      <x:c r="AA61" s="3"/>
      <x:c r="AB61" s="3"/>
      <x:c r="AC61" s="3"/>
      <x:c r="AD61" s="3"/>
      <x:c r="AE61" s="3"/>
      <x:c r="AF61" s="3"/>
      <x:c r="AG61" s="3"/>
      <x:c r="AH61" s="3"/>
      <x:c r="AI61" s="3"/>
      <x:c r="AJ61" s="3"/>
      <x:c r="AK61" s="3"/>
    </x:row>
    <x:row r="62" ht="30" customHeight="1">
      <x:c r="A62" s="3"/>
      <x:c r="B62" s="69" t="str">
        <x:f>IF($B$10="","",$B$10)</x:f>
      </x:c>
      <x:c r="C62" s="70" t="n">
        <x:f>IF(J$8="","",J$8)</x:f>
        <x:v>46333</x:v>
      </x:c>
      <x:c r="D62" s="69" t="str">
        <x:f>IF(J10="","",J10)</x:f>
      </x:c>
      <x:c r="E62" s="69" t="str">
        <x:f>IFERROR(UPPER(CONCATENATE("",SUBSTITUTE(CONCATENATE("",SUBSTITUTE(CONCATENATE("",SUBSTITUTE(TRIM(CONCATENATE("",D62))," ","")),"–","-")),"—","-"))),CONCATENATE("",D62))</x:f>
      </x:c>
      <x:c r="F62" s="69" t="str">
        <x:f>IFERROR(LEFT(CONCATENATE("[",E62),SEARCH("-",E62)),"")</x:f>
      </x:c>
      <x:c r="G62" s="69" t="str">
        <x:f>IFERROR(MID(CONCATENATE(E62,"]"),SEARCH("-",E62)+1,32),"")</x:f>
      </x:c>
      <x:c r="H62" s="71" t="str">
        <x:f>IF(OR(E62="",E62="В"),"",IF(OR(E62=$B$42,E62=$B$43,E62=$B$44,E62=$B$45,E62=$B$46),INDEX($E$42:$E$46,MATCH(E62,$B$42:$B$46,0)),IFERROR(IF(ISNUMBER(SEARCH(":",F62)),IF(AND(OR((LEN(F62)-1)=4,(LEN(F62)-1)=5),MID(F62,1+(LEN(F62)-1)-2,1)=":",ISNUMBER(VALUE(MID(F62,2,1))),IF((LEN(F62)-1)=5,ISNUMBER(VALUE(MID(F62,3,1))),TRUE),ISNUMBER(VALUE(MID(F62,1+(LEN(F62)-1)-1,1))),ISNUMBER(VALUE(MID(F62,1+(LEN(F62)-1),1))),VALUE(MID(F62,2,(LEN(F62)-1)-3))&lt;24,VALUE(MID(F62,1+(LEN(F62)-1)-1,2))&lt;60),VALUE(MID(F62,2,(LEN(F62)-1)-3))/24+VALUE(MID(F62,1+(LEN(F62)-1)-1,2))/1440,-1),IF(AND((LEN(F62)-1)&gt;=1,(LEN(F62)-1)&lt;=2,ISNUMBER(VALUE(MID(F62,2,1))),IF((LEN(F62)-1)=2,ISNUMBER(VALUE(MID(F62,3,1))),TRUE),VALUE(MID(F62,2,(LEN(F62)-1)))&lt;24),VALUE(MID(F62,2,(LEN(F62)-1)))/24,-1)),-1)))</x:f>
      </x:c>
      <x:c r="I62" s="71" t="str">
        <x:f>IF(OR(E62="",E62="В"),"",IF(OR(E62=$B$42,E62=$B$43,E62=$B$44,E62=$B$45,E62=$B$46),INDEX($F$42:$F$46,MATCH(E62,$B$42:$B$46,0)),IFERROR(IF(ISNUMBER(SEARCH(":",G62)),IF(AND(OR((LEN(G62)-1)=4,(LEN(G62)-1)=5),MID(G62,0+(LEN(G62)-1)-2,1)=":",ISNUMBER(VALUE(MID(G62,1,1))),IF((LEN(G62)-1)=5,ISNUMBER(VALUE(MID(G62,2,1))),TRUE),ISNUMBER(VALUE(MID(G62,0+(LEN(G62)-1)-1,1))),ISNUMBER(VALUE(MID(G62,0+(LEN(G62)-1),1))),VALUE(MID(G62,1,(LEN(G62)-1)-3))&lt;24,VALUE(MID(G62,0+(LEN(G62)-1)-1,2))&lt;60),VALUE(MID(G62,1,(LEN(G62)-1)-3))/24+VALUE(MID(G62,0+(LEN(G62)-1)-1,2))/1440,-1),IF(AND((LEN(G62)-1)&gt;=1,(LEN(G62)-1)&lt;=2,ISNUMBER(VALUE(MID(G62,1,1))),IF((LEN(G62)-1)=2,ISNUMBER(VALUE(MID(G62,2,1))),TRUE),VALUE(MID(G62,1,(LEN(G62)-1)))&lt;24),VALUE(MID(G62,1,(LEN(G62)-1)))/24,-1)),-1)))</x:f>
      </x:c>
      <x:c r="J62" s="72" t="n">
        <x:f>IF(OR(E62="",E62="В"),0,IF(OR(E62=$B$42,E62=$B$43,E62=$B$44,E62=$B$45,E62=$B$46),INDEX($G$42:$G$46,MATCH(E62,$B$42:$B$46,0)),$D$7))</x:f>
        <x:v>0</x:v>
      </x:c>
      <x:c r="K62" s="73" t="n">
        <x:f>IF(OR(L62="",L62="Выходной"),0,IF(L62="Готово",ROUND(24*MOD(I62-H62,1)-J62/60,10),"Проверить"))</x:f>
        <x:v>0</x:v>
      </x:c>
      <x:c r="L62" s="74" t="str">
        <x:f>IF(E62="","",IF(C62="","Нет дня",IF(E62="В","Выходной",IF(LEN(TRIM($B$10))=0,"Нет имени",IF(COUNTIFS($B$10:$B$33,$B$10)&gt;1,"Повтор имени",IF(OR(E62=$B$42,E62=$B$43,E62=$B$44,E62=$B$45,E62=$B$46),IF(INDEX($I$42:$I$46,MATCH(E62,$B$42:$B$46,0))="Готово","Готово","Проверьте смену"),IF(OR(IFERROR(SEARCH("-",E62),0)=0,IFERROR(SEARCH("-",E62,SEARCH("-",E62)+1),0)&gt;0),"Нет кода",IF(OR(H62&lt;0,I62&lt;0),"Неверное время",IF(H62=I62,"Начало равно концу",IF(NOT(ISNUMBER($D$7)),"Проверьте перерыв",IF(OR($D$7&lt;0,$D$7&lt;&gt;INT($D$7)),"Проверьте перерыв",IF($D$7&gt;=ROUND(MOD(I62-H62,1)*1440,8),"Перерыв не меньше смены","Готово"))))))))))))</x:f>
      </x:c>
      <x:c r="M62" s="3"/>
      <x:c r="N62" s="3"/>
      <x:c r="O62" s="3"/>
      <x:c r="P62" s="3"/>
      <x:c r="Q62" s="3"/>
      <x:c r="R62" s="3"/>
      <x:c r="S62" s="3"/>
      <x:c r="T62" s="3"/>
      <x:c r="U62" s="3"/>
      <x:c r="V62" s="3"/>
      <x:c r="W62" s="3"/>
      <x:c r="X62" s="3"/>
      <x:c r="Y62" s="3"/>
      <x:c r="Z62" s="3"/>
      <x:c r="AA62" s="3"/>
      <x:c r="AB62" s="3"/>
      <x:c r="AC62" s="3"/>
      <x:c r="AD62" s="3"/>
      <x:c r="AE62" s="3"/>
      <x:c r="AF62" s="3"/>
      <x:c r="AG62" s="3"/>
      <x:c r="AH62" s="3"/>
      <x:c r="AI62" s="3"/>
      <x:c r="AJ62" s="3"/>
      <x:c r="AK62" s="3"/>
    </x:row>
    <x:row r="63" ht="30" customHeight="1">
      <x:c r="A63" s="3"/>
      <x:c r="B63" s="69" t="str">
        <x:f>IF($B$10="","",$B$10)</x:f>
      </x:c>
      <x:c r="C63" s="70" t="n">
        <x:f>IF(K$8="","",K$8)</x:f>
        <x:v>46334</x:v>
      </x:c>
      <x:c r="D63" s="69" t="str">
        <x:f>IF(K10="","",K10)</x:f>
      </x:c>
      <x:c r="E63" s="69" t="str">
        <x:f>IFERROR(UPPER(CONCATENATE("",SUBSTITUTE(CONCATENATE("",SUBSTITUTE(CONCATENATE("",SUBSTITUTE(TRIM(CONCATENATE("",D63))," ","")),"–","-")),"—","-"))),CONCATENATE("",D63))</x:f>
      </x:c>
      <x:c r="F63" s="69" t="str">
        <x:f>IFERROR(LEFT(CONCATENATE("[",E63),SEARCH("-",E63)),"")</x:f>
      </x:c>
      <x:c r="G63" s="69" t="str">
        <x:f>IFERROR(MID(CONCATENATE(E63,"]"),SEARCH("-",E63)+1,32),"")</x:f>
      </x:c>
      <x:c r="H63" s="71" t="str">
        <x:f>IF(OR(E63="",E63="В"),"",IF(OR(E63=$B$42,E63=$B$43,E63=$B$44,E63=$B$45,E63=$B$46),INDEX($E$42:$E$46,MATCH(E63,$B$42:$B$46,0)),IFERROR(IF(ISNUMBER(SEARCH(":",F63)),IF(AND(OR((LEN(F63)-1)=4,(LEN(F63)-1)=5),MID(F63,1+(LEN(F63)-1)-2,1)=":",ISNUMBER(VALUE(MID(F63,2,1))),IF((LEN(F63)-1)=5,ISNUMBER(VALUE(MID(F63,3,1))),TRUE),ISNUMBER(VALUE(MID(F63,1+(LEN(F63)-1)-1,1))),ISNUMBER(VALUE(MID(F63,1+(LEN(F63)-1),1))),VALUE(MID(F63,2,(LEN(F63)-1)-3))&lt;24,VALUE(MID(F63,1+(LEN(F63)-1)-1,2))&lt;60),VALUE(MID(F63,2,(LEN(F63)-1)-3))/24+VALUE(MID(F63,1+(LEN(F63)-1)-1,2))/1440,-1),IF(AND((LEN(F63)-1)&gt;=1,(LEN(F63)-1)&lt;=2,ISNUMBER(VALUE(MID(F63,2,1))),IF((LEN(F63)-1)=2,ISNUMBER(VALUE(MID(F63,3,1))),TRUE),VALUE(MID(F63,2,(LEN(F63)-1)))&lt;24),VALUE(MID(F63,2,(LEN(F63)-1)))/24,-1)),-1)))</x:f>
      </x:c>
      <x:c r="I63" s="71" t="str">
        <x:f>IF(OR(E63="",E63="В"),"",IF(OR(E63=$B$42,E63=$B$43,E63=$B$44,E63=$B$45,E63=$B$46),INDEX($F$42:$F$46,MATCH(E63,$B$42:$B$46,0)),IFERROR(IF(ISNUMBER(SEARCH(":",G63)),IF(AND(OR((LEN(G63)-1)=4,(LEN(G63)-1)=5),MID(G63,0+(LEN(G63)-1)-2,1)=":",ISNUMBER(VALUE(MID(G63,1,1))),IF((LEN(G63)-1)=5,ISNUMBER(VALUE(MID(G63,2,1))),TRUE),ISNUMBER(VALUE(MID(G63,0+(LEN(G63)-1)-1,1))),ISNUMBER(VALUE(MID(G63,0+(LEN(G63)-1),1))),VALUE(MID(G63,1,(LEN(G63)-1)-3))&lt;24,VALUE(MID(G63,0+(LEN(G63)-1)-1,2))&lt;60),VALUE(MID(G63,1,(LEN(G63)-1)-3))/24+VALUE(MID(G63,0+(LEN(G63)-1)-1,2))/1440,-1),IF(AND((LEN(G63)-1)&gt;=1,(LEN(G63)-1)&lt;=2,ISNUMBER(VALUE(MID(G63,1,1))),IF((LEN(G63)-1)=2,ISNUMBER(VALUE(MID(G63,2,1))),TRUE),VALUE(MID(G63,1,(LEN(G63)-1)))&lt;24),VALUE(MID(G63,1,(LEN(G63)-1)))/24,-1)),-1)))</x:f>
      </x:c>
      <x:c r="J63" s="72" t="n">
        <x:f>IF(OR(E63="",E63="В"),0,IF(OR(E63=$B$42,E63=$B$43,E63=$B$44,E63=$B$45,E63=$B$46),INDEX($G$42:$G$46,MATCH(E63,$B$42:$B$46,0)),$D$7))</x:f>
        <x:v>0</x:v>
      </x:c>
      <x:c r="K63" s="73" t="n">
        <x:f>IF(OR(L63="",L63="Выходной"),0,IF(L63="Готово",ROUND(24*MOD(I63-H63,1)-J63/60,10),"Проверить"))</x:f>
        <x:v>0</x:v>
      </x:c>
      <x:c r="L63" s="74" t="str">
        <x:f>IF(E63="","",IF(C63="","Нет дня",IF(E63="В","Выходной",IF(LEN(TRIM($B$10))=0,"Нет имени",IF(COUNTIFS($B$10:$B$33,$B$10)&gt;1,"Повтор имени",IF(OR(E63=$B$42,E63=$B$43,E63=$B$44,E63=$B$45,E63=$B$46),IF(INDEX($I$42:$I$46,MATCH(E63,$B$42:$B$46,0))="Готово","Готово","Проверьте смену"),IF(OR(IFERROR(SEARCH("-",E63),0)=0,IFERROR(SEARCH("-",E63,SEARCH("-",E63)+1),0)&gt;0),"Нет кода",IF(OR(H63&lt;0,I63&lt;0),"Неверное время",IF(H63=I63,"Начало равно концу",IF(NOT(ISNUMBER($D$7)),"Проверьте перерыв",IF(OR($D$7&lt;0,$D$7&lt;&gt;INT($D$7)),"Проверьте перерыв",IF($D$7&gt;=ROUND(MOD(I63-H63,1)*1440,8),"Перерыв не меньше смены","Готово"))))))))))))</x:f>
      </x:c>
      <x:c r="M63" s="3"/>
      <x:c r="N63" s="3"/>
      <x:c r="O63" s="3"/>
      <x:c r="P63" s="3"/>
      <x:c r="Q63" s="3"/>
      <x:c r="R63" s="3"/>
      <x:c r="S63" s="3"/>
      <x:c r="T63" s="3"/>
      <x:c r="U63" s="3"/>
      <x:c r="V63" s="3"/>
      <x:c r="W63" s="3"/>
      <x:c r="X63" s="3"/>
      <x:c r="Y63" s="3"/>
      <x:c r="Z63" s="3"/>
      <x:c r="AA63" s="3"/>
      <x:c r="AB63" s="3"/>
      <x:c r="AC63" s="3"/>
      <x:c r="AD63" s="3"/>
      <x:c r="AE63" s="3"/>
      <x:c r="AF63" s="3"/>
      <x:c r="AG63" s="3"/>
      <x:c r="AH63" s="3"/>
      <x:c r="AI63" s="3"/>
      <x:c r="AJ63" s="3"/>
      <x:c r="AK63" s="3"/>
    </x:row>
    <x:row r="64" ht="30" customHeight="1">
      <x:c r="A64" s="3"/>
      <x:c r="B64" s="69" t="str">
        <x:f>IF($B$10="","",$B$10)</x:f>
      </x:c>
      <x:c r="C64" s="70" t="n">
        <x:f>IF(L$8="","",L$8)</x:f>
        <x:v>46335</x:v>
      </x:c>
      <x:c r="D64" s="69" t="str">
        <x:f>IF(L10="","",L10)</x:f>
      </x:c>
      <x:c r="E64" s="69" t="str">
        <x:f>IFERROR(UPPER(CONCATENATE("",SUBSTITUTE(CONCATENATE("",SUBSTITUTE(CONCATENATE("",SUBSTITUTE(TRIM(CONCATENATE("",D64))," ","")),"–","-")),"—","-"))),CONCATENATE("",D64))</x:f>
      </x:c>
      <x:c r="F64" s="69" t="str">
        <x:f>IFERROR(LEFT(CONCATENATE("[",E64),SEARCH("-",E64)),"")</x:f>
      </x:c>
      <x:c r="G64" s="69" t="str">
        <x:f>IFERROR(MID(CONCATENATE(E64,"]"),SEARCH("-",E64)+1,32),"")</x:f>
      </x:c>
      <x:c r="H64" s="71" t="str">
        <x:f>IF(OR(E64="",E64="В"),"",IF(OR(E64=$B$42,E64=$B$43,E64=$B$44,E64=$B$45,E64=$B$46),INDEX($E$42:$E$46,MATCH(E64,$B$42:$B$46,0)),IFERROR(IF(ISNUMBER(SEARCH(":",F64)),IF(AND(OR((LEN(F64)-1)=4,(LEN(F64)-1)=5),MID(F64,1+(LEN(F64)-1)-2,1)=":",ISNUMBER(VALUE(MID(F64,2,1))),IF((LEN(F64)-1)=5,ISNUMBER(VALUE(MID(F64,3,1))),TRUE),ISNUMBER(VALUE(MID(F64,1+(LEN(F64)-1)-1,1))),ISNUMBER(VALUE(MID(F64,1+(LEN(F64)-1),1))),VALUE(MID(F64,2,(LEN(F64)-1)-3))&lt;24,VALUE(MID(F64,1+(LEN(F64)-1)-1,2))&lt;60),VALUE(MID(F64,2,(LEN(F64)-1)-3))/24+VALUE(MID(F64,1+(LEN(F64)-1)-1,2))/1440,-1),IF(AND((LEN(F64)-1)&gt;=1,(LEN(F64)-1)&lt;=2,ISNUMBER(VALUE(MID(F64,2,1))),IF((LEN(F64)-1)=2,ISNUMBER(VALUE(MID(F64,3,1))),TRUE),VALUE(MID(F64,2,(LEN(F64)-1)))&lt;24),VALUE(MID(F64,2,(LEN(F64)-1)))/24,-1)),-1)))</x:f>
      </x:c>
      <x:c r="I64" s="71" t="str">
        <x:f>IF(OR(E64="",E64="В"),"",IF(OR(E64=$B$42,E64=$B$43,E64=$B$44,E64=$B$45,E64=$B$46),INDEX($F$42:$F$46,MATCH(E64,$B$42:$B$46,0)),IFERROR(IF(ISNUMBER(SEARCH(":",G64)),IF(AND(OR((LEN(G64)-1)=4,(LEN(G64)-1)=5),MID(G64,0+(LEN(G64)-1)-2,1)=":",ISNUMBER(VALUE(MID(G64,1,1))),IF((LEN(G64)-1)=5,ISNUMBER(VALUE(MID(G64,2,1))),TRUE),ISNUMBER(VALUE(MID(G64,0+(LEN(G64)-1)-1,1))),ISNUMBER(VALUE(MID(G64,0+(LEN(G64)-1),1))),VALUE(MID(G64,1,(LEN(G64)-1)-3))&lt;24,VALUE(MID(G64,0+(LEN(G64)-1)-1,2))&lt;60),VALUE(MID(G64,1,(LEN(G64)-1)-3))/24+VALUE(MID(G64,0+(LEN(G64)-1)-1,2))/1440,-1),IF(AND((LEN(G64)-1)&gt;=1,(LEN(G64)-1)&lt;=2,ISNUMBER(VALUE(MID(G64,1,1))),IF((LEN(G64)-1)=2,ISNUMBER(VALUE(MID(G64,2,1))),TRUE),VALUE(MID(G64,1,(LEN(G64)-1)))&lt;24),VALUE(MID(G64,1,(LEN(G64)-1)))/24,-1)),-1)))</x:f>
      </x:c>
      <x:c r="J64" s="72" t="n">
        <x:f>IF(OR(E64="",E64="В"),0,IF(OR(E64=$B$42,E64=$B$43,E64=$B$44,E64=$B$45,E64=$B$46),INDEX($G$42:$G$46,MATCH(E64,$B$42:$B$46,0)),$D$7))</x:f>
        <x:v>0</x:v>
      </x:c>
      <x:c r="K64" s="73" t="n">
        <x:f>IF(OR(L64="",L64="Выходной"),0,IF(L64="Готово",ROUND(24*MOD(I64-H64,1)-J64/60,10),"Проверить"))</x:f>
        <x:v>0</x:v>
      </x:c>
      <x:c r="L64" s="74" t="str">
        <x:f>IF(E64="","",IF(C64="","Нет дня",IF(E64="В","Выходной",IF(LEN(TRIM($B$10))=0,"Нет имени",IF(COUNTIFS($B$10:$B$33,$B$10)&gt;1,"Повтор имени",IF(OR(E64=$B$42,E64=$B$43,E64=$B$44,E64=$B$45,E64=$B$46),IF(INDEX($I$42:$I$46,MATCH(E64,$B$42:$B$46,0))="Готово","Готово","Проверьте смену"),IF(OR(IFERROR(SEARCH("-",E64),0)=0,IFERROR(SEARCH("-",E64,SEARCH("-",E64)+1),0)&gt;0),"Нет кода",IF(OR(H64&lt;0,I64&lt;0),"Неверное время",IF(H64=I64,"Начало равно концу",IF(NOT(ISNUMBER($D$7)),"Проверьте перерыв",IF(OR($D$7&lt;0,$D$7&lt;&gt;INT($D$7)),"Проверьте перерыв",IF($D$7&gt;=ROUND(MOD(I64-H64,1)*1440,8),"Перерыв не меньше смены","Готово"))))))))))))</x:f>
      </x:c>
      <x:c r="M64" s="3"/>
      <x:c r="N64" s="3"/>
      <x:c r="O64" s="3"/>
      <x:c r="P64" s="3"/>
      <x:c r="Q64" s="3"/>
      <x:c r="R64" s="3"/>
      <x:c r="S64" s="3"/>
      <x:c r="T64" s="3"/>
      <x:c r="U64" s="3"/>
      <x:c r="V64" s="3"/>
      <x:c r="W64" s="3"/>
      <x:c r="X64" s="3"/>
      <x:c r="Y64" s="3"/>
      <x:c r="Z64" s="3"/>
      <x:c r="AA64" s="3"/>
      <x:c r="AB64" s="3"/>
      <x:c r="AC64" s="3"/>
      <x:c r="AD64" s="3"/>
      <x:c r="AE64" s="3"/>
      <x:c r="AF64" s="3"/>
      <x:c r="AG64" s="3"/>
      <x:c r="AH64" s="3"/>
      <x:c r="AI64" s="3"/>
      <x:c r="AJ64" s="3"/>
      <x:c r="AK64" s="3"/>
    </x:row>
    <x:row r="65" ht="30" customHeight="1">
      <x:c r="A65" s="3"/>
      <x:c r="B65" s="69" t="str">
        <x:f>IF($B$10="","",$B$10)</x:f>
      </x:c>
      <x:c r="C65" s="70" t="n">
        <x:f>IF(M$8="","",M$8)</x:f>
        <x:v>46336</x:v>
      </x:c>
      <x:c r="D65" s="69" t="str">
        <x:f>IF(M10="","",M10)</x:f>
      </x:c>
      <x:c r="E65" s="69" t="str">
        <x:f>IFERROR(UPPER(CONCATENATE("",SUBSTITUTE(CONCATENATE("",SUBSTITUTE(CONCATENATE("",SUBSTITUTE(TRIM(CONCATENATE("",D65))," ","")),"–","-")),"—","-"))),CONCATENATE("",D65))</x:f>
      </x:c>
      <x:c r="F65" s="69" t="str">
        <x:f>IFERROR(LEFT(CONCATENATE("[",E65),SEARCH("-",E65)),"")</x:f>
      </x:c>
      <x:c r="G65" s="69" t="str">
        <x:f>IFERROR(MID(CONCATENATE(E65,"]"),SEARCH("-",E65)+1,32),"")</x:f>
      </x:c>
      <x:c r="H65" s="71" t="str">
        <x:f>IF(OR(E65="",E65="В"),"",IF(OR(E65=$B$42,E65=$B$43,E65=$B$44,E65=$B$45,E65=$B$46),INDEX($E$42:$E$46,MATCH(E65,$B$42:$B$46,0)),IFERROR(IF(ISNUMBER(SEARCH(":",F65)),IF(AND(OR((LEN(F65)-1)=4,(LEN(F65)-1)=5),MID(F65,1+(LEN(F65)-1)-2,1)=":",ISNUMBER(VALUE(MID(F65,2,1))),IF((LEN(F65)-1)=5,ISNUMBER(VALUE(MID(F65,3,1))),TRUE),ISNUMBER(VALUE(MID(F65,1+(LEN(F65)-1)-1,1))),ISNUMBER(VALUE(MID(F65,1+(LEN(F65)-1),1))),VALUE(MID(F65,2,(LEN(F65)-1)-3))&lt;24,VALUE(MID(F65,1+(LEN(F65)-1)-1,2))&lt;60),VALUE(MID(F65,2,(LEN(F65)-1)-3))/24+VALUE(MID(F65,1+(LEN(F65)-1)-1,2))/1440,-1),IF(AND((LEN(F65)-1)&gt;=1,(LEN(F65)-1)&lt;=2,ISNUMBER(VALUE(MID(F65,2,1))),IF((LEN(F65)-1)=2,ISNUMBER(VALUE(MID(F65,3,1))),TRUE),VALUE(MID(F65,2,(LEN(F65)-1)))&lt;24),VALUE(MID(F65,2,(LEN(F65)-1)))/24,-1)),-1)))</x:f>
      </x:c>
      <x:c r="I65" s="71" t="str">
        <x:f>IF(OR(E65="",E65="В"),"",IF(OR(E65=$B$42,E65=$B$43,E65=$B$44,E65=$B$45,E65=$B$46),INDEX($F$42:$F$46,MATCH(E65,$B$42:$B$46,0)),IFERROR(IF(ISNUMBER(SEARCH(":",G65)),IF(AND(OR((LEN(G65)-1)=4,(LEN(G65)-1)=5),MID(G65,0+(LEN(G65)-1)-2,1)=":",ISNUMBER(VALUE(MID(G65,1,1))),IF((LEN(G65)-1)=5,ISNUMBER(VALUE(MID(G65,2,1))),TRUE),ISNUMBER(VALUE(MID(G65,0+(LEN(G65)-1)-1,1))),ISNUMBER(VALUE(MID(G65,0+(LEN(G65)-1),1))),VALUE(MID(G65,1,(LEN(G65)-1)-3))&lt;24,VALUE(MID(G65,0+(LEN(G65)-1)-1,2))&lt;60),VALUE(MID(G65,1,(LEN(G65)-1)-3))/24+VALUE(MID(G65,0+(LEN(G65)-1)-1,2))/1440,-1),IF(AND((LEN(G65)-1)&gt;=1,(LEN(G65)-1)&lt;=2,ISNUMBER(VALUE(MID(G65,1,1))),IF((LEN(G65)-1)=2,ISNUMBER(VALUE(MID(G65,2,1))),TRUE),VALUE(MID(G65,1,(LEN(G65)-1)))&lt;24),VALUE(MID(G65,1,(LEN(G65)-1)))/24,-1)),-1)))</x:f>
      </x:c>
      <x:c r="J65" s="72" t="n">
        <x:f>IF(OR(E65="",E65="В"),0,IF(OR(E65=$B$42,E65=$B$43,E65=$B$44,E65=$B$45,E65=$B$46),INDEX($G$42:$G$46,MATCH(E65,$B$42:$B$46,0)),$D$7))</x:f>
        <x:v>0</x:v>
      </x:c>
      <x:c r="K65" s="73" t="n">
        <x:f>IF(OR(L65="",L65="Выходной"),0,IF(L65="Готово",ROUND(24*MOD(I65-H65,1)-J65/60,10),"Проверить"))</x:f>
        <x:v>0</x:v>
      </x:c>
      <x:c r="L65" s="74" t="str">
        <x:f>IF(E65="","",IF(C65="","Нет дня",IF(E65="В","Выходной",IF(LEN(TRIM($B$10))=0,"Нет имени",IF(COUNTIFS($B$10:$B$33,$B$10)&gt;1,"Повтор имени",IF(OR(E65=$B$42,E65=$B$43,E65=$B$44,E65=$B$45,E65=$B$46),IF(INDEX($I$42:$I$46,MATCH(E65,$B$42:$B$46,0))="Готово","Готово","Проверьте смену"),IF(OR(IFERROR(SEARCH("-",E65),0)=0,IFERROR(SEARCH("-",E65,SEARCH("-",E65)+1),0)&gt;0),"Нет кода",IF(OR(H65&lt;0,I65&lt;0),"Неверное время",IF(H65=I65,"Начало равно концу",IF(NOT(ISNUMBER($D$7)),"Проверьте перерыв",IF(OR($D$7&lt;0,$D$7&lt;&gt;INT($D$7)),"Проверьте перерыв",IF($D$7&gt;=ROUND(MOD(I65-H65,1)*1440,8),"Перерыв не меньше смены","Готово"))))))))))))</x:f>
      </x:c>
      <x:c r="M65" s="3"/>
      <x:c r="N65" s="3"/>
      <x:c r="O65" s="3"/>
      <x:c r="P65" s="3"/>
      <x:c r="Q65" s="3"/>
      <x:c r="R65" s="3"/>
      <x:c r="S65" s="3"/>
      <x:c r="T65" s="3"/>
      <x:c r="U65" s="3"/>
      <x:c r="V65" s="3"/>
      <x:c r="W65" s="3"/>
      <x:c r="X65" s="3"/>
      <x:c r="Y65" s="3"/>
      <x:c r="Z65" s="3"/>
      <x:c r="AA65" s="3"/>
      <x:c r="AB65" s="3"/>
      <x:c r="AC65" s="3"/>
      <x:c r="AD65" s="3"/>
      <x:c r="AE65" s="3"/>
      <x:c r="AF65" s="3"/>
      <x:c r="AG65" s="3"/>
      <x:c r="AH65" s="3"/>
      <x:c r="AI65" s="3"/>
      <x:c r="AJ65" s="3"/>
      <x:c r="AK65" s="3"/>
    </x:row>
    <x:row r="66" ht="30" customHeight="1">
      <x:c r="A66" s="3"/>
      <x:c r="B66" s="69" t="str">
        <x:f>IF($B$10="","",$B$10)</x:f>
      </x:c>
      <x:c r="C66" s="70" t="n">
        <x:f>IF(N$8="","",N$8)</x:f>
        <x:v>46337</x:v>
      </x:c>
      <x:c r="D66" s="69" t="str">
        <x:f>IF(N10="","",N10)</x:f>
      </x:c>
      <x:c r="E66" s="69" t="str">
        <x:f>IFERROR(UPPER(CONCATENATE("",SUBSTITUTE(CONCATENATE("",SUBSTITUTE(CONCATENATE("",SUBSTITUTE(TRIM(CONCATENATE("",D66))," ","")),"–","-")),"—","-"))),CONCATENATE("",D66))</x:f>
      </x:c>
      <x:c r="F66" s="69" t="str">
        <x:f>IFERROR(LEFT(CONCATENATE("[",E66),SEARCH("-",E66)),"")</x:f>
      </x:c>
      <x:c r="G66" s="69" t="str">
        <x:f>IFERROR(MID(CONCATENATE(E66,"]"),SEARCH("-",E66)+1,32),"")</x:f>
      </x:c>
      <x:c r="H66" s="71" t="str">
        <x:f>IF(OR(E66="",E66="В"),"",IF(OR(E66=$B$42,E66=$B$43,E66=$B$44,E66=$B$45,E66=$B$46),INDEX($E$42:$E$46,MATCH(E66,$B$42:$B$46,0)),IFERROR(IF(ISNUMBER(SEARCH(":",F66)),IF(AND(OR((LEN(F66)-1)=4,(LEN(F66)-1)=5),MID(F66,1+(LEN(F66)-1)-2,1)=":",ISNUMBER(VALUE(MID(F66,2,1))),IF((LEN(F66)-1)=5,ISNUMBER(VALUE(MID(F66,3,1))),TRUE),ISNUMBER(VALUE(MID(F66,1+(LEN(F66)-1)-1,1))),ISNUMBER(VALUE(MID(F66,1+(LEN(F66)-1),1))),VALUE(MID(F66,2,(LEN(F66)-1)-3))&lt;24,VALUE(MID(F66,1+(LEN(F66)-1)-1,2))&lt;60),VALUE(MID(F66,2,(LEN(F66)-1)-3))/24+VALUE(MID(F66,1+(LEN(F66)-1)-1,2))/1440,-1),IF(AND((LEN(F66)-1)&gt;=1,(LEN(F66)-1)&lt;=2,ISNUMBER(VALUE(MID(F66,2,1))),IF((LEN(F66)-1)=2,ISNUMBER(VALUE(MID(F66,3,1))),TRUE),VALUE(MID(F66,2,(LEN(F66)-1)))&lt;24),VALUE(MID(F66,2,(LEN(F66)-1)))/24,-1)),-1)))</x:f>
      </x:c>
      <x:c r="I66" s="71" t="str">
        <x:f>IF(OR(E66="",E66="В"),"",IF(OR(E66=$B$42,E66=$B$43,E66=$B$44,E66=$B$45,E66=$B$46),INDEX($F$42:$F$46,MATCH(E66,$B$42:$B$46,0)),IFERROR(IF(ISNUMBER(SEARCH(":",G66)),IF(AND(OR((LEN(G66)-1)=4,(LEN(G66)-1)=5),MID(G66,0+(LEN(G66)-1)-2,1)=":",ISNUMBER(VALUE(MID(G66,1,1))),IF((LEN(G66)-1)=5,ISNUMBER(VALUE(MID(G66,2,1))),TRUE),ISNUMBER(VALUE(MID(G66,0+(LEN(G66)-1)-1,1))),ISNUMBER(VALUE(MID(G66,0+(LEN(G66)-1),1))),VALUE(MID(G66,1,(LEN(G66)-1)-3))&lt;24,VALUE(MID(G66,0+(LEN(G66)-1)-1,2))&lt;60),VALUE(MID(G66,1,(LEN(G66)-1)-3))/24+VALUE(MID(G66,0+(LEN(G66)-1)-1,2))/1440,-1),IF(AND((LEN(G66)-1)&gt;=1,(LEN(G66)-1)&lt;=2,ISNUMBER(VALUE(MID(G66,1,1))),IF((LEN(G66)-1)=2,ISNUMBER(VALUE(MID(G66,2,1))),TRUE),VALUE(MID(G66,1,(LEN(G66)-1)))&lt;24),VALUE(MID(G66,1,(LEN(G66)-1)))/24,-1)),-1)))</x:f>
      </x:c>
      <x:c r="J66" s="72" t="n">
        <x:f>IF(OR(E66="",E66="В"),0,IF(OR(E66=$B$42,E66=$B$43,E66=$B$44,E66=$B$45,E66=$B$46),INDEX($G$42:$G$46,MATCH(E66,$B$42:$B$46,0)),$D$7))</x:f>
        <x:v>0</x:v>
      </x:c>
      <x:c r="K66" s="73" t="n">
        <x:f>IF(OR(L66="",L66="Выходной"),0,IF(L66="Готово",ROUND(24*MOD(I66-H66,1)-J66/60,10),"Проверить"))</x:f>
        <x:v>0</x:v>
      </x:c>
      <x:c r="L66" s="74" t="str">
        <x:f>IF(E66="","",IF(C66="","Нет дня",IF(E66="В","Выходной",IF(LEN(TRIM($B$10))=0,"Нет имени",IF(COUNTIFS($B$10:$B$33,$B$10)&gt;1,"Повтор имени",IF(OR(E66=$B$42,E66=$B$43,E66=$B$44,E66=$B$45,E66=$B$46),IF(INDEX($I$42:$I$46,MATCH(E66,$B$42:$B$46,0))="Готово","Готово","Проверьте смену"),IF(OR(IFERROR(SEARCH("-",E66),0)=0,IFERROR(SEARCH("-",E66,SEARCH("-",E66)+1),0)&gt;0),"Нет кода",IF(OR(H66&lt;0,I66&lt;0),"Неверное время",IF(H66=I66,"Начало равно концу",IF(NOT(ISNUMBER($D$7)),"Проверьте перерыв",IF(OR($D$7&lt;0,$D$7&lt;&gt;INT($D$7)),"Проверьте перерыв",IF($D$7&gt;=ROUND(MOD(I66-H66,1)*1440,8),"Перерыв не меньше смены","Готово"))))))))))))</x:f>
      </x:c>
      <x:c r="M66" s="3"/>
      <x:c r="N66" s="3"/>
      <x:c r="O66" s="3"/>
      <x:c r="P66" s="3"/>
      <x:c r="Q66" s="3"/>
      <x:c r="R66" s="3"/>
      <x:c r="S66" s="3"/>
      <x:c r="T66" s="3"/>
      <x:c r="U66" s="3"/>
      <x:c r="V66" s="3"/>
      <x:c r="W66" s="3"/>
      <x:c r="X66" s="3"/>
      <x:c r="Y66" s="3"/>
      <x:c r="Z66" s="3"/>
      <x:c r="AA66" s="3"/>
      <x:c r="AB66" s="3"/>
      <x:c r="AC66" s="3"/>
      <x:c r="AD66" s="3"/>
      <x:c r="AE66" s="3"/>
      <x:c r="AF66" s="3"/>
      <x:c r="AG66" s="3"/>
      <x:c r="AH66" s="3"/>
      <x:c r="AI66" s="3"/>
      <x:c r="AJ66" s="3"/>
      <x:c r="AK66" s="3"/>
    </x:row>
    <x:row r="67" ht="30" customHeight="1">
      <x:c r="A67" s="3"/>
      <x:c r="B67" s="69" t="str">
        <x:f>IF($B$10="","",$B$10)</x:f>
      </x:c>
      <x:c r="C67" s="70" t="n">
        <x:f>IF(O$8="","",O$8)</x:f>
        <x:v>46338</x:v>
      </x:c>
      <x:c r="D67" s="69" t="str">
        <x:f>IF(O10="","",O10)</x:f>
      </x:c>
      <x:c r="E67" s="69" t="str">
        <x:f>IFERROR(UPPER(CONCATENATE("",SUBSTITUTE(CONCATENATE("",SUBSTITUTE(CONCATENATE("",SUBSTITUTE(TRIM(CONCATENATE("",D67))," ","")),"–","-")),"—","-"))),CONCATENATE("",D67))</x:f>
      </x:c>
      <x:c r="F67" s="69" t="str">
        <x:f>IFERROR(LEFT(CONCATENATE("[",E67),SEARCH("-",E67)),"")</x:f>
      </x:c>
      <x:c r="G67" s="69" t="str">
        <x:f>IFERROR(MID(CONCATENATE(E67,"]"),SEARCH("-",E67)+1,32),"")</x:f>
      </x:c>
      <x:c r="H67" s="71" t="str">
        <x:f>IF(OR(E67="",E67="В"),"",IF(OR(E67=$B$42,E67=$B$43,E67=$B$44,E67=$B$45,E67=$B$46),INDEX($E$42:$E$46,MATCH(E67,$B$42:$B$46,0)),IFERROR(IF(ISNUMBER(SEARCH(":",F67)),IF(AND(OR((LEN(F67)-1)=4,(LEN(F67)-1)=5),MID(F67,1+(LEN(F67)-1)-2,1)=":",ISNUMBER(VALUE(MID(F67,2,1))),IF((LEN(F67)-1)=5,ISNUMBER(VALUE(MID(F67,3,1))),TRUE),ISNUMBER(VALUE(MID(F67,1+(LEN(F67)-1)-1,1))),ISNUMBER(VALUE(MID(F67,1+(LEN(F67)-1),1))),VALUE(MID(F67,2,(LEN(F67)-1)-3))&lt;24,VALUE(MID(F67,1+(LEN(F67)-1)-1,2))&lt;60),VALUE(MID(F67,2,(LEN(F67)-1)-3))/24+VALUE(MID(F67,1+(LEN(F67)-1)-1,2))/1440,-1),IF(AND((LEN(F67)-1)&gt;=1,(LEN(F67)-1)&lt;=2,ISNUMBER(VALUE(MID(F67,2,1))),IF((LEN(F67)-1)=2,ISNUMBER(VALUE(MID(F67,3,1))),TRUE),VALUE(MID(F67,2,(LEN(F67)-1)))&lt;24),VALUE(MID(F67,2,(LEN(F67)-1)))/24,-1)),-1)))</x:f>
      </x:c>
      <x:c r="I67" s="71" t="str">
        <x:f>IF(OR(E67="",E67="В"),"",IF(OR(E67=$B$42,E67=$B$43,E67=$B$44,E67=$B$45,E67=$B$46),INDEX($F$42:$F$46,MATCH(E67,$B$42:$B$46,0)),IFERROR(IF(ISNUMBER(SEARCH(":",G67)),IF(AND(OR((LEN(G67)-1)=4,(LEN(G67)-1)=5),MID(G67,0+(LEN(G67)-1)-2,1)=":",ISNUMBER(VALUE(MID(G67,1,1))),IF((LEN(G67)-1)=5,ISNUMBER(VALUE(MID(G67,2,1))),TRUE),ISNUMBER(VALUE(MID(G67,0+(LEN(G67)-1)-1,1))),ISNUMBER(VALUE(MID(G67,0+(LEN(G67)-1),1))),VALUE(MID(G67,1,(LEN(G67)-1)-3))&lt;24,VALUE(MID(G67,0+(LEN(G67)-1)-1,2))&lt;60),VALUE(MID(G67,1,(LEN(G67)-1)-3))/24+VALUE(MID(G67,0+(LEN(G67)-1)-1,2))/1440,-1),IF(AND((LEN(G67)-1)&gt;=1,(LEN(G67)-1)&lt;=2,ISNUMBER(VALUE(MID(G67,1,1))),IF((LEN(G67)-1)=2,ISNUMBER(VALUE(MID(G67,2,1))),TRUE),VALUE(MID(G67,1,(LEN(G67)-1)))&lt;24),VALUE(MID(G67,1,(LEN(G67)-1)))/24,-1)),-1)))</x:f>
      </x:c>
      <x:c r="J67" s="72" t="n">
        <x:f>IF(OR(E67="",E67="В"),0,IF(OR(E67=$B$42,E67=$B$43,E67=$B$44,E67=$B$45,E67=$B$46),INDEX($G$42:$G$46,MATCH(E67,$B$42:$B$46,0)),$D$7))</x:f>
        <x:v>0</x:v>
      </x:c>
      <x:c r="K67" s="73" t="n">
        <x:f>IF(OR(L67="",L67="Выходной"),0,IF(L67="Готово",ROUND(24*MOD(I67-H67,1)-J67/60,10),"Проверить"))</x:f>
        <x:v>0</x:v>
      </x:c>
      <x:c r="L67" s="74" t="str">
        <x:f>IF(E67="","",IF(C67="","Нет дня",IF(E67="В","Выходной",IF(LEN(TRIM($B$10))=0,"Нет имени",IF(COUNTIFS($B$10:$B$33,$B$10)&gt;1,"Повтор имени",IF(OR(E67=$B$42,E67=$B$43,E67=$B$44,E67=$B$45,E67=$B$46),IF(INDEX($I$42:$I$46,MATCH(E67,$B$42:$B$46,0))="Готово","Готово","Проверьте смену"),IF(OR(IFERROR(SEARCH("-",E67),0)=0,IFERROR(SEARCH("-",E67,SEARCH("-",E67)+1),0)&gt;0),"Нет кода",IF(OR(H67&lt;0,I67&lt;0),"Неверное время",IF(H67=I67,"Начало равно концу",IF(NOT(ISNUMBER($D$7)),"Проверьте перерыв",IF(OR($D$7&lt;0,$D$7&lt;&gt;INT($D$7)),"Проверьте перерыв",IF($D$7&gt;=ROUND(MOD(I67-H67,1)*1440,8),"Перерыв не меньше смены","Готово"))))))))))))</x:f>
      </x:c>
      <x:c r="M67" s="3"/>
      <x:c r="N67" s="3"/>
      <x:c r="O67" s="3"/>
      <x:c r="P67" s="3"/>
      <x:c r="Q67" s="3"/>
      <x:c r="R67" s="3"/>
      <x:c r="S67" s="3"/>
      <x:c r="T67" s="3"/>
      <x:c r="U67" s="3"/>
      <x:c r="V67" s="3"/>
      <x:c r="W67" s="3"/>
      <x:c r="X67" s="3"/>
      <x:c r="Y67" s="3"/>
      <x:c r="Z67" s="3"/>
      <x:c r="AA67" s="3"/>
      <x:c r="AB67" s="3"/>
      <x:c r="AC67" s="3"/>
      <x:c r="AD67" s="3"/>
      <x:c r="AE67" s="3"/>
      <x:c r="AF67" s="3"/>
      <x:c r="AG67" s="3"/>
      <x:c r="AH67" s="3"/>
      <x:c r="AI67" s="3"/>
      <x:c r="AJ67" s="3"/>
      <x:c r="AK67" s="3"/>
    </x:row>
    <x:row r="68" ht="30" customHeight="1">
      <x:c r="A68" s="3"/>
      <x:c r="B68" s="69" t="str">
        <x:f>IF($B$10="","",$B$10)</x:f>
      </x:c>
      <x:c r="C68" s="70" t="n">
        <x:f>IF(P$8="","",P$8)</x:f>
        <x:v>46339</x:v>
      </x:c>
      <x:c r="D68" s="69" t="str">
        <x:f>IF(P10="","",P10)</x:f>
      </x:c>
      <x:c r="E68" s="69" t="str">
        <x:f>IFERROR(UPPER(CONCATENATE("",SUBSTITUTE(CONCATENATE("",SUBSTITUTE(CONCATENATE("",SUBSTITUTE(TRIM(CONCATENATE("",D68))," ","")),"–","-")),"—","-"))),CONCATENATE("",D68))</x:f>
      </x:c>
      <x:c r="F68" s="69" t="str">
        <x:f>IFERROR(LEFT(CONCATENATE("[",E68),SEARCH("-",E68)),"")</x:f>
      </x:c>
      <x:c r="G68" s="69" t="str">
        <x:f>IFERROR(MID(CONCATENATE(E68,"]"),SEARCH("-",E68)+1,32),"")</x:f>
      </x:c>
      <x:c r="H68" s="71" t="str">
        <x:f>IF(OR(E68="",E68="В"),"",IF(OR(E68=$B$42,E68=$B$43,E68=$B$44,E68=$B$45,E68=$B$46),INDEX($E$42:$E$46,MATCH(E68,$B$42:$B$46,0)),IFERROR(IF(ISNUMBER(SEARCH(":",F68)),IF(AND(OR((LEN(F68)-1)=4,(LEN(F68)-1)=5),MID(F68,1+(LEN(F68)-1)-2,1)=":",ISNUMBER(VALUE(MID(F68,2,1))),IF((LEN(F68)-1)=5,ISNUMBER(VALUE(MID(F68,3,1))),TRUE),ISNUMBER(VALUE(MID(F68,1+(LEN(F68)-1)-1,1))),ISNUMBER(VALUE(MID(F68,1+(LEN(F68)-1),1))),VALUE(MID(F68,2,(LEN(F68)-1)-3))&lt;24,VALUE(MID(F68,1+(LEN(F68)-1)-1,2))&lt;60),VALUE(MID(F68,2,(LEN(F68)-1)-3))/24+VALUE(MID(F68,1+(LEN(F68)-1)-1,2))/1440,-1),IF(AND((LEN(F68)-1)&gt;=1,(LEN(F68)-1)&lt;=2,ISNUMBER(VALUE(MID(F68,2,1))),IF((LEN(F68)-1)=2,ISNUMBER(VALUE(MID(F68,3,1))),TRUE),VALUE(MID(F68,2,(LEN(F68)-1)))&lt;24),VALUE(MID(F68,2,(LEN(F68)-1)))/24,-1)),-1)))</x:f>
      </x:c>
      <x:c r="I68" s="71" t="str">
        <x:f>IF(OR(E68="",E68="В"),"",IF(OR(E68=$B$42,E68=$B$43,E68=$B$44,E68=$B$45,E68=$B$46),INDEX($F$42:$F$46,MATCH(E68,$B$42:$B$46,0)),IFERROR(IF(ISNUMBER(SEARCH(":",G68)),IF(AND(OR((LEN(G68)-1)=4,(LEN(G68)-1)=5),MID(G68,0+(LEN(G68)-1)-2,1)=":",ISNUMBER(VALUE(MID(G68,1,1))),IF((LEN(G68)-1)=5,ISNUMBER(VALUE(MID(G68,2,1))),TRUE),ISNUMBER(VALUE(MID(G68,0+(LEN(G68)-1)-1,1))),ISNUMBER(VALUE(MID(G68,0+(LEN(G68)-1),1))),VALUE(MID(G68,1,(LEN(G68)-1)-3))&lt;24,VALUE(MID(G68,0+(LEN(G68)-1)-1,2))&lt;60),VALUE(MID(G68,1,(LEN(G68)-1)-3))/24+VALUE(MID(G68,0+(LEN(G68)-1)-1,2))/1440,-1),IF(AND((LEN(G68)-1)&gt;=1,(LEN(G68)-1)&lt;=2,ISNUMBER(VALUE(MID(G68,1,1))),IF((LEN(G68)-1)=2,ISNUMBER(VALUE(MID(G68,2,1))),TRUE),VALUE(MID(G68,1,(LEN(G68)-1)))&lt;24),VALUE(MID(G68,1,(LEN(G68)-1)))/24,-1)),-1)))</x:f>
      </x:c>
      <x:c r="J68" s="72" t="n">
        <x:f>IF(OR(E68="",E68="В"),0,IF(OR(E68=$B$42,E68=$B$43,E68=$B$44,E68=$B$45,E68=$B$46),INDEX($G$42:$G$46,MATCH(E68,$B$42:$B$46,0)),$D$7))</x:f>
        <x:v>0</x:v>
      </x:c>
      <x:c r="K68" s="73" t="n">
        <x:f>IF(OR(L68="",L68="Выходной"),0,IF(L68="Готово",ROUND(24*MOD(I68-H68,1)-J68/60,10),"Проверить"))</x:f>
        <x:v>0</x:v>
      </x:c>
      <x:c r="L68" s="74" t="str">
        <x:f>IF(E68="","",IF(C68="","Нет дня",IF(E68="В","Выходной",IF(LEN(TRIM($B$10))=0,"Нет имени",IF(COUNTIFS($B$10:$B$33,$B$10)&gt;1,"Повтор имени",IF(OR(E68=$B$42,E68=$B$43,E68=$B$44,E68=$B$45,E68=$B$46),IF(INDEX($I$42:$I$46,MATCH(E68,$B$42:$B$46,0))="Готово","Готово","Проверьте смену"),IF(OR(IFERROR(SEARCH("-",E68),0)=0,IFERROR(SEARCH("-",E68,SEARCH("-",E68)+1),0)&gt;0),"Нет кода",IF(OR(H68&lt;0,I68&lt;0),"Неверное время",IF(H68=I68,"Начало равно концу",IF(NOT(ISNUMBER($D$7)),"Проверьте перерыв",IF(OR($D$7&lt;0,$D$7&lt;&gt;INT($D$7)),"Проверьте перерыв",IF($D$7&gt;=ROUND(MOD(I68-H68,1)*1440,8),"Перерыв не меньше смены","Готово"))))))))))))</x:f>
      </x:c>
      <x:c r="M68" s="3"/>
      <x:c r="N68" s="3"/>
      <x:c r="O68" s="3"/>
      <x:c r="P68" s="3"/>
      <x:c r="Q68" s="3"/>
      <x:c r="R68" s="3"/>
      <x:c r="S68" s="3"/>
      <x:c r="T68" s="3"/>
      <x:c r="U68" s="3"/>
      <x:c r="V68" s="3"/>
      <x:c r="W68" s="3"/>
      <x:c r="X68" s="3"/>
      <x:c r="Y68" s="3"/>
      <x:c r="Z68" s="3"/>
      <x:c r="AA68" s="3"/>
      <x:c r="AB68" s="3"/>
      <x:c r="AC68" s="3"/>
      <x:c r="AD68" s="3"/>
      <x:c r="AE68" s="3"/>
      <x:c r="AF68" s="3"/>
      <x:c r="AG68" s="3"/>
      <x:c r="AH68" s="3"/>
      <x:c r="AI68" s="3"/>
      <x:c r="AJ68" s="3"/>
      <x:c r="AK68" s="3"/>
    </x:row>
    <x:row r="69" ht="30" customHeight="1">
      <x:c r="A69" s="3"/>
      <x:c r="B69" s="69" t="str">
        <x:f>IF($B$10="","",$B$10)</x:f>
      </x:c>
      <x:c r="C69" s="70" t="n">
        <x:f>IF(Q$8="","",Q$8)</x:f>
        <x:v>46340</x:v>
      </x:c>
      <x:c r="D69" s="69" t="str">
        <x:f>IF(Q10="","",Q10)</x:f>
      </x:c>
      <x:c r="E69" s="69" t="str">
        <x:f>IFERROR(UPPER(CONCATENATE("",SUBSTITUTE(CONCATENATE("",SUBSTITUTE(CONCATENATE("",SUBSTITUTE(TRIM(CONCATENATE("",D69))," ","")),"–","-")),"—","-"))),CONCATENATE("",D69))</x:f>
      </x:c>
      <x:c r="F69" s="69" t="str">
        <x:f>IFERROR(LEFT(CONCATENATE("[",E69),SEARCH("-",E69)),"")</x:f>
      </x:c>
      <x:c r="G69" s="69" t="str">
        <x:f>IFERROR(MID(CONCATENATE(E69,"]"),SEARCH("-",E69)+1,32),"")</x:f>
      </x:c>
      <x:c r="H69" s="71" t="str">
        <x:f>IF(OR(E69="",E69="В"),"",IF(OR(E69=$B$42,E69=$B$43,E69=$B$44,E69=$B$45,E69=$B$46),INDEX($E$42:$E$46,MATCH(E69,$B$42:$B$46,0)),IFERROR(IF(ISNUMBER(SEARCH(":",F69)),IF(AND(OR((LEN(F69)-1)=4,(LEN(F69)-1)=5),MID(F69,1+(LEN(F69)-1)-2,1)=":",ISNUMBER(VALUE(MID(F69,2,1))),IF((LEN(F69)-1)=5,ISNUMBER(VALUE(MID(F69,3,1))),TRUE),ISNUMBER(VALUE(MID(F69,1+(LEN(F69)-1)-1,1))),ISNUMBER(VALUE(MID(F69,1+(LEN(F69)-1),1))),VALUE(MID(F69,2,(LEN(F69)-1)-3))&lt;24,VALUE(MID(F69,1+(LEN(F69)-1)-1,2))&lt;60),VALUE(MID(F69,2,(LEN(F69)-1)-3))/24+VALUE(MID(F69,1+(LEN(F69)-1)-1,2))/1440,-1),IF(AND((LEN(F69)-1)&gt;=1,(LEN(F69)-1)&lt;=2,ISNUMBER(VALUE(MID(F69,2,1))),IF((LEN(F69)-1)=2,ISNUMBER(VALUE(MID(F69,3,1))),TRUE),VALUE(MID(F69,2,(LEN(F69)-1)))&lt;24),VALUE(MID(F69,2,(LEN(F69)-1)))/24,-1)),-1)))</x:f>
      </x:c>
      <x:c r="I69" s="71" t="str">
        <x:f>IF(OR(E69="",E69="В"),"",IF(OR(E69=$B$42,E69=$B$43,E69=$B$44,E69=$B$45,E69=$B$46),INDEX($F$42:$F$46,MATCH(E69,$B$42:$B$46,0)),IFERROR(IF(ISNUMBER(SEARCH(":",G69)),IF(AND(OR((LEN(G69)-1)=4,(LEN(G69)-1)=5),MID(G69,0+(LEN(G69)-1)-2,1)=":",ISNUMBER(VALUE(MID(G69,1,1))),IF((LEN(G69)-1)=5,ISNUMBER(VALUE(MID(G69,2,1))),TRUE),ISNUMBER(VALUE(MID(G69,0+(LEN(G69)-1)-1,1))),ISNUMBER(VALUE(MID(G69,0+(LEN(G69)-1),1))),VALUE(MID(G69,1,(LEN(G69)-1)-3))&lt;24,VALUE(MID(G69,0+(LEN(G69)-1)-1,2))&lt;60),VALUE(MID(G69,1,(LEN(G69)-1)-3))/24+VALUE(MID(G69,0+(LEN(G69)-1)-1,2))/1440,-1),IF(AND((LEN(G69)-1)&gt;=1,(LEN(G69)-1)&lt;=2,ISNUMBER(VALUE(MID(G69,1,1))),IF((LEN(G69)-1)=2,ISNUMBER(VALUE(MID(G69,2,1))),TRUE),VALUE(MID(G69,1,(LEN(G69)-1)))&lt;24),VALUE(MID(G69,1,(LEN(G69)-1)))/24,-1)),-1)))</x:f>
      </x:c>
      <x:c r="J69" s="72" t="n">
        <x:f>IF(OR(E69="",E69="В"),0,IF(OR(E69=$B$42,E69=$B$43,E69=$B$44,E69=$B$45,E69=$B$46),INDEX($G$42:$G$46,MATCH(E69,$B$42:$B$46,0)),$D$7))</x:f>
        <x:v>0</x:v>
      </x:c>
      <x:c r="K69" s="73" t="n">
        <x:f>IF(OR(L69="",L69="Выходной"),0,IF(L69="Готово",ROUND(24*MOD(I69-H69,1)-J69/60,10),"Проверить"))</x:f>
        <x:v>0</x:v>
      </x:c>
      <x:c r="L69" s="74" t="str">
        <x:f>IF(E69="","",IF(C69="","Нет дня",IF(E69="В","Выходной",IF(LEN(TRIM($B$10))=0,"Нет имени",IF(COUNTIFS($B$10:$B$33,$B$10)&gt;1,"Повтор имени",IF(OR(E69=$B$42,E69=$B$43,E69=$B$44,E69=$B$45,E69=$B$46),IF(INDEX($I$42:$I$46,MATCH(E69,$B$42:$B$46,0))="Готово","Готово","Проверьте смену"),IF(OR(IFERROR(SEARCH("-",E69),0)=0,IFERROR(SEARCH("-",E69,SEARCH("-",E69)+1),0)&gt;0),"Нет кода",IF(OR(H69&lt;0,I69&lt;0),"Неверное время",IF(H69=I69,"Начало равно концу",IF(NOT(ISNUMBER($D$7)),"Проверьте перерыв",IF(OR($D$7&lt;0,$D$7&lt;&gt;INT($D$7)),"Проверьте перерыв",IF($D$7&gt;=ROUND(MOD(I69-H69,1)*1440,8),"Перерыв не меньше смены","Готово"))))))))))))</x:f>
      </x:c>
      <x:c r="M69" s="3"/>
      <x:c r="N69" s="3"/>
      <x:c r="O69" s="3"/>
      <x:c r="P69" s="3"/>
      <x:c r="Q69" s="3"/>
      <x:c r="R69" s="3"/>
      <x:c r="S69" s="3"/>
      <x:c r="T69" s="3"/>
      <x:c r="U69" s="3"/>
      <x:c r="V69" s="3"/>
      <x:c r="W69" s="3"/>
      <x:c r="X69" s="3"/>
      <x:c r="Y69" s="3"/>
      <x:c r="Z69" s="3"/>
      <x:c r="AA69" s="3"/>
      <x:c r="AB69" s="3"/>
      <x:c r="AC69" s="3"/>
      <x:c r="AD69" s="3"/>
      <x:c r="AE69" s="3"/>
      <x:c r="AF69" s="3"/>
      <x:c r="AG69" s="3"/>
      <x:c r="AH69" s="3"/>
      <x:c r="AI69" s="3"/>
      <x:c r="AJ69" s="3"/>
      <x:c r="AK69" s="3"/>
    </x:row>
    <x:row r="70" ht="30" customHeight="1">
      <x:c r="A70" s="3"/>
      <x:c r="B70" s="69" t="str">
        <x:f>IF($B$10="","",$B$10)</x:f>
      </x:c>
      <x:c r="C70" s="70" t="n">
        <x:f>IF(R$8="","",R$8)</x:f>
        <x:v>46341</x:v>
      </x:c>
      <x:c r="D70" s="69" t="str">
        <x:f>IF(R10="","",R10)</x:f>
      </x:c>
      <x:c r="E70" s="69" t="str">
        <x:f>IFERROR(UPPER(CONCATENATE("",SUBSTITUTE(CONCATENATE("",SUBSTITUTE(CONCATENATE("",SUBSTITUTE(TRIM(CONCATENATE("",D70))," ","")),"–","-")),"—","-"))),CONCATENATE("",D70))</x:f>
      </x:c>
      <x:c r="F70" s="69" t="str">
        <x:f>IFERROR(LEFT(CONCATENATE("[",E70),SEARCH("-",E70)),"")</x:f>
      </x:c>
      <x:c r="G70" s="69" t="str">
        <x:f>IFERROR(MID(CONCATENATE(E70,"]"),SEARCH("-",E70)+1,32),"")</x:f>
      </x:c>
      <x:c r="H70" s="71" t="str">
        <x:f>IF(OR(E70="",E70="В"),"",IF(OR(E70=$B$42,E70=$B$43,E70=$B$44,E70=$B$45,E70=$B$46),INDEX($E$42:$E$46,MATCH(E70,$B$42:$B$46,0)),IFERROR(IF(ISNUMBER(SEARCH(":",F70)),IF(AND(OR((LEN(F70)-1)=4,(LEN(F70)-1)=5),MID(F70,1+(LEN(F70)-1)-2,1)=":",ISNUMBER(VALUE(MID(F70,2,1))),IF((LEN(F70)-1)=5,ISNUMBER(VALUE(MID(F70,3,1))),TRUE),ISNUMBER(VALUE(MID(F70,1+(LEN(F70)-1)-1,1))),ISNUMBER(VALUE(MID(F70,1+(LEN(F70)-1),1))),VALUE(MID(F70,2,(LEN(F70)-1)-3))&lt;24,VALUE(MID(F70,1+(LEN(F70)-1)-1,2))&lt;60),VALUE(MID(F70,2,(LEN(F70)-1)-3))/24+VALUE(MID(F70,1+(LEN(F70)-1)-1,2))/1440,-1),IF(AND((LEN(F70)-1)&gt;=1,(LEN(F70)-1)&lt;=2,ISNUMBER(VALUE(MID(F70,2,1))),IF((LEN(F70)-1)=2,ISNUMBER(VALUE(MID(F70,3,1))),TRUE),VALUE(MID(F70,2,(LEN(F70)-1)))&lt;24),VALUE(MID(F70,2,(LEN(F70)-1)))/24,-1)),-1)))</x:f>
      </x:c>
      <x:c r="I70" s="71" t="str">
        <x:f>IF(OR(E70="",E70="В"),"",IF(OR(E70=$B$42,E70=$B$43,E70=$B$44,E70=$B$45,E70=$B$46),INDEX($F$42:$F$46,MATCH(E70,$B$42:$B$46,0)),IFERROR(IF(ISNUMBER(SEARCH(":",G70)),IF(AND(OR((LEN(G70)-1)=4,(LEN(G70)-1)=5),MID(G70,0+(LEN(G70)-1)-2,1)=":",ISNUMBER(VALUE(MID(G70,1,1))),IF((LEN(G70)-1)=5,ISNUMBER(VALUE(MID(G70,2,1))),TRUE),ISNUMBER(VALUE(MID(G70,0+(LEN(G70)-1)-1,1))),ISNUMBER(VALUE(MID(G70,0+(LEN(G70)-1),1))),VALUE(MID(G70,1,(LEN(G70)-1)-3))&lt;24,VALUE(MID(G70,0+(LEN(G70)-1)-1,2))&lt;60),VALUE(MID(G70,1,(LEN(G70)-1)-3))/24+VALUE(MID(G70,0+(LEN(G70)-1)-1,2))/1440,-1),IF(AND((LEN(G70)-1)&gt;=1,(LEN(G70)-1)&lt;=2,ISNUMBER(VALUE(MID(G70,1,1))),IF((LEN(G70)-1)=2,ISNUMBER(VALUE(MID(G70,2,1))),TRUE),VALUE(MID(G70,1,(LEN(G70)-1)))&lt;24),VALUE(MID(G70,1,(LEN(G70)-1)))/24,-1)),-1)))</x:f>
      </x:c>
      <x:c r="J70" s="72" t="n">
        <x:f>IF(OR(E70="",E70="В"),0,IF(OR(E70=$B$42,E70=$B$43,E70=$B$44,E70=$B$45,E70=$B$46),INDEX($G$42:$G$46,MATCH(E70,$B$42:$B$46,0)),$D$7))</x:f>
        <x:v>0</x:v>
      </x:c>
      <x:c r="K70" s="73" t="n">
        <x:f>IF(OR(L70="",L70="Выходной"),0,IF(L70="Готово",ROUND(24*MOD(I70-H70,1)-J70/60,10),"Проверить"))</x:f>
        <x:v>0</x:v>
      </x:c>
      <x:c r="L70" s="74" t="str">
        <x:f>IF(E70="","",IF(C70="","Нет дня",IF(E70="В","Выходной",IF(LEN(TRIM($B$10))=0,"Нет имени",IF(COUNTIFS($B$10:$B$33,$B$10)&gt;1,"Повтор имени",IF(OR(E70=$B$42,E70=$B$43,E70=$B$44,E70=$B$45,E70=$B$46),IF(INDEX($I$42:$I$46,MATCH(E70,$B$42:$B$46,0))="Готово","Готово","Проверьте смену"),IF(OR(IFERROR(SEARCH("-",E70),0)=0,IFERROR(SEARCH("-",E70,SEARCH("-",E70)+1),0)&gt;0),"Нет кода",IF(OR(H70&lt;0,I70&lt;0),"Неверное время",IF(H70=I70,"Начало равно концу",IF(NOT(ISNUMBER($D$7)),"Проверьте перерыв",IF(OR($D$7&lt;0,$D$7&lt;&gt;INT($D$7)),"Проверьте перерыв",IF($D$7&gt;=ROUND(MOD(I70-H70,1)*1440,8),"Перерыв не меньше смены","Готово"))))))))))))</x:f>
      </x:c>
      <x:c r="M70" s="3"/>
      <x:c r="N70" s="3"/>
      <x:c r="O70" s="3"/>
      <x:c r="P70" s="3"/>
      <x:c r="Q70" s="3"/>
      <x:c r="R70" s="3"/>
      <x:c r="S70" s="3"/>
      <x:c r="T70" s="3"/>
      <x:c r="U70" s="3"/>
      <x:c r="V70" s="3"/>
      <x:c r="W70" s="3"/>
      <x:c r="X70" s="3"/>
      <x:c r="Y70" s="3"/>
      <x:c r="Z70" s="3"/>
      <x:c r="AA70" s="3"/>
      <x:c r="AB70" s="3"/>
      <x:c r="AC70" s="3"/>
      <x:c r="AD70" s="3"/>
      <x:c r="AE70" s="3"/>
      <x:c r="AF70" s="3"/>
      <x:c r="AG70" s="3"/>
      <x:c r="AH70" s="3"/>
      <x:c r="AI70" s="3"/>
      <x:c r="AJ70" s="3"/>
      <x:c r="AK70" s="3"/>
    </x:row>
    <x:row r="71" ht="30" customHeight="1">
      <x:c r="A71" s="3"/>
      <x:c r="B71" s="69" t="str">
        <x:f>IF($B$10="","",$B$10)</x:f>
      </x:c>
      <x:c r="C71" s="70" t="n">
        <x:f>IF(S$8="","",S$8)</x:f>
        <x:v>46342</x:v>
      </x:c>
      <x:c r="D71" s="69" t="str">
        <x:f>IF(S10="","",S10)</x:f>
      </x:c>
      <x:c r="E71" s="69" t="str">
        <x:f>IFERROR(UPPER(CONCATENATE("",SUBSTITUTE(CONCATENATE("",SUBSTITUTE(CONCATENATE("",SUBSTITUTE(TRIM(CONCATENATE("",D71))," ","")),"–","-")),"—","-"))),CONCATENATE("",D71))</x:f>
      </x:c>
      <x:c r="F71" s="69" t="str">
        <x:f>IFERROR(LEFT(CONCATENATE("[",E71),SEARCH("-",E71)),"")</x:f>
      </x:c>
      <x:c r="G71" s="69" t="str">
        <x:f>IFERROR(MID(CONCATENATE(E71,"]"),SEARCH("-",E71)+1,32),"")</x:f>
      </x:c>
      <x:c r="H71" s="71" t="str">
        <x:f>IF(OR(E71="",E71="В"),"",IF(OR(E71=$B$42,E71=$B$43,E71=$B$44,E71=$B$45,E71=$B$46),INDEX($E$42:$E$46,MATCH(E71,$B$42:$B$46,0)),IFERROR(IF(ISNUMBER(SEARCH(":",F71)),IF(AND(OR((LEN(F71)-1)=4,(LEN(F71)-1)=5),MID(F71,1+(LEN(F71)-1)-2,1)=":",ISNUMBER(VALUE(MID(F71,2,1))),IF((LEN(F71)-1)=5,ISNUMBER(VALUE(MID(F71,3,1))),TRUE),ISNUMBER(VALUE(MID(F71,1+(LEN(F71)-1)-1,1))),ISNUMBER(VALUE(MID(F71,1+(LEN(F71)-1),1))),VALUE(MID(F71,2,(LEN(F71)-1)-3))&lt;24,VALUE(MID(F71,1+(LEN(F71)-1)-1,2))&lt;60),VALUE(MID(F71,2,(LEN(F71)-1)-3))/24+VALUE(MID(F71,1+(LEN(F71)-1)-1,2))/1440,-1),IF(AND((LEN(F71)-1)&gt;=1,(LEN(F71)-1)&lt;=2,ISNUMBER(VALUE(MID(F71,2,1))),IF((LEN(F71)-1)=2,ISNUMBER(VALUE(MID(F71,3,1))),TRUE),VALUE(MID(F71,2,(LEN(F71)-1)))&lt;24),VALUE(MID(F71,2,(LEN(F71)-1)))/24,-1)),-1)))</x:f>
      </x:c>
      <x:c r="I71" s="71" t="str">
        <x:f>IF(OR(E71="",E71="В"),"",IF(OR(E71=$B$42,E71=$B$43,E71=$B$44,E71=$B$45,E71=$B$46),INDEX($F$42:$F$46,MATCH(E71,$B$42:$B$46,0)),IFERROR(IF(ISNUMBER(SEARCH(":",G71)),IF(AND(OR((LEN(G71)-1)=4,(LEN(G71)-1)=5),MID(G71,0+(LEN(G71)-1)-2,1)=":",ISNUMBER(VALUE(MID(G71,1,1))),IF((LEN(G71)-1)=5,ISNUMBER(VALUE(MID(G71,2,1))),TRUE),ISNUMBER(VALUE(MID(G71,0+(LEN(G71)-1)-1,1))),ISNUMBER(VALUE(MID(G71,0+(LEN(G71)-1),1))),VALUE(MID(G71,1,(LEN(G71)-1)-3))&lt;24,VALUE(MID(G71,0+(LEN(G71)-1)-1,2))&lt;60),VALUE(MID(G71,1,(LEN(G71)-1)-3))/24+VALUE(MID(G71,0+(LEN(G71)-1)-1,2))/1440,-1),IF(AND((LEN(G71)-1)&gt;=1,(LEN(G71)-1)&lt;=2,ISNUMBER(VALUE(MID(G71,1,1))),IF((LEN(G71)-1)=2,ISNUMBER(VALUE(MID(G71,2,1))),TRUE),VALUE(MID(G71,1,(LEN(G71)-1)))&lt;24),VALUE(MID(G71,1,(LEN(G71)-1)))/24,-1)),-1)))</x:f>
      </x:c>
      <x:c r="J71" s="72" t="n">
        <x:f>IF(OR(E71="",E71="В"),0,IF(OR(E71=$B$42,E71=$B$43,E71=$B$44,E71=$B$45,E71=$B$46),INDEX($G$42:$G$46,MATCH(E71,$B$42:$B$46,0)),$D$7))</x:f>
        <x:v>0</x:v>
      </x:c>
      <x:c r="K71" s="73" t="n">
        <x:f>IF(OR(L71="",L71="Выходной"),0,IF(L71="Готово",ROUND(24*MOD(I71-H71,1)-J71/60,10),"Проверить"))</x:f>
        <x:v>0</x:v>
      </x:c>
      <x:c r="L71" s="74" t="str">
        <x:f>IF(E71="","",IF(C71="","Нет дня",IF(E71="В","Выходной",IF(LEN(TRIM($B$10))=0,"Нет имени",IF(COUNTIFS($B$10:$B$33,$B$10)&gt;1,"Повтор имени",IF(OR(E71=$B$42,E71=$B$43,E71=$B$44,E71=$B$45,E71=$B$46),IF(INDEX($I$42:$I$46,MATCH(E71,$B$42:$B$46,0))="Готово","Готово","Проверьте смену"),IF(OR(IFERROR(SEARCH("-",E71),0)=0,IFERROR(SEARCH("-",E71,SEARCH("-",E71)+1),0)&gt;0),"Нет кода",IF(OR(H71&lt;0,I71&lt;0),"Неверное время",IF(H71=I71,"Начало равно концу",IF(NOT(ISNUMBER($D$7)),"Проверьте перерыв",IF(OR($D$7&lt;0,$D$7&lt;&gt;INT($D$7)),"Проверьте перерыв",IF($D$7&gt;=ROUND(MOD(I71-H71,1)*1440,8),"Перерыв не меньше смены","Готово"))))))))))))</x:f>
      </x:c>
      <x:c r="M71" s="3"/>
      <x:c r="N71" s="3"/>
      <x:c r="O71" s="3"/>
      <x:c r="P71" s="3"/>
      <x:c r="Q71" s="3"/>
      <x:c r="R71" s="3"/>
      <x:c r="S71" s="3"/>
      <x:c r="T71" s="3"/>
      <x:c r="U71" s="3"/>
      <x:c r="V71" s="3"/>
      <x:c r="W71" s="3"/>
      <x:c r="X71" s="3"/>
      <x:c r="Y71" s="3"/>
      <x:c r="Z71" s="3"/>
      <x:c r="AA71" s="3"/>
      <x:c r="AB71" s="3"/>
      <x:c r="AC71" s="3"/>
      <x:c r="AD71" s="3"/>
      <x:c r="AE71" s="3"/>
      <x:c r="AF71" s="3"/>
      <x:c r="AG71" s="3"/>
      <x:c r="AH71" s="3"/>
      <x:c r="AI71" s="3"/>
      <x:c r="AJ71" s="3"/>
      <x:c r="AK71" s="3"/>
    </x:row>
    <x:row r="72" ht="30" customHeight="1">
      <x:c r="A72" s="3"/>
      <x:c r="B72" s="69" t="str">
        <x:f>IF($B$10="","",$B$10)</x:f>
      </x:c>
      <x:c r="C72" s="70" t="n">
        <x:f>IF(T$8="","",T$8)</x:f>
        <x:v>46343</x:v>
      </x:c>
      <x:c r="D72" s="69" t="str">
        <x:f>IF(T10="","",T10)</x:f>
      </x:c>
      <x:c r="E72" s="69" t="str">
        <x:f>IFERROR(UPPER(CONCATENATE("",SUBSTITUTE(CONCATENATE("",SUBSTITUTE(CONCATENATE("",SUBSTITUTE(TRIM(CONCATENATE("",D72))," ","")),"–","-")),"—","-"))),CONCATENATE("",D72))</x:f>
      </x:c>
      <x:c r="F72" s="69" t="str">
        <x:f>IFERROR(LEFT(CONCATENATE("[",E72),SEARCH("-",E72)),"")</x:f>
      </x:c>
      <x:c r="G72" s="69" t="str">
        <x:f>IFERROR(MID(CONCATENATE(E72,"]"),SEARCH("-",E72)+1,32),"")</x:f>
      </x:c>
      <x:c r="H72" s="71" t="str">
        <x:f>IF(OR(E72="",E72="В"),"",IF(OR(E72=$B$42,E72=$B$43,E72=$B$44,E72=$B$45,E72=$B$46),INDEX($E$42:$E$46,MATCH(E72,$B$42:$B$46,0)),IFERROR(IF(ISNUMBER(SEARCH(":",F72)),IF(AND(OR((LEN(F72)-1)=4,(LEN(F72)-1)=5),MID(F72,1+(LEN(F72)-1)-2,1)=":",ISNUMBER(VALUE(MID(F72,2,1))),IF((LEN(F72)-1)=5,ISNUMBER(VALUE(MID(F72,3,1))),TRUE),ISNUMBER(VALUE(MID(F72,1+(LEN(F72)-1)-1,1))),ISNUMBER(VALUE(MID(F72,1+(LEN(F72)-1),1))),VALUE(MID(F72,2,(LEN(F72)-1)-3))&lt;24,VALUE(MID(F72,1+(LEN(F72)-1)-1,2))&lt;60),VALUE(MID(F72,2,(LEN(F72)-1)-3))/24+VALUE(MID(F72,1+(LEN(F72)-1)-1,2))/1440,-1),IF(AND((LEN(F72)-1)&gt;=1,(LEN(F72)-1)&lt;=2,ISNUMBER(VALUE(MID(F72,2,1))),IF((LEN(F72)-1)=2,ISNUMBER(VALUE(MID(F72,3,1))),TRUE),VALUE(MID(F72,2,(LEN(F72)-1)))&lt;24),VALUE(MID(F72,2,(LEN(F72)-1)))/24,-1)),-1)))</x:f>
      </x:c>
      <x:c r="I72" s="71" t="str">
        <x:f>IF(OR(E72="",E72="В"),"",IF(OR(E72=$B$42,E72=$B$43,E72=$B$44,E72=$B$45,E72=$B$46),INDEX($F$42:$F$46,MATCH(E72,$B$42:$B$46,0)),IFERROR(IF(ISNUMBER(SEARCH(":",G72)),IF(AND(OR((LEN(G72)-1)=4,(LEN(G72)-1)=5),MID(G72,0+(LEN(G72)-1)-2,1)=":",ISNUMBER(VALUE(MID(G72,1,1))),IF((LEN(G72)-1)=5,ISNUMBER(VALUE(MID(G72,2,1))),TRUE),ISNUMBER(VALUE(MID(G72,0+(LEN(G72)-1)-1,1))),ISNUMBER(VALUE(MID(G72,0+(LEN(G72)-1),1))),VALUE(MID(G72,1,(LEN(G72)-1)-3))&lt;24,VALUE(MID(G72,0+(LEN(G72)-1)-1,2))&lt;60),VALUE(MID(G72,1,(LEN(G72)-1)-3))/24+VALUE(MID(G72,0+(LEN(G72)-1)-1,2))/1440,-1),IF(AND((LEN(G72)-1)&gt;=1,(LEN(G72)-1)&lt;=2,ISNUMBER(VALUE(MID(G72,1,1))),IF((LEN(G72)-1)=2,ISNUMBER(VALUE(MID(G72,2,1))),TRUE),VALUE(MID(G72,1,(LEN(G72)-1)))&lt;24),VALUE(MID(G72,1,(LEN(G72)-1)))/24,-1)),-1)))</x:f>
      </x:c>
      <x:c r="J72" s="72" t="n">
        <x:f>IF(OR(E72="",E72="В"),0,IF(OR(E72=$B$42,E72=$B$43,E72=$B$44,E72=$B$45,E72=$B$46),INDEX($G$42:$G$46,MATCH(E72,$B$42:$B$46,0)),$D$7))</x:f>
        <x:v>0</x:v>
      </x:c>
      <x:c r="K72" s="73" t="n">
        <x:f>IF(OR(L72="",L72="Выходной"),0,IF(L72="Готово",ROUND(24*MOD(I72-H72,1)-J72/60,10),"Проверить"))</x:f>
        <x:v>0</x:v>
      </x:c>
      <x:c r="L72" s="74" t="str">
        <x:f>IF(E72="","",IF(C72="","Нет дня",IF(E72="В","Выходной",IF(LEN(TRIM($B$10))=0,"Нет имени",IF(COUNTIFS($B$10:$B$33,$B$10)&gt;1,"Повтор имени",IF(OR(E72=$B$42,E72=$B$43,E72=$B$44,E72=$B$45,E72=$B$46),IF(INDEX($I$42:$I$46,MATCH(E72,$B$42:$B$46,0))="Готово","Готово","Проверьте смену"),IF(OR(IFERROR(SEARCH("-",E72),0)=0,IFERROR(SEARCH("-",E72,SEARCH("-",E72)+1),0)&gt;0),"Нет кода",IF(OR(H72&lt;0,I72&lt;0),"Неверное время",IF(H72=I72,"Начало равно концу",IF(NOT(ISNUMBER($D$7)),"Проверьте перерыв",IF(OR($D$7&lt;0,$D$7&lt;&gt;INT($D$7)),"Проверьте перерыв",IF($D$7&gt;=ROUND(MOD(I72-H72,1)*1440,8),"Перерыв не меньше смены","Готово"))))))))))))</x:f>
      </x:c>
      <x:c r="M72" s="3"/>
      <x:c r="N72" s="3"/>
      <x:c r="O72" s="3"/>
      <x:c r="P72" s="3"/>
      <x:c r="Q72" s="3"/>
      <x:c r="R72" s="3"/>
      <x:c r="S72" s="3"/>
      <x:c r="T72" s="3"/>
      <x:c r="U72" s="3"/>
      <x:c r="V72" s="3"/>
      <x:c r="W72" s="3"/>
      <x:c r="X72" s="3"/>
      <x:c r="Y72" s="3"/>
      <x:c r="Z72" s="3"/>
      <x:c r="AA72" s="3"/>
      <x:c r="AB72" s="3"/>
      <x:c r="AC72" s="3"/>
      <x:c r="AD72" s="3"/>
      <x:c r="AE72" s="3"/>
      <x:c r="AF72" s="3"/>
      <x:c r="AG72" s="3"/>
      <x:c r="AH72" s="3"/>
      <x:c r="AI72" s="3"/>
      <x:c r="AJ72" s="3"/>
      <x:c r="AK72" s="3"/>
    </x:row>
    <x:row r="73" ht="30" customHeight="1">
      <x:c r="A73" s="3"/>
      <x:c r="B73" s="69" t="str">
        <x:f>IF($B$10="","",$B$10)</x:f>
      </x:c>
      <x:c r="C73" s="70" t="n">
        <x:f>IF(U$8="","",U$8)</x:f>
        <x:v>46344</x:v>
      </x:c>
      <x:c r="D73" s="69" t="str">
        <x:f>IF(U10="","",U10)</x:f>
      </x:c>
      <x:c r="E73" s="69" t="str">
        <x:f>IFERROR(UPPER(CONCATENATE("",SUBSTITUTE(CONCATENATE("",SUBSTITUTE(CONCATENATE("",SUBSTITUTE(TRIM(CONCATENATE("",D73))," ","")),"–","-")),"—","-"))),CONCATENATE("",D73))</x:f>
      </x:c>
      <x:c r="F73" s="69" t="str">
        <x:f>IFERROR(LEFT(CONCATENATE("[",E73),SEARCH("-",E73)),"")</x:f>
      </x:c>
      <x:c r="G73" s="69" t="str">
        <x:f>IFERROR(MID(CONCATENATE(E73,"]"),SEARCH("-",E73)+1,32),"")</x:f>
      </x:c>
      <x:c r="H73" s="71" t="str">
        <x:f>IF(OR(E73="",E73="В"),"",IF(OR(E73=$B$42,E73=$B$43,E73=$B$44,E73=$B$45,E73=$B$46),INDEX($E$42:$E$46,MATCH(E73,$B$42:$B$46,0)),IFERROR(IF(ISNUMBER(SEARCH(":",F73)),IF(AND(OR((LEN(F73)-1)=4,(LEN(F73)-1)=5),MID(F73,1+(LEN(F73)-1)-2,1)=":",ISNUMBER(VALUE(MID(F73,2,1))),IF((LEN(F73)-1)=5,ISNUMBER(VALUE(MID(F73,3,1))),TRUE),ISNUMBER(VALUE(MID(F73,1+(LEN(F73)-1)-1,1))),ISNUMBER(VALUE(MID(F73,1+(LEN(F73)-1),1))),VALUE(MID(F73,2,(LEN(F73)-1)-3))&lt;24,VALUE(MID(F73,1+(LEN(F73)-1)-1,2))&lt;60),VALUE(MID(F73,2,(LEN(F73)-1)-3))/24+VALUE(MID(F73,1+(LEN(F73)-1)-1,2))/1440,-1),IF(AND((LEN(F73)-1)&gt;=1,(LEN(F73)-1)&lt;=2,ISNUMBER(VALUE(MID(F73,2,1))),IF((LEN(F73)-1)=2,ISNUMBER(VALUE(MID(F73,3,1))),TRUE),VALUE(MID(F73,2,(LEN(F73)-1)))&lt;24),VALUE(MID(F73,2,(LEN(F73)-1)))/24,-1)),-1)))</x:f>
      </x:c>
      <x:c r="I73" s="71" t="str">
        <x:f>IF(OR(E73="",E73="В"),"",IF(OR(E73=$B$42,E73=$B$43,E73=$B$44,E73=$B$45,E73=$B$46),INDEX($F$42:$F$46,MATCH(E73,$B$42:$B$46,0)),IFERROR(IF(ISNUMBER(SEARCH(":",G73)),IF(AND(OR((LEN(G73)-1)=4,(LEN(G73)-1)=5),MID(G73,0+(LEN(G73)-1)-2,1)=":",ISNUMBER(VALUE(MID(G73,1,1))),IF((LEN(G73)-1)=5,ISNUMBER(VALUE(MID(G73,2,1))),TRUE),ISNUMBER(VALUE(MID(G73,0+(LEN(G73)-1)-1,1))),ISNUMBER(VALUE(MID(G73,0+(LEN(G73)-1),1))),VALUE(MID(G73,1,(LEN(G73)-1)-3))&lt;24,VALUE(MID(G73,0+(LEN(G73)-1)-1,2))&lt;60),VALUE(MID(G73,1,(LEN(G73)-1)-3))/24+VALUE(MID(G73,0+(LEN(G73)-1)-1,2))/1440,-1),IF(AND((LEN(G73)-1)&gt;=1,(LEN(G73)-1)&lt;=2,ISNUMBER(VALUE(MID(G73,1,1))),IF((LEN(G73)-1)=2,ISNUMBER(VALUE(MID(G73,2,1))),TRUE),VALUE(MID(G73,1,(LEN(G73)-1)))&lt;24),VALUE(MID(G73,1,(LEN(G73)-1)))/24,-1)),-1)))</x:f>
      </x:c>
      <x:c r="J73" s="72" t="n">
        <x:f>IF(OR(E73="",E73="В"),0,IF(OR(E73=$B$42,E73=$B$43,E73=$B$44,E73=$B$45,E73=$B$46),INDEX($G$42:$G$46,MATCH(E73,$B$42:$B$46,0)),$D$7))</x:f>
        <x:v>0</x:v>
      </x:c>
      <x:c r="K73" s="73" t="n">
        <x:f>IF(OR(L73="",L73="Выходной"),0,IF(L73="Готово",ROUND(24*MOD(I73-H73,1)-J73/60,10),"Проверить"))</x:f>
        <x:v>0</x:v>
      </x:c>
      <x:c r="L73" s="74" t="str">
        <x:f>IF(E73="","",IF(C73="","Нет дня",IF(E73="В","Выходной",IF(LEN(TRIM($B$10))=0,"Нет имени",IF(COUNTIFS($B$10:$B$33,$B$10)&gt;1,"Повтор имени",IF(OR(E73=$B$42,E73=$B$43,E73=$B$44,E73=$B$45,E73=$B$46),IF(INDEX($I$42:$I$46,MATCH(E73,$B$42:$B$46,0))="Готово","Готово","Проверьте смену"),IF(OR(IFERROR(SEARCH("-",E73),0)=0,IFERROR(SEARCH("-",E73,SEARCH("-",E73)+1),0)&gt;0),"Нет кода",IF(OR(H73&lt;0,I73&lt;0),"Неверное время",IF(H73=I73,"Начало равно концу",IF(NOT(ISNUMBER($D$7)),"Проверьте перерыв",IF(OR($D$7&lt;0,$D$7&lt;&gt;INT($D$7)),"Проверьте перерыв",IF($D$7&gt;=ROUND(MOD(I73-H73,1)*1440,8),"Перерыв не меньше смены","Готово"))))))))))))</x:f>
      </x:c>
      <x:c r="M73" s="3"/>
      <x:c r="N73" s="3"/>
      <x:c r="O73" s="3"/>
      <x:c r="P73" s="3"/>
      <x:c r="Q73" s="3"/>
      <x:c r="R73" s="3"/>
      <x:c r="S73" s="3"/>
      <x:c r="T73" s="3"/>
      <x:c r="U73" s="3"/>
      <x:c r="V73" s="3"/>
      <x:c r="W73" s="3"/>
      <x:c r="X73" s="3"/>
      <x:c r="Y73" s="3"/>
      <x:c r="Z73" s="3"/>
      <x:c r="AA73" s="3"/>
      <x:c r="AB73" s="3"/>
      <x:c r="AC73" s="3"/>
      <x:c r="AD73" s="3"/>
      <x:c r="AE73" s="3"/>
      <x:c r="AF73" s="3"/>
      <x:c r="AG73" s="3"/>
      <x:c r="AH73" s="3"/>
      <x:c r="AI73" s="3"/>
      <x:c r="AJ73" s="3"/>
      <x:c r="AK73" s="3"/>
    </x:row>
    <x:row r="74" ht="30" customHeight="1">
      <x:c r="A74" s="3"/>
      <x:c r="B74" s="69" t="str">
        <x:f>IF($B$10="","",$B$10)</x:f>
      </x:c>
      <x:c r="C74" s="70" t="n">
        <x:f>IF(V$8="","",V$8)</x:f>
        <x:v>46345</x:v>
      </x:c>
      <x:c r="D74" s="69" t="str">
        <x:f>IF(V10="","",V10)</x:f>
      </x:c>
      <x:c r="E74" s="69" t="str">
        <x:f>IFERROR(UPPER(CONCATENATE("",SUBSTITUTE(CONCATENATE("",SUBSTITUTE(CONCATENATE("",SUBSTITUTE(TRIM(CONCATENATE("",D74))," ","")),"–","-")),"—","-"))),CONCATENATE("",D74))</x:f>
      </x:c>
      <x:c r="F74" s="69" t="str">
        <x:f>IFERROR(LEFT(CONCATENATE("[",E74),SEARCH("-",E74)),"")</x:f>
      </x:c>
      <x:c r="G74" s="69" t="str">
        <x:f>IFERROR(MID(CONCATENATE(E74,"]"),SEARCH("-",E74)+1,32),"")</x:f>
      </x:c>
      <x:c r="H74" s="71" t="str">
        <x:f>IF(OR(E74="",E74="В"),"",IF(OR(E74=$B$42,E74=$B$43,E74=$B$44,E74=$B$45,E74=$B$46),INDEX($E$42:$E$46,MATCH(E74,$B$42:$B$46,0)),IFERROR(IF(ISNUMBER(SEARCH(":",F74)),IF(AND(OR((LEN(F74)-1)=4,(LEN(F74)-1)=5),MID(F74,1+(LEN(F74)-1)-2,1)=":",ISNUMBER(VALUE(MID(F74,2,1))),IF((LEN(F74)-1)=5,ISNUMBER(VALUE(MID(F74,3,1))),TRUE),ISNUMBER(VALUE(MID(F74,1+(LEN(F74)-1)-1,1))),ISNUMBER(VALUE(MID(F74,1+(LEN(F74)-1),1))),VALUE(MID(F74,2,(LEN(F74)-1)-3))&lt;24,VALUE(MID(F74,1+(LEN(F74)-1)-1,2))&lt;60),VALUE(MID(F74,2,(LEN(F74)-1)-3))/24+VALUE(MID(F74,1+(LEN(F74)-1)-1,2))/1440,-1),IF(AND((LEN(F74)-1)&gt;=1,(LEN(F74)-1)&lt;=2,ISNUMBER(VALUE(MID(F74,2,1))),IF((LEN(F74)-1)=2,ISNUMBER(VALUE(MID(F74,3,1))),TRUE),VALUE(MID(F74,2,(LEN(F74)-1)))&lt;24),VALUE(MID(F74,2,(LEN(F74)-1)))/24,-1)),-1)))</x:f>
      </x:c>
      <x:c r="I74" s="71" t="str">
        <x:f>IF(OR(E74="",E74="В"),"",IF(OR(E74=$B$42,E74=$B$43,E74=$B$44,E74=$B$45,E74=$B$46),INDEX($F$42:$F$46,MATCH(E74,$B$42:$B$46,0)),IFERROR(IF(ISNUMBER(SEARCH(":",G74)),IF(AND(OR((LEN(G74)-1)=4,(LEN(G74)-1)=5),MID(G74,0+(LEN(G74)-1)-2,1)=":",ISNUMBER(VALUE(MID(G74,1,1))),IF((LEN(G74)-1)=5,ISNUMBER(VALUE(MID(G74,2,1))),TRUE),ISNUMBER(VALUE(MID(G74,0+(LEN(G74)-1)-1,1))),ISNUMBER(VALUE(MID(G74,0+(LEN(G74)-1),1))),VALUE(MID(G74,1,(LEN(G74)-1)-3))&lt;24,VALUE(MID(G74,0+(LEN(G74)-1)-1,2))&lt;60),VALUE(MID(G74,1,(LEN(G74)-1)-3))/24+VALUE(MID(G74,0+(LEN(G74)-1)-1,2))/1440,-1),IF(AND((LEN(G74)-1)&gt;=1,(LEN(G74)-1)&lt;=2,ISNUMBER(VALUE(MID(G74,1,1))),IF((LEN(G74)-1)=2,ISNUMBER(VALUE(MID(G74,2,1))),TRUE),VALUE(MID(G74,1,(LEN(G74)-1)))&lt;24),VALUE(MID(G74,1,(LEN(G74)-1)))/24,-1)),-1)))</x:f>
      </x:c>
      <x:c r="J74" s="72" t="n">
        <x:f>IF(OR(E74="",E74="В"),0,IF(OR(E74=$B$42,E74=$B$43,E74=$B$44,E74=$B$45,E74=$B$46),INDEX($G$42:$G$46,MATCH(E74,$B$42:$B$46,0)),$D$7))</x:f>
        <x:v>0</x:v>
      </x:c>
      <x:c r="K74" s="73" t="n">
        <x:f>IF(OR(L74="",L74="Выходной"),0,IF(L74="Готово",ROUND(24*MOD(I74-H74,1)-J74/60,10),"Проверить"))</x:f>
        <x:v>0</x:v>
      </x:c>
      <x:c r="L74" s="74" t="str">
        <x:f>IF(E74="","",IF(C74="","Нет дня",IF(E74="В","Выходной",IF(LEN(TRIM($B$10))=0,"Нет имени",IF(COUNTIFS($B$10:$B$33,$B$10)&gt;1,"Повтор имени",IF(OR(E74=$B$42,E74=$B$43,E74=$B$44,E74=$B$45,E74=$B$46),IF(INDEX($I$42:$I$46,MATCH(E74,$B$42:$B$46,0))="Готово","Готово","Проверьте смену"),IF(OR(IFERROR(SEARCH("-",E74),0)=0,IFERROR(SEARCH("-",E74,SEARCH("-",E74)+1),0)&gt;0),"Нет кода",IF(OR(H74&lt;0,I74&lt;0),"Неверное время",IF(H74=I74,"Начало равно концу",IF(NOT(ISNUMBER($D$7)),"Проверьте перерыв",IF(OR($D$7&lt;0,$D$7&lt;&gt;INT($D$7)),"Проверьте перерыв",IF($D$7&gt;=ROUND(MOD(I74-H74,1)*1440,8),"Перерыв не меньше смены","Готово"))))))))))))</x:f>
      </x:c>
      <x:c r="M74" s="3"/>
      <x:c r="N74" s="3"/>
      <x:c r="O74" s="3"/>
      <x:c r="P74" s="3"/>
      <x:c r="Q74" s="3"/>
      <x:c r="R74" s="3"/>
      <x:c r="S74" s="3"/>
      <x:c r="T74" s="3"/>
      <x:c r="U74" s="3"/>
      <x:c r="V74" s="3"/>
      <x:c r="W74" s="3"/>
      <x:c r="X74" s="3"/>
      <x:c r="Y74" s="3"/>
      <x:c r="Z74" s="3"/>
      <x:c r="AA74" s="3"/>
      <x:c r="AB74" s="3"/>
      <x:c r="AC74" s="3"/>
      <x:c r="AD74" s="3"/>
      <x:c r="AE74" s="3"/>
      <x:c r="AF74" s="3"/>
      <x:c r="AG74" s="3"/>
      <x:c r="AH74" s="3"/>
      <x:c r="AI74" s="3"/>
      <x:c r="AJ74" s="3"/>
      <x:c r="AK74" s="3"/>
    </x:row>
    <x:row r="75" ht="30" customHeight="1">
      <x:c r="A75" s="3"/>
      <x:c r="B75" s="69" t="str">
        <x:f>IF($B$10="","",$B$10)</x:f>
      </x:c>
      <x:c r="C75" s="70" t="n">
        <x:f>IF(W$8="","",W$8)</x:f>
        <x:v>46346</x:v>
      </x:c>
      <x:c r="D75" s="69" t="str">
        <x:f>IF(W10="","",W10)</x:f>
      </x:c>
      <x:c r="E75" s="69" t="str">
        <x:f>IFERROR(UPPER(CONCATENATE("",SUBSTITUTE(CONCATENATE("",SUBSTITUTE(CONCATENATE("",SUBSTITUTE(TRIM(CONCATENATE("",D75))," ","")),"–","-")),"—","-"))),CONCATENATE("",D75))</x:f>
      </x:c>
      <x:c r="F75" s="69" t="str">
        <x:f>IFERROR(LEFT(CONCATENATE("[",E75),SEARCH("-",E75)),"")</x:f>
      </x:c>
      <x:c r="G75" s="69" t="str">
        <x:f>IFERROR(MID(CONCATENATE(E75,"]"),SEARCH("-",E75)+1,32),"")</x:f>
      </x:c>
      <x:c r="H75" s="71" t="str">
        <x:f>IF(OR(E75="",E75="В"),"",IF(OR(E75=$B$42,E75=$B$43,E75=$B$44,E75=$B$45,E75=$B$46),INDEX($E$42:$E$46,MATCH(E75,$B$42:$B$46,0)),IFERROR(IF(ISNUMBER(SEARCH(":",F75)),IF(AND(OR((LEN(F75)-1)=4,(LEN(F75)-1)=5),MID(F75,1+(LEN(F75)-1)-2,1)=":",ISNUMBER(VALUE(MID(F75,2,1))),IF((LEN(F75)-1)=5,ISNUMBER(VALUE(MID(F75,3,1))),TRUE),ISNUMBER(VALUE(MID(F75,1+(LEN(F75)-1)-1,1))),ISNUMBER(VALUE(MID(F75,1+(LEN(F75)-1),1))),VALUE(MID(F75,2,(LEN(F75)-1)-3))&lt;24,VALUE(MID(F75,1+(LEN(F75)-1)-1,2))&lt;60),VALUE(MID(F75,2,(LEN(F75)-1)-3))/24+VALUE(MID(F75,1+(LEN(F75)-1)-1,2))/1440,-1),IF(AND((LEN(F75)-1)&gt;=1,(LEN(F75)-1)&lt;=2,ISNUMBER(VALUE(MID(F75,2,1))),IF((LEN(F75)-1)=2,ISNUMBER(VALUE(MID(F75,3,1))),TRUE),VALUE(MID(F75,2,(LEN(F75)-1)))&lt;24),VALUE(MID(F75,2,(LEN(F75)-1)))/24,-1)),-1)))</x:f>
      </x:c>
      <x:c r="I75" s="71" t="str">
        <x:f>IF(OR(E75="",E75="В"),"",IF(OR(E75=$B$42,E75=$B$43,E75=$B$44,E75=$B$45,E75=$B$46),INDEX($F$42:$F$46,MATCH(E75,$B$42:$B$46,0)),IFERROR(IF(ISNUMBER(SEARCH(":",G75)),IF(AND(OR((LEN(G75)-1)=4,(LEN(G75)-1)=5),MID(G75,0+(LEN(G75)-1)-2,1)=":",ISNUMBER(VALUE(MID(G75,1,1))),IF((LEN(G75)-1)=5,ISNUMBER(VALUE(MID(G75,2,1))),TRUE),ISNUMBER(VALUE(MID(G75,0+(LEN(G75)-1)-1,1))),ISNUMBER(VALUE(MID(G75,0+(LEN(G75)-1),1))),VALUE(MID(G75,1,(LEN(G75)-1)-3))&lt;24,VALUE(MID(G75,0+(LEN(G75)-1)-1,2))&lt;60),VALUE(MID(G75,1,(LEN(G75)-1)-3))/24+VALUE(MID(G75,0+(LEN(G75)-1)-1,2))/1440,-1),IF(AND((LEN(G75)-1)&gt;=1,(LEN(G75)-1)&lt;=2,ISNUMBER(VALUE(MID(G75,1,1))),IF((LEN(G75)-1)=2,ISNUMBER(VALUE(MID(G75,2,1))),TRUE),VALUE(MID(G75,1,(LEN(G75)-1)))&lt;24),VALUE(MID(G75,1,(LEN(G75)-1)))/24,-1)),-1)))</x:f>
      </x:c>
      <x:c r="J75" s="72" t="n">
        <x:f>IF(OR(E75="",E75="В"),0,IF(OR(E75=$B$42,E75=$B$43,E75=$B$44,E75=$B$45,E75=$B$46),INDEX($G$42:$G$46,MATCH(E75,$B$42:$B$46,0)),$D$7))</x:f>
        <x:v>0</x:v>
      </x:c>
      <x:c r="K75" s="73" t="n">
        <x:f>IF(OR(L75="",L75="Выходной"),0,IF(L75="Готово",ROUND(24*MOD(I75-H75,1)-J75/60,10),"Проверить"))</x:f>
        <x:v>0</x:v>
      </x:c>
      <x:c r="L75" s="74" t="str">
        <x:f>IF(E75="","",IF(C75="","Нет дня",IF(E75="В","Выходной",IF(LEN(TRIM($B$10))=0,"Нет имени",IF(COUNTIFS($B$10:$B$33,$B$10)&gt;1,"Повтор имени",IF(OR(E75=$B$42,E75=$B$43,E75=$B$44,E75=$B$45,E75=$B$46),IF(INDEX($I$42:$I$46,MATCH(E75,$B$42:$B$46,0))="Готово","Готово","Проверьте смену"),IF(OR(IFERROR(SEARCH("-",E75),0)=0,IFERROR(SEARCH("-",E75,SEARCH("-",E75)+1),0)&gt;0),"Нет кода",IF(OR(H75&lt;0,I75&lt;0),"Неверное время",IF(H75=I75,"Начало равно концу",IF(NOT(ISNUMBER($D$7)),"Проверьте перерыв",IF(OR($D$7&lt;0,$D$7&lt;&gt;INT($D$7)),"Проверьте перерыв",IF($D$7&gt;=ROUND(MOD(I75-H75,1)*1440,8),"Перерыв не меньше смены","Готово"))))))))))))</x:f>
      </x:c>
      <x:c r="M75" s="3"/>
      <x:c r="N75" s="3"/>
      <x:c r="O75" s="3"/>
      <x:c r="P75" s="3"/>
      <x:c r="Q75" s="3"/>
      <x:c r="R75" s="3"/>
      <x:c r="S75" s="3"/>
      <x:c r="T75" s="3"/>
      <x:c r="U75" s="3"/>
      <x:c r="V75" s="3"/>
      <x:c r="W75" s="3"/>
      <x:c r="X75" s="3"/>
      <x:c r="Y75" s="3"/>
      <x:c r="Z75" s="3"/>
      <x:c r="AA75" s="3"/>
      <x:c r="AB75" s="3"/>
      <x:c r="AC75" s="3"/>
      <x:c r="AD75" s="3"/>
      <x:c r="AE75" s="3"/>
      <x:c r="AF75" s="3"/>
      <x:c r="AG75" s="3"/>
      <x:c r="AH75" s="3"/>
      <x:c r="AI75" s="3"/>
      <x:c r="AJ75" s="3"/>
      <x:c r="AK75" s="3"/>
    </x:row>
    <x:row r="76" ht="30" customHeight="1">
      <x:c r="A76" s="3"/>
      <x:c r="B76" s="69" t="str">
        <x:f>IF($B$10="","",$B$10)</x:f>
      </x:c>
      <x:c r="C76" s="70" t="n">
        <x:f>IF(X$8="","",X$8)</x:f>
        <x:v>46347</x:v>
      </x:c>
      <x:c r="D76" s="69" t="str">
        <x:f>IF(X10="","",X10)</x:f>
      </x:c>
      <x:c r="E76" s="69" t="str">
        <x:f>IFERROR(UPPER(CONCATENATE("",SUBSTITUTE(CONCATENATE("",SUBSTITUTE(CONCATENATE("",SUBSTITUTE(TRIM(CONCATENATE("",D76))," ","")),"–","-")),"—","-"))),CONCATENATE("",D76))</x:f>
      </x:c>
      <x:c r="F76" s="69" t="str">
        <x:f>IFERROR(LEFT(CONCATENATE("[",E76),SEARCH("-",E76)),"")</x:f>
      </x:c>
      <x:c r="G76" s="69" t="str">
        <x:f>IFERROR(MID(CONCATENATE(E76,"]"),SEARCH("-",E76)+1,32),"")</x:f>
      </x:c>
      <x:c r="H76" s="71" t="str">
        <x:f>IF(OR(E76="",E76="В"),"",IF(OR(E76=$B$42,E76=$B$43,E76=$B$44,E76=$B$45,E76=$B$46),INDEX($E$42:$E$46,MATCH(E76,$B$42:$B$46,0)),IFERROR(IF(ISNUMBER(SEARCH(":",F76)),IF(AND(OR((LEN(F76)-1)=4,(LEN(F76)-1)=5),MID(F76,1+(LEN(F76)-1)-2,1)=":",ISNUMBER(VALUE(MID(F76,2,1))),IF((LEN(F76)-1)=5,ISNUMBER(VALUE(MID(F76,3,1))),TRUE),ISNUMBER(VALUE(MID(F76,1+(LEN(F76)-1)-1,1))),ISNUMBER(VALUE(MID(F76,1+(LEN(F76)-1),1))),VALUE(MID(F76,2,(LEN(F76)-1)-3))&lt;24,VALUE(MID(F76,1+(LEN(F76)-1)-1,2))&lt;60),VALUE(MID(F76,2,(LEN(F76)-1)-3))/24+VALUE(MID(F76,1+(LEN(F76)-1)-1,2))/1440,-1),IF(AND((LEN(F76)-1)&gt;=1,(LEN(F76)-1)&lt;=2,ISNUMBER(VALUE(MID(F76,2,1))),IF((LEN(F76)-1)=2,ISNUMBER(VALUE(MID(F76,3,1))),TRUE),VALUE(MID(F76,2,(LEN(F76)-1)))&lt;24),VALUE(MID(F76,2,(LEN(F76)-1)))/24,-1)),-1)))</x:f>
      </x:c>
      <x:c r="I76" s="71" t="str">
        <x:f>IF(OR(E76="",E76="В"),"",IF(OR(E76=$B$42,E76=$B$43,E76=$B$44,E76=$B$45,E76=$B$46),INDEX($F$42:$F$46,MATCH(E76,$B$42:$B$46,0)),IFERROR(IF(ISNUMBER(SEARCH(":",G76)),IF(AND(OR((LEN(G76)-1)=4,(LEN(G76)-1)=5),MID(G76,0+(LEN(G76)-1)-2,1)=":",ISNUMBER(VALUE(MID(G76,1,1))),IF((LEN(G76)-1)=5,ISNUMBER(VALUE(MID(G76,2,1))),TRUE),ISNUMBER(VALUE(MID(G76,0+(LEN(G76)-1)-1,1))),ISNUMBER(VALUE(MID(G76,0+(LEN(G76)-1),1))),VALUE(MID(G76,1,(LEN(G76)-1)-3))&lt;24,VALUE(MID(G76,0+(LEN(G76)-1)-1,2))&lt;60),VALUE(MID(G76,1,(LEN(G76)-1)-3))/24+VALUE(MID(G76,0+(LEN(G76)-1)-1,2))/1440,-1),IF(AND((LEN(G76)-1)&gt;=1,(LEN(G76)-1)&lt;=2,ISNUMBER(VALUE(MID(G76,1,1))),IF((LEN(G76)-1)=2,ISNUMBER(VALUE(MID(G76,2,1))),TRUE),VALUE(MID(G76,1,(LEN(G76)-1)))&lt;24),VALUE(MID(G76,1,(LEN(G76)-1)))/24,-1)),-1)))</x:f>
      </x:c>
      <x:c r="J76" s="72" t="n">
        <x:f>IF(OR(E76="",E76="В"),0,IF(OR(E76=$B$42,E76=$B$43,E76=$B$44,E76=$B$45,E76=$B$46),INDEX($G$42:$G$46,MATCH(E76,$B$42:$B$46,0)),$D$7))</x:f>
        <x:v>0</x:v>
      </x:c>
      <x:c r="K76" s="73" t="n">
        <x:f>IF(OR(L76="",L76="Выходной"),0,IF(L76="Готово",ROUND(24*MOD(I76-H76,1)-J76/60,10),"Проверить"))</x:f>
        <x:v>0</x:v>
      </x:c>
      <x:c r="L76" s="74" t="str">
        <x:f>IF(E76="","",IF(C76="","Нет дня",IF(E76="В","Выходной",IF(LEN(TRIM($B$10))=0,"Нет имени",IF(COUNTIFS($B$10:$B$33,$B$10)&gt;1,"Повтор имени",IF(OR(E76=$B$42,E76=$B$43,E76=$B$44,E76=$B$45,E76=$B$46),IF(INDEX($I$42:$I$46,MATCH(E76,$B$42:$B$46,0))="Готово","Готово","Проверьте смену"),IF(OR(IFERROR(SEARCH("-",E76),0)=0,IFERROR(SEARCH("-",E76,SEARCH("-",E76)+1),0)&gt;0),"Нет кода",IF(OR(H76&lt;0,I76&lt;0),"Неверное время",IF(H76=I76,"Начало равно концу",IF(NOT(ISNUMBER($D$7)),"Проверьте перерыв",IF(OR($D$7&lt;0,$D$7&lt;&gt;INT($D$7)),"Проверьте перерыв",IF($D$7&gt;=ROUND(MOD(I76-H76,1)*1440,8),"Перерыв не меньше смены","Готово"))))))))))))</x:f>
      </x:c>
      <x:c r="M76" s="3"/>
      <x:c r="N76" s="3"/>
      <x:c r="O76" s="3"/>
      <x:c r="P76" s="3"/>
      <x:c r="Q76" s="3"/>
      <x:c r="R76" s="3"/>
      <x:c r="S76" s="3"/>
      <x:c r="T76" s="3"/>
      <x:c r="U76" s="3"/>
      <x:c r="V76" s="3"/>
      <x:c r="W76" s="3"/>
      <x:c r="X76" s="3"/>
      <x:c r="Y76" s="3"/>
      <x:c r="Z76" s="3"/>
      <x:c r="AA76" s="3"/>
      <x:c r="AB76" s="3"/>
      <x:c r="AC76" s="3"/>
      <x:c r="AD76" s="3"/>
      <x:c r="AE76" s="3"/>
      <x:c r="AF76" s="3"/>
      <x:c r="AG76" s="3"/>
      <x:c r="AH76" s="3"/>
      <x:c r="AI76" s="3"/>
      <x:c r="AJ76" s="3"/>
      <x:c r="AK76" s="3"/>
    </x:row>
    <x:row r="77" ht="30" customHeight="1">
      <x:c r="A77" s="3"/>
      <x:c r="B77" s="69" t="str">
        <x:f>IF($B$10="","",$B$10)</x:f>
      </x:c>
      <x:c r="C77" s="70" t="n">
        <x:f>IF(Y$8="","",Y$8)</x:f>
        <x:v>46348</x:v>
      </x:c>
      <x:c r="D77" s="69" t="str">
        <x:f>IF(Y10="","",Y10)</x:f>
      </x:c>
      <x:c r="E77" s="69" t="str">
        <x:f>IFERROR(UPPER(CONCATENATE("",SUBSTITUTE(CONCATENATE("",SUBSTITUTE(CONCATENATE("",SUBSTITUTE(TRIM(CONCATENATE("",D77))," ","")),"–","-")),"—","-"))),CONCATENATE("",D77))</x:f>
      </x:c>
      <x:c r="F77" s="69" t="str">
        <x:f>IFERROR(LEFT(CONCATENATE("[",E77),SEARCH("-",E77)),"")</x:f>
      </x:c>
      <x:c r="G77" s="69" t="str">
        <x:f>IFERROR(MID(CONCATENATE(E77,"]"),SEARCH("-",E77)+1,32),"")</x:f>
      </x:c>
      <x:c r="H77" s="71" t="str">
        <x:f>IF(OR(E77="",E77="В"),"",IF(OR(E77=$B$42,E77=$B$43,E77=$B$44,E77=$B$45,E77=$B$46),INDEX($E$42:$E$46,MATCH(E77,$B$42:$B$46,0)),IFERROR(IF(ISNUMBER(SEARCH(":",F77)),IF(AND(OR((LEN(F77)-1)=4,(LEN(F77)-1)=5),MID(F77,1+(LEN(F77)-1)-2,1)=":",ISNUMBER(VALUE(MID(F77,2,1))),IF((LEN(F77)-1)=5,ISNUMBER(VALUE(MID(F77,3,1))),TRUE),ISNUMBER(VALUE(MID(F77,1+(LEN(F77)-1)-1,1))),ISNUMBER(VALUE(MID(F77,1+(LEN(F77)-1),1))),VALUE(MID(F77,2,(LEN(F77)-1)-3))&lt;24,VALUE(MID(F77,1+(LEN(F77)-1)-1,2))&lt;60),VALUE(MID(F77,2,(LEN(F77)-1)-3))/24+VALUE(MID(F77,1+(LEN(F77)-1)-1,2))/1440,-1),IF(AND((LEN(F77)-1)&gt;=1,(LEN(F77)-1)&lt;=2,ISNUMBER(VALUE(MID(F77,2,1))),IF((LEN(F77)-1)=2,ISNUMBER(VALUE(MID(F77,3,1))),TRUE),VALUE(MID(F77,2,(LEN(F77)-1)))&lt;24),VALUE(MID(F77,2,(LEN(F77)-1)))/24,-1)),-1)))</x:f>
      </x:c>
      <x:c r="I77" s="71" t="str">
        <x:f>IF(OR(E77="",E77="В"),"",IF(OR(E77=$B$42,E77=$B$43,E77=$B$44,E77=$B$45,E77=$B$46),INDEX($F$42:$F$46,MATCH(E77,$B$42:$B$46,0)),IFERROR(IF(ISNUMBER(SEARCH(":",G77)),IF(AND(OR((LEN(G77)-1)=4,(LEN(G77)-1)=5),MID(G77,0+(LEN(G77)-1)-2,1)=":",ISNUMBER(VALUE(MID(G77,1,1))),IF((LEN(G77)-1)=5,ISNUMBER(VALUE(MID(G77,2,1))),TRUE),ISNUMBER(VALUE(MID(G77,0+(LEN(G77)-1)-1,1))),ISNUMBER(VALUE(MID(G77,0+(LEN(G77)-1),1))),VALUE(MID(G77,1,(LEN(G77)-1)-3))&lt;24,VALUE(MID(G77,0+(LEN(G77)-1)-1,2))&lt;60),VALUE(MID(G77,1,(LEN(G77)-1)-3))/24+VALUE(MID(G77,0+(LEN(G77)-1)-1,2))/1440,-1),IF(AND((LEN(G77)-1)&gt;=1,(LEN(G77)-1)&lt;=2,ISNUMBER(VALUE(MID(G77,1,1))),IF((LEN(G77)-1)=2,ISNUMBER(VALUE(MID(G77,2,1))),TRUE),VALUE(MID(G77,1,(LEN(G77)-1)))&lt;24),VALUE(MID(G77,1,(LEN(G77)-1)))/24,-1)),-1)))</x:f>
      </x:c>
      <x:c r="J77" s="72" t="n">
        <x:f>IF(OR(E77="",E77="В"),0,IF(OR(E77=$B$42,E77=$B$43,E77=$B$44,E77=$B$45,E77=$B$46),INDEX($G$42:$G$46,MATCH(E77,$B$42:$B$46,0)),$D$7))</x:f>
        <x:v>0</x:v>
      </x:c>
      <x:c r="K77" s="73" t="n">
        <x:f>IF(OR(L77="",L77="Выходной"),0,IF(L77="Готово",ROUND(24*MOD(I77-H77,1)-J77/60,10),"Проверить"))</x:f>
        <x:v>0</x:v>
      </x:c>
      <x:c r="L77" s="74" t="str">
        <x:f>IF(E77="","",IF(C77="","Нет дня",IF(E77="В","Выходной",IF(LEN(TRIM($B$10))=0,"Нет имени",IF(COUNTIFS($B$10:$B$33,$B$10)&gt;1,"Повтор имени",IF(OR(E77=$B$42,E77=$B$43,E77=$B$44,E77=$B$45,E77=$B$46),IF(INDEX($I$42:$I$46,MATCH(E77,$B$42:$B$46,0))="Готово","Готово","Проверьте смену"),IF(OR(IFERROR(SEARCH("-",E77),0)=0,IFERROR(SEARCH("-",E77,SEARCH("-",E77)+1),0)&gt;0),"Нет кода",IF(OR(H77&lt;0,I77&lt;0),"Неверное время",IF(H77=I77,"Начало равно концу",IF(NOT(ISNUMBER($D$7)),"Проверьте перерыв",IF(OR($D$7&lt;0,$D$7&lt;&gt;INT($D$7)),"Проверьте перерыв",IF($D$7&gt;=ROUND(MOD(I77-H77,1)*1440,8),"Перерыв не меньше смены","Готово"))))))))))))</x:f>
      </x:c>
      <x:c r="M77" s="3"/>
      <x:c r="N77" s="3"/>
      <x:c r="O77" s="3"/>
      <x:c r="P77" s="3"/>
      <x:c r="Q77" s="3"/>
      <x:c r="R77" s="3"/>
      <x:c r="S77" s="3"/>
      <x:c r="T77" s="3"/>
      <x:c r="U77" s="3"/>
      <x:c r="V77" s="3"/>
      <x:c r="W77" s="3"/>
      <x:c r="X77" s="3"/>
      <x:c r="Y77" s="3"/>
      <x:c r="Z77" s="3"/>
      <x:c r="AA77" s="3"/>
      <x:c r="AB77" s="3"/>
      <x:c r="AC77" s="3"/>
      <x:c r="AD77" s="3"/>
      <x:c r="AE77" s="3"/>
      <x:c r="AF77" s="3"/>
      <x:c r="AG77" s="3"/>
      <x:c r="AH77" s="3"/>
      <x:c r="AI77" s="3"/>
      <x:c r="AJ77" s="3"/>
      <x:c r="AK77" s="3"/>
    </x:row>
    <x:row r="78" ht="30" customHeight="1">
      <x:c r="A78" s="3"/>
      <x:c r="B78" s="69" t="str">
        <x:f>IF($B$10="","",$B$10)</x:f>
      </x:c>
      <x:c r="C78" s="70" t="n">
        <x:f>IF(Z$8="","",Z$8)</x:f>
        <x:v>46349</x:v>
      </x:c>
      <x:c r="D78" s="69" t="str">
        <x:f>IF(Z10="","",Z10)</x:f>
      </x:c>
      <x:c r="E78" s="69" t="str">
        <x:f>IFERROR(UPPER(CONCATENATE("",SUBSTITUTE(CONCATENATE("",SUBSTITUTE(CONCATENATE("",SUBSTITUTE(TRIM(CONCATENATE("",D78))," ","")),"–","-")),"—","-"))),CONCATENATE("",D78))</x:f>
      </x:c>
      <x:c r="F78" s="69" t="str">
        <x:f>IFERROR(LEFT(CONCATENATE("[",E78),SEARCH("-",E78)),"")</x:f>
      </x:c>
      <x:c r="G78" s="69" t="str">
        <x:f>IFERROR(MID(CONCATENATE(E78,"]"),SEARCH("-",E78)+1,32),"")</x:f>
      </x:c>
      <x:c r="H78" s="71" t="str">
        <x:f>IF(OR(E78="",E78="В"),"",IF(OR(E78=$B$42,E78=$B$43,E78=$B$44,E78=$B$45,E78=$B$46),INDEX($E$42:$E$46,MATCH(E78,$B$42:$B$46,0)),IFERROR(IF(ISNUMBER(SEARCH(":",F78)),IF(AND(OR((LEN(F78)-1)=4,(LEN(F78)-1)=5),MID(F78,1+(LEN(F78)-1)-2,1)=":",ISNUMBER(VALUE(MID(F78,2,1))),IF((LEN(F78)-1)=5,ISNUMBER(VALUE(MID(F78,3,1))),TRUE),ISNUMBER(VALUE(MID(F78,1+(LEN(F78)-1)-1,1))),ISNUMBER(VALUE(MID(F78,1+(LEN(F78)-1),1))),VALUE(MID(F78,2,(LEN(F78)-1)-3))&lt;24,VALUE(MID(F78,1+(LEN(F78)-1)-1,2))&lt;60),VALUE(MID(F78,2,(LEN(F78)-1)-3))/24+VALUE(MID(F78,1+(LEN(F78)-1)-1,2))/1440,-1),IF(AND((LEN(F78)-1)&gt;=1,(LEN(F78)-1)&lt;=2,ISNUMBER(VALUE(MID(F78,2,1))),IF((LEN(F78)-1)=2,ISNUMBER(VALUE(MID(F78,3,1))),TRUE),VALUE(MID(F78,2,(LEN(F78)-1)))&lt;24),VALUE(MID(F78,2,(LEN(F78)-1)))/24,-1)),-1)))</x:f>
      </x:c>
      <x:c r="I78" s="71" t="str">
        <x:f>IF(OR(E78="",E78="В"),"",IF(OR(E78=$B$42,E78=$B$43,E78=$B$44,E78=$B$45,E78=$B$46),INDEX($F$42:$F$46,MATCH(E78,$B$42:$B$46,0)),IFERROR(IF(ISNUMBER(SEARCH(":",G78)),IF(AND(OR((LEN(G78)-1)=4,(LEN(G78)-1)=5),MID(G78,0+(LEN(G78)-1)-2,1)=":",ISNUMBER(VALUE(MID(G78,1,1))),IF((LEN(G78)-1)=5,ISNUMBER(VALUE(MID(G78,2,1))),TRUE),ISNUMBER(VALUE(MID(G78,0+(LEN(G78)-1)-1,1))),ISNUMBER(VALUE(MID(G78,0+(LEN(G78)-1),1))),VALUE(MID(G78,1,(LEN(G78)-1)-3))&lt;24,VALUE(MID(G78,0+(LEN(G78)-1)-1,2))&lt;60),VALUE(MID(G78,1,(LEN(G78)-1)-3))/24+VALUE(MID(G78,0+(LEN(G78)-1)-1,2))/1440,-1),IF(AND((LEN(G78)-1)&gt;=1,(LEN(G78)-1)&lt;=2,ISNUMBER(VALUE(MID(G78,1,1))),IF((LEN(G78)-1)=2,ISNUMBER(VALUE(MID(G78,2,1))),TRUE),VALUE(MID(G78,1,(LEN(G78)-1)))&lt;24),VALUE(MID(G78,1,(LEN(G78)-1)))/24,-1)),-1)))</x:f>
      </x:c>
      <x:c r="J78" s="72" t="n">
        <x:f>IF(OR(E78="",E78="В"),0,IF(OR(E78=$B$42,E78=$B$43,E78=$B$44,E78=$B$45,E78=$B$46),INDEX($G$42:$G$46,MATCH(E78,$B$42:$B$46,0)),$D$7))</x:f>
        <x:v>0</x:v>
      </x:c>
      <x:c r="K78" s="73" t="n">
        <x:f>IF(OR(L78="",L78="Выходной"),0,IF(L78="Готово",ROUND(24*MOD(I78-H78,1)-J78/60,10),"Проверить"))</x:f>
        <x:v>0</x:v>
      </x:c>
      <x:c r="L78" s="74" t="str">
        <x:f>IF(E78="","",IF(C78="","Нет дня",IF(E78="В","Выходной",IF(LEN(TRIM($B$10))=0,"Нет имени",IF(COUNTIFS($B$10:$B$33,$B$10)&gt;1,"Повтор имени",IF(OR(E78=$B$42,E78=$B$43,E78=$B$44,E78=$B$45,E78=$B$46),IF(INDEX($I$42:$I$46,MATCH(E78,$B$42:$B$46,0))="Готово","Готово","Проверьте смену"),IF(OR(IFERROR(SEARCH("-",E78),0)=0,IFERROR(SEARCH("-",E78,SEARCH("-",E78)+1),0)&gt;0),"Нет кода",IF(OR(H78&lt;0,I78&lt;0),"Неверное время",IF(H78=I78,"Начало равно концу",IF(NOT(ISNUMBER($D$7)),"Проверьте перерыв",IF(OR($D$7&lt;0,$D$7&lt;&gt;INT($D$7)),"Проверьте перерыв",IF($D$7&gt;=ROUND(MOD(I78-H78,1)*1440,8),"Перерыв не меньше смены","Готово"))))))))))))</x:f>
      </x:c>
      <x:c r="M78" s="3"/>
      <x:c r="N78" s="3"/>
      <x:c r="O78" s="3"/>
      <x:c r="P78" s="3"/>
      <x:c r="Q78" s="3"/>
      <x:c r="R78" s="3"/>
      <x:c r="S78" s="3"/>
      <x:c r="T78" s="3"/>
      <x:c r="U78" s="3"/>
      <x:c r="V78" s="3"/>
      <x:c r="W78" s="3"/>
      <x:c r="X78" s="3"/>
      <x:c r="Y78" s="3"/>
      <x:c r="Z78" s="3"/>
      <x:c r="AA78" s="3"/>
      <x:c r="AB78" s="3"/>
      <x:c r="AC78" s="3"/>
      <x:c r="AD78" s="3"/>
      <x:c r="AE78" s="3"/>
      <x:c r="AF78" s="3"/>
      <x:c r="AG78" s="3"/>
      <x:c r="AH78" s="3"/>
      <x:c r="AI78" s="3"/>
      <x:c r="AJ78" s="3"/>
      <x:c r="AK78" s="3"/>
    </x:row>
    <x:row r="79" ht="30" customHeight="1">
      <x:c r="A79" s="3"/>
      <x:c r="B79" s="69" t="str">
        <x:f>IF($B$10="","",$B$10)</x:f>
      </x:c>
      <x:c r="C79" s="70" t="n">
        <x:f>IF(AA$8="","",AA$8)</x:f>
        <x:v>46350</x:v>
      </x:c>
      <x:c r="D79" s="69" t="str">
        <x:f>IF(AA10="","",AA10)</x:f>
      </x:c>
      <x:c r="E79" s="69" t="str">
        <x:f>IFERROR(UPPER(CONCATENATE("",SUBSTITUTE(CONCATENATE("",SUBSTITUTE(CONCATENATE("",SUBSTITUTE(TRIM(CONCATENATE("",D79))," ","")),"–","-")),"—","-"))),CONCATENATE("",D79))</x:f>
      </x:c>
      <x:c r="F79" s="69" t="str">
        <x:f>IFERROR(LEFT(CONCATENATE("[",E79),SEARCH("-",E79)),"")</x:f>
      </x:c>
      <x:c r="G79" s="69" t="str">
        <x:f>IFERROR(MID(CONCATENATE(E79,"]"),SEARCH("-",E79)+1,32),"")</x:f>
      </x:c>
      <x:c r="H79" s="71" t="str">
        <x:f>IF(OR(E79="",E79="В"),"",IF(OR(E79=$B$42,E79=$B$43,E79=$B$44,E79=$B$45,E79=$B$46),INDEX($E$42:$E$46,MATCH(E79,$B$42:$B$46,0)),IFERROR(IF(ISNUMBER(SEARCH(":",F79)),IF(AND(OR((LEN(F79)-1)=4,(LEN(F79)-1)=5),MID(F79,1+(LEN(F79)-1)-2,1)=":",ISNUMBER(VALUE(MID(F79,2,1))),IF((LEN(F79)-1)=5,ISNUMBER(VALUE(MID(F79,3,1))),TRUE),ISNUMBER(VALUE(MID(F79,1+(LEN(F79)-1)-1,1))),ISNUMBER(VALUE(MID(F79,1+(LEN(F79)-1),1))),VALUE(MID(F79,2,(LEN(F79)-1)-3))&lt;24,VALUE(MID(F79,1+(LEN(F79)-1)-1,2))&lt;60),VALUE(MID(F79,2,(LEN(F79)-1)-3))/24+VALUE(MID(F79,1+(LEN(F79)-1)-1,2))/1440,-1),IF(AND((LEN(F79)-1)&gt;=1,(LEN(F79)-1)&lt;=2,ISNUMBER(VALUE(MID(F79,2,1))),IF((LEN(F79)-1)=2,ISNUMBER(VALUE(MID(F79,3,1))),TRUE),VALUE(MID(F79,2,(LEN(F79)-1)))&lt;24),VALUE(MID(F79,2,(LEN(F79)-1)))/24,-1)),-1)))</x:f>
      </x:c>
      <x:c r="I79" s="71" t="str">
        <x:f>IF(OR(E79="",E79="В"),"",IF(OR(E79=$B$42,E79=$B$43,E79=$B$44,E79=$B$45,E79=$B$46),INDEX($F$42:$F$46,MATCH(E79,$B$42:$B$46,0)),IFERROR(IF(ISNUMBER(SEARCH(":",G79)),IF(AND(OR((LEN(G79)-1)=4,(LEN(G79)-1)=5),MID(G79,0+(LEN(G79)-1)-2,1)=":",ISNUMBER(VALUE(MID(G79,1,1))),IF((LEN(G79)-1)=5,ISNUMBER(VALUE(MID(G79,2,1))),TRUE),ISNUMBER(VALUE(MID(G79,0+(LEN(G79)-1)-1,1))),ISNUMBER(VALUE(MID(G79,0+(LEN(G79)-1),1))),VALUE(MID(G79,1,(LEN(G79)-1)-3))&lt;24,VALUE(MID(G79,0+(LEN(G79)-1)-1,2))&lt;60),VALUE(MID(G79,1,(LEN(G79)-1)-3))/24+VALUE(MID(G79,0+(LEN(G79)-1)-1,2))/1440,-1),IF(AND((LEN(G79)-1)&gt;=1,(LEN(G79)-1)&lt;=2,ISNUMBER(VALUE(MID(G79,1,1))),IF((LEN(G79)-1)=2,ISNUMBER(VALUE(MID(G79,2,1))),TRUE),VALUE(MID(G79,1,(LEN(G79)-1)))&lt;24),VALUE(MID(G79,1,(LEN(G79)-1)))/24,-1)),-1)))</x:f>
      </x:c>
      <x:c r="J79" s="72" t="n">
        <x:f>IF(OR(E79="",E79="В"),0,IF(OR(E79=$B$42,E79=$B$43,E79=$B$44,E79=$B$45,E79=$B$46),INDEX($G$42:$G$46,MATCH(E79,$B$42:$B$46,0)),$D$7))</x:f>
        <x:v>0</x:v>
      </x:c>
      <x:c r="K79" s="73" t="n">
        <x:f>IF(OR(L79="",L79="Выходной"),0,IF(L79="Готово",ROUND(24*MOD(I79-H79,1)-J79/60,10),"Проверить"))</x:f>
        <x:v>0</x:v>
      </x:c>
      <x:c r="L79" s="74" t="str">
        <x:f>IF(E79="","",IF(C79="","Нет дня",IF(E79="В","Выходной",IF(LEN(TRIM($B$10))=0,"Нет имени",IF(COUNTIFS($B$10:$B$33,$B$10)&gt;1,"Повтор имени",IF(OR(E79=$B$42,E79=$B$43,E79=$B$44,E79=$B$45,E79=$B$46),IF(INDEX($I$42:$I$46,MATCH(E79,$B$42:$B$46,0))="Готово","Готово","Проверьте смену"),IF(OR(IFERROR(SEARCH("-",E79),0)=0,IFERROR(SEARCH("-",E79,SEARCH("-",E79)+1),0)&gt;0),"Нет кода",IF(OR(H79&lt;0,I79&lt;0),"Неверное время",IF(H79=I79,"Начало равно концу",IF(NOT(ISNUMBER($D$7)),"Проверьте перерыв",IF(OR($D$7&lt;0,$D$7&lt;&gt;INT($D$7)),"Проверьте перерыв",IF($D$7&gt;=ROUND(MOD(I79-H79,1)*1440,8),"Перерыв не меньше смены","Готово"))))))))))))</x:f>
      </x:c>
      <x:c r="M79" s="3"/>
      <x:c r="N79" s="3"/>
      <x:c r="O79" s="3"/>
      <x:c r="P79" s="3"/>
      <x:c r="Q79" s="3"/>
      <x:c r="R79" s="3"/>
      <x:c r="S79" s="3"/>
      <x:c r="T79" s="3"/>
      <x:c r="U79" s="3"/>
      <x:c r="V79" s="3"/>
      <x:c r="W79" s="3"/>
      <x:c r="X79" s="3"/>
      <x:c r="Y79" s="3"/>
      <x:c r="Z79" s="3"/>
      <x:c r="AA79" s="3"/>
      <x:c r="AB79" s="3"/>
      <x:c r="AC79" s="3"/>
      <x:c r="AD79" s="3"/>
      <x:c r="AE79" s="3"/>
      <x:c r="AF79" s="3"/>
      <x:c r="AG79" s="3"/>
      <x:c r="AH79" s="3"/>
      <x:c r="AI79" s="3"/>
      <x:c r="AJ79" s="3"/>
      <x:c r="AK79" s="3"/>
    </x:row>
    <x:row r="80" ht="30" customHeight="1">
      <x:c r="A80" s="3"/>
      <x:c r="B80" s="69" t="str">
        <x:f>IF($B$10="","",$B$10)</x:f>
      </x:c>
      <x:c r="C80" s="70" t="n">
        <x:f>IF(AB$8="","",AB$8)</x:f>
        <x:v>46351</x:v>
      </x:c>
      <x:c r="D80" s="69" t="str">
        <x:f>IF(AB10="","",AB10)</x:f>
      </x:c>
      <x:c r="E80" s="69" t="str">
        <x:f>IFERROR(UPPER(CONCATENATE("",SUBSTITUTE(CONCATENATE("",SUBSTITUTE(CONCATENATE("",SUBSTITUTE(TRIM(CONCATENATE("",D80))," ","")),"–","-")),"—","-"))),CONCATENATE("",D80))</x:f>
      </x:c>
      <x:c r="F80" s="69" t="str">
        <x:f>IFERROR(LEFT(CONCATENATE("[",E80),SEARCH("-",E80)),"")</x:f>
      </x:c>
      <x:c r="G80" s="69" t="str">
        <x:f>IFERROR(MID(CONCATENATE(E80,"]"),SEARCH("-",E80)+1,32),"")</x:f>
      </x:c>
      <x:c r="H80" s="71" t="str">
        <x:f>IF(OR(E80="",E80="В"),"",IF(OR(E80=$B$42,E80=$B$43,E80=$B$44,E80=$B$45,E80=$B$46),INDEX($E$42:$E$46,MATCH(E80,$B$42:$B$46,0)),IFERROR(IF(ISNUMBER(SEARCH(":",F80)),IF(AND(OR((LEN(F80)-1)=4,(LEN(F80)-1)=5),MID(F80,1+(LEN(F80)-1)-2,1)=":",ISNUMBER(VALUE(MID(F80,2,1))),IF((LEN(F80)-1)=5,ISNUMBER(VALUE(MID(F80,3,1))),TRUE),ISNUMBER(VALUE(MID(F80,1+(LEN(F80)-1)-1,1))),ISNUMBER(VALUE(MID(F80,1+(LEN(F80)-1),1))),VALUE(MID(F80,2,(LEN(F80)-1)-3))&lt;24,VALUE(MID(F80,1+(LEN(F80)-1)-1,2))&lt;60),VALUE(MID(F80,2,(LEN(F80)-1)-3))/24+VALUE(MID(F80,1+(LEN(F80)-1)-1,2))/1440,-1),IF(AND((LEN(F80)-1)&gt;=1,(LEN(F80)-1)&lt;=2,ISNUMBER(VALUE(MID(F80,2,1))),IF((LEN(F80)-1)=2,ISNUMBER(VALUE(MID(F80,3,1))),TRUE),VALUE(MID(F80,2,(LEN(F80)-1)))&lt;24),VALUE(MID(F80,2,(LEN(F80)-1)))/24,-1)),-1)))</x:f>
      </x:c>
      <x:c r="I80" s="71" t="str">
        <x:f>IF(OR(E80="",E80="В"),"",IF(OR(E80=$B$42,E80=$B$43,E80=$B$44,E80=$B$45,E80=$B$46),INDEX($F$42:$F$46,MATCH(E80,$B$42:$B$46,0)),IFERROR(IF(ISNUMBER(SEARCH(":",G80)),IF(AND(OR((LEN(G80)-1)=4,(LEN(G80)-1)=5),MID(G80,0+(LEN(G80)-1)-2,1)=":",ISNUMBER(VALUE(MID(G80,1,1))),IF((LEN(G80)-1)=5,ISNUMBER(VALUE(MID(G80,2,1))),TRUE),ISNUMBER(VALUE(MID(G80,0+(LEN(G80)-1)-1,1))),ISNUMBER(VALUE(MID(G80,0+(LEN(G80)-1),1))),VALUE(MID(G80,1,(LEN(G80)-1)-3))&lt;24,VALUE(MID(G80,0+(LEN(G80)-1)-1,2))&lt;60),VALUE(MID(G80,1,(LEN(G80)-1)-3))/24+VALUE(MID(G80,0+(LEN(G80)-1)-1,2))/1440,-1),IF(AND((LEN(G80)-1)&gt;=1,(LEN(G80)-1)&lt;=2,ISNUMBER(VALUE(MID(G80,1,1))),IF((LEN(G80)-1)=2,ISNUMBER(VALUE(MID(G80,2,1))),TRUE),VALUE(MID(G80,1,(LEN(G80)-1)))&lt;24),VALUE(MID(G80,1,(LEN(G80)-1)))/24,-1)),-1)))</x:f>
      </x:c>
      <x:c r="J80" s="72" t="n">
        <x:f>IF(OR(E80="",E80="В"),0,IF(OR(E80=$B$42,E80=$B$43,E80=$B$44,E80=$B$45,E80=$B$46),INDEX($G$42:$G$46,MATCH(E80,$B$42:$B$46,0)),$D$7))</x:f>
        <x:v>0</x:v>
      </x:c>
      <x:c r="K80" s="73" t="n">
        <x:f>IF(OR(L80="",L80="Выходной"),0,IF(L80="Готово",ROUND(24*MOD(I80-H80,1)-J80/60,10),"Проверить"))</x:f>
        <x:v>0</x:v>
      </x:c>
      <x:c r="L80" s="74" t="str">
        <x:f>IF(E80="","",IF(C80="","Нет дня",IF(E80="В","Выходной",IF(LEN(TRIM($B$10))=0,"Нет имени",IF(COUNTIFS($B$10:$B$33,$B$10)&gt;1,"Повтор имени",IF(OR(E80=$B$42,E80=$B$43,E80=$B$44,E80=$B$45,E80=$B$46),IF(INDEX($I$42:$I$46,MATCH(E80,$B$42:$B$46,0))="Готово","Готово","Проверьте смену"),IF(OR(IFERROR(SEARCH("-",E80),0)=0,IFERROR(SEARCH("-",E80,SEARCH("-",E80)+1),0)&gt;0),"Нет кода",IF(OR(H80&lt;0,I80&lt;0),"Неверное время",IF(H80=I80,"Начало равно концу",IF(NOT(ISNUMBER($D$7)),"Проверьте перерыв",IF(OR($D$7&lt;0,$D$7&lt;&gt;INT($D$7)),"Проверьте перерыв",IF($D$7&gt;=ROUND(MOD(I80-H80,1)*1440,8),"Перерыв не меньше смены","Готово"))))))))))))</x:f>
      </x:c>
      <x:c r="M80" s="3"/>
      <x:c r="N80" s="3"/>
      <x:c r="O80" s="3"/>
      <x:c r="P80" s="3"/>
      <x:c r="Q80" s="3"/>
      <x:c r="R80" s="3"/>
      <x:c r="S80" s="3"/>
      <x:c r="T80" s="3"/>
      <x:c r="U80" s="3"/>
      <x:c r="V80" s="3"/>
      <x:c r="W80" s="3"/>
      <x:c r="X80" s="3"/>
      <x:c r="Y80" s="3"/>
      <x:c r="Z80" s="3"/>
      <x:c r="AA80" s="3"/>
      <x:c r="AB80" s="3"/>
      <x:c r="AC80" s="3"/>
      <x:c r="AD80" s="3"/>
      <x:c r="AE80" s="3"/>
      <x:c r="AF80" s="3"/>
      <x:c r="AG80" s="3"/>
      <x:c r="AH80" s="3"/>
      <x:c r="AI80" s="3"/>
      <x:c r="AJ80" s="3"/>
      <x:c r="AK80" s="3"/>
    </x:row>
    <x:row r="81" ht="30" customHeight="1">
      <x:c r="A81" s="3"/>
      <x:c r="B81" s="69" t="str">
        <x:f>IF($B$10="","",$B$10)</x:f>
      </x:c>
      <x:c r="C81" s="70" t="n">
        <x:f>IF(AC$8="","",AC$8)</x:f>
        <x:v>46352</x:v>
      </x:c>
      <x:c r="D81" s="69" t="str">
        <x:f>IF(AC10="","",AC10)</x:f>
      </x:c>
      <x:c r="E81" s="69" t="str">
        <x:f>IFERROR(UPPER(CONCATENATE("",SUBSTITUTE(CONCATENATE("",SUBSTITUTE(CONCATENATE("",SUBSTITUTE(TRIM(CONCATENATE("",D81))," ","")),"–","-")),"—","-"))),CONCATENATE("",D81))</x:f>
      </x:c>
      <x:c r="F81" s="69" t="str">
        <x:f>IFERROR(LEFT(CONCATENATE("[",E81),SEARCH("-",E81)),"")</x:f>
      </x:c>
      <x:c r="G81" s="69" t="str">
        <x:f>IFERROR(MID(CONCATENATE(E81,"]"),SEARCH("-",E81)+1,32),"")</x:f>
      </x:c>
      <x:c r="H81" s="71" t="str">
        <x:f>IF(OR(E81="",E81="В"),"",IF(OR(E81=$B$42,E81=$B$43,E81=$B$44,E81=$B$45,E81=$B$46),INDEX($E$42:$E$46,MATCH(E81,$B$42:$B$46,0)),IFERROR(IF(ISNUMBER(SEARCH(":",F81)),IF(AND(OR((LEN(F81)-1)=4,(LEN(F81)-1)=5),MID(F81,1+(LEN(F81)-1)-2,1)=":",ISNUMBER(VALUE(MID(F81,2,1))),IF((LEN(F81)-1)=5,ISNUMBER(VALUE(MID(F81,3,1))),TRUE),ISNUMBER(VALUE(MID(F81,1+(LEN(F81)-1)-1,1))),ISNUMBER(VALUE(MID(F81,1+(LEN(F81)-1),1))),VALUE(MID(F81,2,(LEN(F81)-1)-3))&lt;24,VALUE(MID(F81,1+(LEN(F81)-1)-1,2))&lt;60),VALUE(MID(F81,2,(LEN(F81)-1)-3))/24+VALUE(MID(F81,1+(LEN(F81)-1)-1,2))/1440,-1),IF(AND((LEN(F81)-1)&gt;=1,(LEN(F81)-1)&lt;=2,ISNUMBER(VALUE(MID(F81,2,1))),IF((LEN(F81)-1)=2,ISNUMBER(VALUE(MID(F81,3,1))),TRUE),VALUE(MID(F81,2,(LEN(F81)-1)))&lt;24),VALUE(MID(F81,2,(LEN(F81)-1)))/24,-1)),-1)))</x:f>
      </x:c>
      <x:c r="I81" s="71" t="str">
        <x:f>IF(OR(E81="",E81="В"),"",IF(OR(E81=$B$42,E81=$B$43,E81=$B$44,E81=$B$45,E81=$B$46),INDEX($F$42:$F$46,MATCH(E81,$B$42:$B$46,0)),IFERROR(IF(ISNUMBER(SEARCH(":",G81)),IF(AND(OR((LEN(G81)-1)=4,(LEN(G81)-1)=5),MID(G81,0+(LEN(G81)-1)-2,1)=":",ISNUMBER(VALUE(MID(G81,1,1))),IF((LEN(G81)-1)=5,ISNUMBER(VALUE(MID(G81,2,1))),TRUE),ISNUMBER(VALUE(MID(G81,0+(LEN(G81)-1)-1,1))),ISNUMBER(VALUE(MID(G81,0+(LEN(G81)-1),1))),VALUE(MID(G81,1,(LEN(G81)-1)-3))&lt;24,VALUE(MID(G81,0+(LEN(G81)-1)-1,2))&lt;60),VALUE(MID(G81,1,(LEN(G81)-1)-3))/24+VALUE(MID(G81,0+(LEN(G81)-1)-1,2))/1440,-1),IF(AND((LEN(G81)-1)&gt;=1,(LEN(G81)-1)&lt;=2,ISNUMBER(VALUE(MID(G81,1,1))),IF((LEN(G81)-1)=2,ISNUMBER(VALUE(MID(G81,2,1))),TRUE),VALUE(MID(G81,1,(LEN(G81)-1)))&lt;24),VALUE(MID(G81,1,(LEN(G81)-1)))/24,-1)),-1)))</x:f>
      </x:c>
      <x:c r="J81" s="72" t="n">
        <x:f>IF(OR(E81="",E81="В"),0,IF(OR(E81=$B$42,E81=$B$43,E81=$B$44,E81=$B$45,E81=$B$46),INDEX($G$42:$G$46,MATCH(E81,$B$42:$B$46,0)),$D$7))</x:f>
        <x:v>0</x:v>
      </x:c>
      <x:c r="K81" s="73" t="n">
        <x:f>IF(OR(L81="",L81="Выходной"),0,IF(L81="Готово",ROUND(24*MOD(I81-H81,1)-J81/60,10),"Проверить"))</x:f>
        <x:v>0</x:v>
      </x:c>
      <x:c r="L81" s="74" t="str">
        <x:f>IF(E81="","",IF(C81="","Нет дня",IF(E81="В","Выходной",IF(LEN(TRIM($B$10))=0,"Нет имени",IF(COUNTIFS($B$10:$B$33,$B$10)&gt;1,"Повтор имени",IF(OR(E81=$B$42,E81=$B$43,E81=$B$44,E81=$B$45,E81=$B$46),IF(INDEX($I$42:$I$46,MATCH(E81,$B$42:$B$46,0))="Готово","Готово","Проверьте смену"),IF(OR(IFERROR(SEARCH("-",E81),0)=0,IFERROR(SEARCH("-",E81,SEARCH("-",E81)+1),0)&gt;0),"Нет кода",IF(OR(H81&lt;0,I81&lt;0),"Неверное время",IF(H81=I81,"Начало равно концу",IF(NOT(ISNUMBER($D$7)),"Проверьте перерыв",IF(OR($D$7&lt;0,$D$7&lt;&gt;INT($D$7)),"Проверьте перерыв",IF($D$7&gt;=ROUND(MOD(I81-H81,1)*1440,8),"Перерыв не меньше смены","Готово"))))))))))))</x:f>
      </x:c>
      <x:c r="M81" s="3"/>
      <x:c r="N81" s="3"/>
      <x:c r="O81" s="3"/>
      <x:c r="P81" s="3"/>
      <x:c r="Q81" s="3"/>
      <x:c r="R81" s="3"/>
      <x:c r="S81" s="3"/>
      <x:c r="T81" s="3"/>
      <x:c r="U81" s="3"/>
      <x:c r="V81" s="3"/>
      <x:c r="W81" s="3"/>
      <x:c r="X81" s="3"/>
      <x:c r="Y81" s="3"/>
      <x:c r="Z81" s="3"/>
      <x:c r="AA81" s="3"/>
      <x:c r="AB81" s="3"/>
      <x:c r="AC81" s="3"/>
      <x:c r="AD81" s="3"/>
      <x:c r="AE81" s="3"/>
      <x:c r="AF81" s="3"/>
      <x:c r="AG81" s="3"/>
      <x:c r="AH81" s="3"/>
      <x:c r="AI81" s="3"/>
      <x:c r="AJ81" s="3"/>
      <x:c r="AK81" s="3"/>
    </x:row>
    <x:row r="82" ht="30" customHeight="1">
      <x:c r="A82" s="3"/>
      <x:c r="B82" s="69" t="str">
        <x:f>IF($B$10="","",$B$10)</x:f>
      </x:c>
      <x:c r="C82" s="70" t="n">
        <x:f>IF(AD$8="","",AD$8)</x:f>
        <x:v>46353</x:v>
      </x:c>
      <x:c r="D82" s="69" t="str">
        <x:f>IF(AD10="","",AD10)</x:f>
      </x:c>
      <x:c r="E82" s="69" t="str">
        <x:f>IFERROR(UPPER(CONCATENATE("",SUBSTITUTE(CONCATENATE("",SUBSTITUTE(CONCATENATE("",SUBSTITUTE(TRIM(CONCATENATE("",D82))," ","")),"–","-")),"—","-"))),CONCATENATE("",D82))</x:f>
      </x:c>
      <x:c r="F82" s="69" t="str">
        <x:f>IFERROR(LEFT(CONCATENATE("[",E82),SEARCH("-",E82)),"")</x:f>
      </x:c>
      <x:c r="G82" s="69" t="str">
        <x:f>IFERROR(MID(CONCATENATE(E82,"]"),SEARCH("-",E82)+1,32),"")</x:f>
      </x:c>
      <x:c r="H82" s="71" t="str">
        <x:f>IF(OR(E82="",E82="В"),"",IF(OR(E82=$B$42,E82=$B$43,E82=$B$44,E82=$B$45,E82=$B$46),INDEX($E$42:$E$46,MATCH(E82,$B$42:$B$46,0)),IFERROR(IF(ISNUMBER(SEARCH(":",F82)),IF(AND(OR((LEN(F82)-1)=4,(LEN(F82)-1)=5),MID(F82,1+(LEN(F82)-1)-2,1)=":",ISNUMBER(VALUE(MID(F82,2,1))),IF((LEN(F82)-1)=5,ISNUMBER(VALUE(MID(F82,3,1))),TRUE),ISNUMBER(VALUE(MID(F82,1+(LEN(F82)-1)-1,1))),ISNUMBER(VALUE(MID(F82,1+(LEN(F82)-1),1))),VALUE(MID(F82,2,(LEN(F82)-1)-3))&lt;24,VALUE(MID(F82,1+(LEN(F82)-1)-1,2))&lt;60),VALUE(MID(F82,2,(LEN(F82)-1)-3))/24+VALUE(MID(F82,1+(LEN(F82)-1)-1,2))/1440,-1),IF(AND((LEN(F82)-1)&gt;=1,(LEN(F82)-1)&lt;=2,ISNUMBER(VALUE(MID(F82,2,1))),IF((LEN(F82)-1)=2,ISNUMBER(VALUE(MID(F82,3,1))),TRUE),VALUE(MID(F82,2,(LEN(F82)-1)))&lt;24),VALUE(MID(F82,2,(LEN(F82)-1)))/24,-1)),-1)))</x:f>
      </x:c>
      <x:c r="I82" s="71" t="str">
        <x:f>IF(OR(E82="",E82="В"),"",IF(OR(E82=$B$42,E82=$B$43,E82=$B$44,E82=$B$45,E82=$B$46),INDEX($F$42:$F$46,MATCH(E82,$B$42:$B$46,0)),IFERROR(IF(ISNUMBER(SEARCH(":",G82)),IF(AND(OR((LEN(G82)-1)=4,(LEN(G82)-1)=5),MID(G82,0+(LEN(G82)-1)-2,1)=":",ISNUMBER(VALUE(MID(G82,1,1))),IF((LEN(G82)-1)=5,ISNUMBER(VALUE(MID(G82,2,1))),TRUE),ISNUMBER(VALUE(MID(G82,0+(LEN(G82)-1)-1,1))),ISNUMBER(VALUE(MID(G82,0+(LEN(G82)-1),1))),VALUE(MID(G82,1,(LEN(G82)-1)-3))&lt;24,VALUE(MID(G82,0+(LEN(G82)-1)-1,2))&lt;60),VALUE(MID(G82,1,(LEN(G82)-1)-3))/24+VALUE(MID(G82,0+(LEN(G82)-1)-1,2))/1440,-1),IF(AND((LEN(G82)-1)&gt;=1,(LEN(G82)-1)&lt;=2,ISNUMBER(VALUE(MID(G82,1,1))),IF((LEN(G82)-1)=2,ISNUMBER(VALUE(MID(G82,2,1))),TRUE),VALUE(MID(G82,1,(LEN(G82)-1)))&lt;24),VALUE(MID(G82,1,(LEN(G82)-1)))/24,-1)),-1)))</x:f>
      </x:c>
      <x:c r="J82" s="72" t="n">
        <x:f>IF(OR(E82="",E82="В"),0,IF(OR(E82=$B$42,E82=$B$43,E82=$B$44,E82=$B$45,E82=$B$46),INDEX($G$42:$G$46,MATCH(E82,$B$42:$B$46,0)),$D$7))</x:f>
        <x:v>0</x:v>
      </x:c>
      <x:c r="K82" s="73" t="n">
        <x:f>IF(OR(L82="",L82="Выходной"),0,IF(L82="Готово",ROUND(24*MOD(I82-H82,1)-J82/60,10),"Проверить"))</x:f>
        <x:v>0</x:v>
      </x:c>
      <x:c r="L82" s="74" t="str">
        <x:f>IF(E82="","",IF(C82="","Нет дня",IF(E82="В","Выходной",IF(LEN(TRIM($B$10))=0,"Нет имени",IF(COUNTIFS($B$10:$B$33,$B$10)&gt;1,"Повтор имени",IF(OR(E82=$B$42,E82=$B$43,E82=$B$44,E82=$B$45,E82=$B$46),IF(INDEX($I$42:$I$46,MATCH(E82,$B$42:$B$46,0))="Готово","Готово","Проверьте смену"),IF(OR(IFERROR(SEARCH("-",E82),0)=0,IFERROR(SEARCH("-",E82,SEARCH("-",E82)+1),0)&gt;0),"Нет кода",IF(OR(H82&lt;0,I82&lt;0),"Неверное время",IF(H82=I82,"Начало равно концу",IF(NOT(ISNUMBER($D$7)),"Проверьте перерыв",IF(OR($D$7&lt;0,$D$7&lt;&gt;INT($D$7)),"Проверьте перерыв",IF($D$7&gt;=ROUND(MOD(I82-H82,1)*1440,8),"Перерыв не меньше смены","Готово"))))))))))))</x:f>
      </x:c>
      <x:c r="M82" s="3"/>
      <x:c r="N82" s="3"/>
      <x:c r="O82" s="3"/>
      <x:c r="P82" s="3"/>
      <x:c r="Q82" s="3"/>
      <x:c r="R82" s="3"/>
      <x:c r="S82" s="3"/>
      <x:c r="T82" s="3"/>
      <x:c r="U82" s="3"/>
      <x:c r="V82" s="3"/>
      <x:c r="W82" s="3"/>
      <x:c r="X82" s="3"/>
      <x:c r="Y82" s="3"/>
      <x:c r="Z82" s="3"/>
      <x:c r="AA82" s="3"/>
      <x:c r="AB82" s="3"/>
      <x:c r="AC82" s="3"/>
      <x:c r="AD82" s="3"/>
      <x:c r="AE82" s="3"/>
      <x:c r="AF82" s="3"/>
      <x:c r="AG82" s="3"/>
      <x:c r="AH82" s="3"/>
      <x:c r="AI82" s="3"/>
      <x:c r="AJ82" s="3"/>
      <x:c r="AK82" s="3"/>
    </x:row>
    <x:row r="83" ht="30" customHeight="1">
      <x:c r="A83" s="3"/>
      <x:c r="B83" s="69" t="str">
        <x:f>IF($B$10="","",$B$10)</x:f>
      </x:c>
      <x:c r="C83" s="70" t="n">
        <x:f>IF(AE$8="","",AE$8)</x:f>
        <x:v>46354</x:v>
      </x:c>
      <x:c r="D83" s="69" t="str">
        <x:f>IF(AE10="","",AE10)</x:f>
      </x:c>
      <x:c r="E83" s="69" t="str">
        <x:f>IFERROR(UPPER(CONCATENATE("",SUBSTITUTE(CONCATENATE("",SUBSTITUTE(CONCATENATE("",SUBSTITUTE(TRIM(CONCATENATE("",D83))," ","")),"–","-")),"—","-"))),CONCATENATE("",D83))</x:f>
      </x:c>
      <x:c r="F83" s="69" t="str">
        <x:f>IFERROR(LEFT(CONCATENATE("[",E83),SEARCH("-",E83)),"")</x:f>
      </x:c>
      <x:c r="G83" s="69" t="str">
        <x:f>IFERROR(MID(CONCATENATE(E83,"]"),SEARCH("-",E83)+1,32),"")</x:f>
      </x:c>
      <x:c r="H83" s="71" t="str">
        <x:f>IF(OR(E83="",E83="В"),"",IF(OR(E83=$B$42,E83=$B$43,E83=$B$44,E83=$B$45,E83=$B$46),INDEX($E$42:$E$46,MATCH(E83,$B$42:$B$46,0)),IFERROR(IF(ISNUMBER(SEARCH(":",F83)),IF(AND(OR((LEN(F83)-1)=4,(LEN(F83)-1)=5),MID(F83,1+(LEN(F83)-1)-2,1)=":",ISNUMBER(VALUE(MID(F83,2,1))),IF((LEN(F83)-1)=5,ISNUMBER(VALUE(MID(F83,3,1))),TRUE),ISNUMBER(VALUE(MID(F83,1+(LEN(F83)-1)-1,1))),ISNUMBER(VALUE(MID(F83,1+(LEN(F83)-1),1))),VALUE(MID(F83,2,(LEN(F83)-1)-3))&lt;24,VALUE(MID(F83,1+(LEN(F83)-1)-1,2))&lt;60),VALUE(MID(F83,2,(LEN(F83)-1)-3))/24+VALUE(MID(F83,1+(LEN(F83)-1)-1,2))/1440,-1),IF(AND((LEN(F83)-1)&gt;=1,(LEN(F83)-1)&lt;=2,ISNUMBER(VALUE(MID(F83,2,1))),IF((LEN(F83)-1)=2,ISNUMBER(VALUE(MID(F83,3,1))),TRUE),VALUE(MID(F83,2,(LEN(F83)-1)))&lt;24),VALUE(MID(F83,2,(LEN(F83)-1)))/24,-1)),-1)))</x:f>
      </x:c>
      <x:c r="I83" s="71" t="str">
        <x:f>IF(OR(E83="",E83="В"),"",IF(OR(E83=$B$42,E83=$B$43,E83=$B$44,E83=$B$45,E83=$B$46),INDEX($F$42:$F$46,MATCH(E83,$B$42:$B$46,0)),IFERROR(IF(ISNUMBER(SEARCH(":",G83)),IF(AND(OR((LEN(G83)-1)=4,(LEN(G83)-1)=5),MID(G83,0+(LEN(G83)-1)-2,1)=":",ISNUMBER(VALUE(MID(G83,1,1))),IF((LEN(G83)-1)=5,ISNUMBER(VALUE(MID(G83,2,1))),TRUE),ISNUMBER(VALUE(MID(G83,0+(LEN(G83)-1)-1,1))),ISNUMBER(VALUE(MID(G83,0+(LEN(G83)-1),1))),VALUE(MID(G83,1,(LEN(G83)-1)-3))&lt;24,VALUE(MID(G83,0+(LEN(G83)-1)-1,2))&lt;60),VALUE(MID(G83,1,(LEN(G83)-1)-3))/24+VALUE(MID(G83,0+(LEN(G83)-1)-1,2))/1440,-1),IF(AND((LEN(G83)-1)&gt;=1,(LEN(G83)-1)&lt;=2,ISNUMBER(VALUE(MID(G83,1,1))),IF((LEN(G83)-1)=2,ISNUMBER(VALUE(MID(G83,2,1))),TRUE),VALUE(MID(G83,1,(LEN(G83)-1)))&lt;24),VALUE(MID(G83,1,(LEN(G83)-1)))/24,-1)),-1)))</x:f>
      </x:c>
      <x:c r="J83" s="72" t="n">
        <x:f>IF(OR(E83="",E83="В"),0,IF(OR(E83=$B$42,E83=$B$43,E83=$B$44,E83=$B$45,E83=$B$46),INDEX($G$42:$G$46,MATCH(E83,$B$42:$B$46,0)),$D$7))</x:f>
        <x:v>0</x:v>
      </x:c>
      <x:c r="K83" s="73" t="n">
        <x:f>IF(OR(L83="",L83="Выходной"),0,IF(L83="Готово",ROUND(24*MOD(I83-H83,1)-J83/60,10),"Проверить"))</x:f>
        <x:v>0</x:v>
      </x:c>
      <x:c r="L83" s="74" t="str">
        <x:f>IF(E83="","",IF(C83="","Нет дня",IF(E83="В","Выходной",IF(LEN(TRIM($B$10))=0,"Нет имени",IF(COUNTIFS($B$10:$B$33,$B$10)&gt;1,"Повтор имени",IF(OR(E83=$B$42,E83=$B$43,E83=$B$44,E83=$B$45,E83=$B$46),IF(INDEX($I$42:$I$46,MATCH(E83,$B$42:$B$46,0))="Готово","Готово","Проверьте смену"),IF(OR(IFERROR(SEARCH("-",E83),0)=0,IFERROR(SEARCH("-",E83,SEARCH("-",E83)+1),0)&gt;0),"Нет кода",IF(OR(H83&lt;0,I83&lt;0),"Неверное время",IF(H83=I83,"Начало равно концу",IF(NOT(ISNUMBER($D$7)),"Проверьте перерыв",IF(OR($D$7&lt;0,$D$7&lt;&gt;INT($D$7)),"Проверьте перерыв",IF($D$7&gt;=ROUND(MOD(I83-H83,1)*1440,8),"Перерыв не меньше смены","Готово"))))))))))))</x:f>
      </x:c>
      <x:c r="M83" s="3"/>
      <x:c r="N83" s="3"/>
      <x:c r="O83" s="3"/>
      <x:c r="P83" s="3"/>
      <x:c r="Q83" s="3"/>
      <x:c r="R83" s="3"/>
      <x:c r="S83" s="3"/>
      <x:c r="T83" s="3"/>
      <x:c r="U83" s="3"/>
      <x:c r="V83" s="3"/>
      <x:c r="W83" s="3"/>
      <x:c r="X83" s="3"/>
      <x:c r="Y83" s="3"/>
      <x:c r="Z83" s="3"/>
      <x:c r="AA83" s="3"/>
      <x:c r="AB83" s="3"/>
      <x:c r="AC83" s="3"/>
      <x:c r="AD83" s="3"/>
      <x:c r="AE83" s="3"/>
      <x:c r="AF83" s="3"/>
      <x:c r="AG83" s="3"/>
      <x:c r="AH83" s="3"/>
      <x:c r="AI83" s="3"/>
      <x:c r="AJ83" s="3"/>
      <x:c r="AK83" s="3"/>
    </x:row>
    <x:row r="84" ht="30" customHeight="1">
      <x:c r="A84" s="3"/>
      <x:c r="B84" s="69" t="str">
        <x:f>IF($B$10="","",$B$10)</x:f>
      </x:c>
      <x:c r="C84" s="70" t="n">
        <x:f>IF(AF$8="","",AF$8)</x:f>
        <x:v>46355</x:v>
      </x:c>
      <x:c r="D84" s="69" t="str">
        <x:f>IF(AF10="","",AF10)</x:f>
      </x:c>
      <x:c r="E84" s="69" t="str">
        <x:f>IFERROR(UPPER(CONCATENATE("",SUBSTITUTE(CONCATENATE("",SUBSTITUTE(CONCATENATE("",SUBSTITUTE(TRIM(CONCATENATE("",D84))," ","")),"–","-")),"—","-"))),CONCATENATE("",D84))</x:f>
      </x:c>
      <x:c r="F84" s="69" t="str">
        <x:f>IFERROR(LEFT(CONCATENATE("[",E84),SEARCH("-",E84)),"")</x:f>
      </x:c>
      <x:c r="G84" s="69" t="str">
        <x:f>IFERROR(MID(CONCATENATE(E84,"]"),SEARCH("-",E84)+1,32),"")</x:f>
      </x:c>
      <x:c r="H84" s="71" t="str">
        <x:f>IF(OR(E84="",E84="В"),"",IF(OR(E84=$B$42,E84=$B$43,E84=$B$44,E84=$B$45,E84=$B$46),INDEX($E$42:$E$46,MATCH(E84,$B$42:$B$46,0)),IFERROR(IF(ISNUMBER(SEARCH(":",F84)),IF(AND(OR((LEN(F84)-1)=4,(LEN(F84)-1)=5),MID(F84,1+(LEN(F84)-1)-2,1)=":",ISNUMBER(VALUE(MID(F84,2,1))),IF((LEN(F84)-1)=5,ISNUMBER(VALUE(MID(F84,3,1))),TRUE),ISNUMBER(VALUE(MID(F84,1+(LEN(F84)-1)-1,1))),ISNUMBER(VALUE(MID(F84,1+(LEN(F84)-1),1))),VALUE(MID(F84,2,(LEN(F84)-1)-3))&lt;24,VALUE(MID(F84,1+(LEN(F84)-1)-1,2))&lt;60),VALUE(MID(F84,2,(LEN(F84)-1)-3))/24+VALUE(MID(F84,1+(LEN(F84)-1)-1,2))/1440,-1),IF(AND((LEN(F84)-1)&gt;=1,(LEN(F84)-1)&lt;=2,ISNUMBER(VALUE(MID(F84,2,1))),IF((LEN(F84)-1)=2,ISNUMBER(VALUE(MID(F84,3,1))),TRUE),VALUE(MID(F84,2,(LEN(F84)-1)))&lt;24),VALUE(MID(F84,2,(LEN(F84)-1)))/24,-1)),-1)))</x:f>
      </x:c>
      <x:c r="I84" s="71" t="str">
        <x:f>IF(OR(E84="",E84="В"),"",IF(OR(E84=$B$42,E84=$B$43,E84=$B$44,E84=$B$45,E84=$B$46),INDEX($F$42:$F$46,MATCH(E84,$B$42:$B$46,0)),IFERROR(IF(ISNUMBER(SEARCH(":",G84)),IF(AND(OR((LEN(G84)-1)=4,(LEN(G84)-1)=5),MID(G84,0+(LEN(G84)-1)-2,1)=":",ISNUMBER(VALUE(MID(G84,1,1))),IF((LEN(G84)-1)=5,ISNUMBER(VALUE(MID(G84,2,1))),TRUE),ISNUMBER(VALUE(MID(G84,0+(LEN(G84)-1)-1,1))),ISNUMBER(VALUE(MID(G84,0+(LEN(G84)-1),1))),VALUE(MID(G84,1,(LEN(G84)-1)-3))&lt;24,VALUE(MID(G84,0+(LEN(G84)-1)-1,2))&lt;60),VALUE(MID(G84,1,(LEN(G84)-1)-3))/24+VALUE(MID(G84,0+(LEN(G84)-1)-1,2))/1440,-1),IF(AND((LEN(G84)-1)&gt;=1,(LEN(G84)-1)&lt;=2,ISNUMBER(VALUE(MID(G84,1,1))),IF((LEN(G84)-1)=2,ISNUMBER(VALUE(MID(G84,2,1))),TRUE),VALUE(MID(G84,1,(LEN(G84)-1)))&lt;24),VALUE(MID(G84,1,(LEN(G84)-1)))/24,-1)),-1)))</x:f>
      </x:c>
      <x:c r="J84" s="72" t="n">
        <x:f>IF(OR(E84="",E84="В"),0,IF(OR(E84=$B$42,E84=$B$43,E84=$B$44,E84=$B$45,E84=$B$46),INDEX($G$42:$G$46,MATCH(E84,$B$42:$B$46,0)),$D$7))</x:f>
        <x:v>0</x:v>
      </x:c>
      <x:c r="K84" s="73" t="n">
        <x:f>IF(OR(L84="",L84="Выходной"),0,IF(L84="Готово",ROUND(24*MOD(I84-H84,1)-J84/60,10),"Проверить"))</x:f>
        <x:v>0</x:v>
      </x:c>
      <x:c r="L84" s="74" t="str">
        <x:f>IF(E84="","",IF(C84="","Нет дня",IF(E84="В","Выходной",IF(LEN(TRIM($B$10))=0,"Нет имени",IF(COUNTIFS($B$10:$B$33,$B$10)&gt;1,"Повтор имени",IF(OR(E84=$B$42,E84=$B$43,E84=$B$44,E84=$B$45,E84=$B$46),IF(INDEX($I$42:$I$46,MATCH(E84,$B$42:$B$46,0))="Готово","Готово","Проверьте смену"),IF(OR(IFERROR(SEARCH("-",E84),0)=0,IFERROR(SEARCH("-",E84,SEARCH("-",E84)+1),0)&gt;0),"Нет кода",IF(OR(H84&lt;0,I84&lt;0),"Неверное время",IF(H84=I84,"Начало равно концу",IF(NOT(ISNUMBER($D$7)),"Проверьте перерыв",IF(OR($D$7&lt;0,$D$7&lt;&gt;INT($D$7)),"Проверьте перерыв",IF($D$7&gt;=ROUND(MOD(I84-H84,1)*1440,8),"Перерыв не меньше смены","Готово"))))))))))))</x:f>
      </x:c>
      <x:c r="M84" s="3"/>
      <x:c r="N84" s="3"/>
      <x:c r="O84" s="3"/>
      <x:c r="P84" s="3"/>
      <x:c r="Q84" s="3"/>
      <x:c r="R84" s="3"/>
      <x:c r="S84" s="3"/>
      <x:c r="T84" s="3"/>
      <x:c r="U84" s="3"/>
      <x:c r="V84" s="3"/>
      <x:c r="W84" s="3"/>
      <x:c r="X84" s="3"/>
      <x:c r="Y84" s="3"/>
      <x:c r="Z84" s="3"/>
      <x:c r="AA84" s="3"/>
      <x:c r="AB84" s="3"/>
      <x:c r="AC84" s="3"/>
      <x:c r="AD84" s="3"/>
      <x:c r="AE84" s="3"/>
      <x:c r="AF84" s="3"/>
      <x:c r="AG84" s="3"/>
      <x:c r="AH84" s="3"/>
      <x:c r="AI84" s="3"/>
      <x:c r="AJ84" s="3"/>
      <x:c r="AK84" s="3"/>
    </x:row>
    <x:row r="85" ht="30" customHeight="1">
      <x:c r="A85" s="3"/>
      <x:c r="B85" s="69" t="str">
        <x:f>IF($B$10="","",$B$10)</x:f>
      </x:c>
      <x:c r="C85" s="70" t="n">
        <x:f>IF(AG$8="","",AG$8)</x:f>
        <x:v>46356</x:v>
      </x:c>
      <x:c r="D85" s="69" t="str">
        <x:f>IF(AG10="","",AG10)</x:f>
      </x:c>
      <x:c r="E85" s="69" t="str">
        <x:f>IFERROR(UPPER(CONCATENATE("",SUBSTITUTE(CONCATENATE("",SUBSTITUTE(CONCATENATE("",SUBSTITUTE(TRIM(CONCATENATE("",D85))," ","")),"–","-")),"—","-"))),CONCATENATE("",D85))</x:f>
      </x:c>
      <x:c r="F85" s="69" t="str">
        <x:f>IFERROR(LEFT(CONCATENATE("[",E85),SEARCH("-",E85)),"")</x:f>
      </x:c>
      <x:c r="G85" s="69" t="str">
        <x:f>IFERROR(MID(CONCATENATE(E85,"]"),SEARCH("-",E85)+1,32),"")</x:f>
      </x:c>
      <x:c r="H85" s="71" t="str">
        <x:f>IF(OR(E85="",E85="В"),"",IF(OR(E85=$B$42,E85=$B$43,E85=$B$44,E85=$B$45,E85=$B$46),INDEX($E$42:$E$46,MATCH(E85,$B$42:$B$46,0)),IFERROR(IF(ISNUMBER(SEARCH(":",F85)),IF(AND(OR((LEN(F85)-1)=4,(LEN(F85)-1)=5),MID(F85,1+(LEN(F85)-1)-2,1)=":",ISNUMBER(VALUE(MID(F85,2,1))),IF((LEN(F85)-1)=5,ISNUMBER(VALUE(MID(F85,3,1))),TRUE),ISNUMBER(VALUE(MID(F85,1+(LEN(F85)-1)-1,1))),ISNUMBER(VALUE(MID(F85,1+(LEN(F85)-1),1))),VALUE(MID(F85,2,(LEN(F85)-1)-3))&lt;24,VALUE(MID(F85,1+(LEN(F85)-1)-1,2))&lt;60),VALUE(MID(F85,2,(LEN(F85)-1)-3))/24+VALUE(MID(F85,1+(LEN(F85)-1)-1,2))/1440,-1),IF(AND((LEN(F85)-1)&gt;=1,(LEN(F85)-1)&lt;=2,ISNUMBER(VALUE(MID(F85,2,1))),IF((LEN(F85)-1)=2,ISNUMBER(VALUE(MID(F85,3,1))),TRUE),VALUE(MID(F85,2,(LEN(F85)-1)))&lt;24),VALUE(MID(F85,2,(LEN(F85)-1)))/24,-1)),-1)))</x:f>
      </x:c>
      <x:c r="I85" s="71" t="str">
        <x:f>IF(OR(E85="",E85="В"),"",IF(OR(E85=$B$42,E85=$B$43,E85=$B$44,E85=$B$45,E85=$B$46),INDEX($F$42:$F$46,MATCH(E85,$B$42:$B$46,0)),IFERROR(IF(ISNUMBER(SEARCH(":",G85)),IF(AND(OR((LEN(G85)-1)=4,(LEN(G85)-1)=5),MID(G85,0+(LEN(G85)-1)-2,1)=":",ISNUMBER(VALUE(MID(G85,1,1))),IF((LEN(G85)-1)=5,ISNUMBER(VALUE(MID(G85,2,1))),TRUE),ISNUMBER(VALUE(MID(G85,0+(LEN(G85)-1)-1,1))),ISNUMBER(VALUE(MID(G85,0+(LEN(G85)-1),1))),VALUE(MID(G85,1,(LEN(G85)-1)-3))&lt;24,VALUE(MID(G85,0+(LEN(G85)-1)-1,2))&lt;60),VALUE(MID(G85,1,(LEN(G85)-1)-3))/24+VALUE(MID(G85,0+(LEN(G85)-1)-1,2))/1440,-1),IF(AND((LEN(G85)-1)&gt;=1,(LEN(G85)-1)&lt;=2,ISNUMBER(VALUE(MID(G85,1,1))),IF((LEN(G85)-1)=2,ISNUMBER(VALUE(MID(G85,2,1))),TRUE),VALUE(MID(G85,1,(LEN(G85)-1)))&lt;24),VALUE(MID(G85,1,(LEN(G85)-1)))/24,-1)),-1)))</x:f>
      </x:c>
      <x:c r="J85" s="72" t="n">
        <x:f>IF(OR(E85="",E85="В"),0,IF(OR(E85=$B$42,E85=$B$43,E85=$B$44,E85=$B$45,E85=$B$46),INDEX($G$42:$G$46,MATCH(E85,$B$42:$B$46,0)),$D$7))</x:f>
        <x:v>0</x:v>
      </x:c>
      <x:c r="K85" s="73" t="n">
        <x:f>IF(OR(L85="",L85="Выходной"),0,IF(L85="Готово",ROUND(24*MOD(I85-H85,1)-J85/60,10),"Проверить"))</x:f>
        <x:v>0</x:v>
      </x:c>
      <x:c r="L85" s="74" t="str">
        <x:f>IF(E85="","",IF(C85="","Нет дня",IF(E85="В","Выходной",IF(LEN(TRIM($B$10))=0,"Нет имени",IF(COUNTIFS($B$10:$B$33,$B$10)&gt;1,"Повтор имени",IF(OR(E85=$B$42,E85=$B$43,E85=$B$44,E85=$B$45,E85=$B$46),IF(INDEX($I$42:$I$46,MATCH(E85,$B$42:$B$46,0))="Готово","Готово","Проверьте смену"),IF(OR(IFERROR(SEARCH("-",E85),0)=0,IFERROR(SEARCH("-",E85,SEARCH("-",E85)+1),0)&gt;0),"Нет кода",IF(OR(H85&lt;0,I85&lt;0),"Неверное время",IF(H85=I85,"Начало равно концу",IF(NOT(ISNUMBER($D$7)),"Проверьте перерыв",IF(OR($D$7&lt;0,$D$7&lt;&gt;INT($D$7)),"Проверьте перерыв",IF($D$7&gt;=ROUND(MOD(I85-H85,1)*1440,8),"Перерыв не меньше смены","Готово"))))))))))))</x:f>
      </x:c>
      <x:c r="M85" s="3"/>
      <x:c r="N85" s="3"/>
      <x:c r="O85" s="3"/>
      <x:c r="P85" s="3"/>
      <x:c r="Q85" s="3"/>
      <x:c r="R85" s="3"/>
      <x:c r="S85" s="3"/>
      <x:c r="T85" s="3"/>
      <x:c r="U85" s="3"/>
      <x:c r="V85" s="3"/>
      <x:c r="W85" s="3"/>
      <x:c r="X85" s="3"/>
      <x:c r="Y85" s="3"/>
      <x:c r="Z85" s="3"/>
      <x:c r="AA85" s="3"/>
      <x:c r="AB85" s="3"/>
      <x:c r="AC85" s="3"/>
      <x:c r="AD85" s="3"/>
      <x:c r="AE85" s="3"/>
      <x:c r="AF85" s="3"/>
      <x:c r="AG85" s="3"/>
      <x:c r="AH85" s="3"/>
      <x:c r="AI85" s="3"/>
      <x:c r="AJ85" s="3"/>
      <x:c r="AK85" s="3"/>
    </x:row>
    <x:row r="86" ht="30" customHeight="1">
      <x:c r="A86" s="3"/>
      <x:c r="B86" s="69" t="str">
        <x:f>IF($B$10="","",$B$10)</x:f>
      </x:c>
      <x:c r="C86" s="70" t="str">
        <x:f>IF(AH$8="","",AH$8)</x:f>
      </x:c>
      <x:c r="D86" s="69" t="str">
        <x:f>IF(AH10="","",AH10)</x:f>
      </x:c>
      <x:c r="E86" s="69" t="str">
        <x:f>IFERROR(UPPER(CONCATENATE("",SUBSTITUTE(CONCATENATE("",SUBSTITUTE(CONCATENATE("",SUBSTITUTE(TRIM(CONCATENATE("",D86))," ","")),"–","-")),"—","-"))),CONCATENATE("",D86))</x:f>
      </x:c>
      <x:c r="F86" s="69" t="str">
        <x:f>IFERROR(LEFT(CONCATENATE("[",E86),SEARCH("-",E86)),"")</x:f>
      </x:c>
      <x:c r="G86" s="69" t="str">
        <x:f>IFERROR(MID(CONCATENATE(E86,"]"),SEARCH("-",E86)+1,32),"")</x:f>
      </x:c>
      <x:c r="H86" s="71" t="str">
        <x:f>IF(OR(E86="",E86="В"),"",IF(OR(E86=$B$42,E86=$B$43,E86=$B$44,E86=$B$45,E86=$B$46),INDEX($E$42:$E$46,MATCH(E86,$B$42:$B$46,0)),IFERROR(IF(ISNUMBER(SEARCH(":",F86)),IF(AND(OR((LEN(F86)-1)=4,(LEN(F86)-1)=5),MID(F86,1+(LEN(F86)-1)-2,1)=":",ISNUMBER(VALUE(MID(F86,2,1))),IF((LEN(F86)-1)=5,ISNUMBER(VALUE(MID(F86,3,1))),TRUE),ISNUMBER(VALUE(MID(F86,1+(LEN(F86)-1)-1,1))),ISNUMBER(VALUE(MID(F86,1+(LEN(F86)-1),1))),VALUE(MID(F86,2,(LEN(F86)-1)-3))&lt;24,VALUE(MID(F86,1+(LEN(F86)-1)-1,2))&lt;60),VALUE(MID(F86,2,(LEN(F86)-1)-3))/24+VALUE(MID(F86,1+(LEN(F86)-1)-1,2))/1440,-1),IF(AND((LEN(F86)-1)&gt;=1,(LEN(F86)-1)&lt;=2,ISNUMBER(VALUE(MID(F86,2,1))),IF((LEN(F86)-1)=2,ISNUMBER(VALUE(MID(F86,3,1))),TRUE),VALUE(MID(F86,2,(LEN(F86)-1)))&lt;24),VALUE(MID(F86,2,(LEN(F86)-1)))/24,-1)),-1)))</x:f>
      </x:c>
      <x:c r="I86" s="71" t="str">
        <x:f>IF(OR(E86="",E86="В"),"",IF(OR(E86=$B$42,E86=$B$43,E86=$B$44,E86=$B$45,E86=$B$46),INDEX($F$42:$F$46,MATCH(E86,$B$42:$B$46,0)),IFERROR(IF(ISNUMBER(SEARCH(":",G86)),IF(AND(OR((LEN(G86)-1)=4,(LEN(G86)-1)=5),MID(G86,0+(LEN(G86)-1)-2,1)=":",ISNUMBER(VALUE(MID(G86,1,1))),IF((LEN(G86)-1)=5,ISNUMBER(VALUE(MID(G86,2,1))),TRUE),ISNUMBER(VALUE(MID(G86,0+(LEN(G86)-1)-1,1))),ISNUMBER(VALUE(MID(G86,0+(LEN(G86)-1),1))),VALUE(MID(G86,1,(LEN(G86)-1)-3))&lt;24,VALUE(MID(G86,0+(LEN(G86)-1)-1,2))&lt;60),VALUE(MID(G86,1,(LEN(G86)-1)-3))/24+VALUE(MID(G86,0+(LEN(G86)-1)-1,2))/1440,-1),IF(AND((LEN(G86)-1)&gt;=1,(LEN(G86)-1)&lt;=2,ISNUMBER(VALUE(MID(G86,1,1))),IF((LEN(G86)-1)=2,ISNUMBER(VALUE(MID(G86,2,1))),TRUE),VALUE(MID(G86,1,(LEN(G86)-1)))&lt;24),VALUE(MID(G86,1,(LEN(G86)-1)))/24,-1)),-1)))</x:f>
      </x:c>
      <x:c r="J86" s="72" t="n">
        <x:f>IF(OR(E86="",E86="В"),0,IF(OR(E86=$B$42,E86=$B$43,E86=$B$44,E86=$B$45,E86=$B$46),INDEX($G$42:$G$46,MATCH(E86,$B$42:$B$46,0)),$D$7))</x:f>
        <x:v>0</x:v>
      </x:c>
      <x:c r="K86" s="73" t="n">
        <x:f>IF(OR(L86="",L86="Выходной"),0,IF(L86="Готово",ROUND(24*MOD(I86-H86,1)-J86/60,10),"Проверить"))</x:f>
        <x:v>0</x:v>
      </x:c>
      <x:c r="L86" s="74" t="str">
        <x:f>IF(E86="","",IF(C86="","Нет дня",IF(E86="В","Выходной",IF(LEN(TRIM($B$10))=0,"Нет имени",IF(COUNTIFS($B$10:$B$33,$B$10)&gt;1,"Повтор имени",IF(OR(E86=$B$42,E86=$B$43,E86=$B$44,E86=$B$45,E86=$B$46),IF(INDEX($I$42:$I$46,MATCH(E86,$B$42:$B$46,0))="Готово","Готово","Проверьте смену"),IF(OR(IFERROR(SEARCH("-",E86),0)=0,IFERROR(SEARCH("-",E86,SEARCH("-",E86)+1),0)&gt;0),"Нет кода",IF(OR(H86&lt;0,I86&lt;0),"Неверное время",IF(H86=I86,"Начало равно концу",IF(NOT(ISNUMBER($D$7)),"Проверьте перерыв",IF(OR($D$7&lt;0,$D$7&lt;&gt;INT($D$7)),"Проверьте перерыв",IF($D$7&gt;=ROUND(MOD(I86-H86,1)*1440,8),"Перерыв не меньше смены","Готово"))))))))))))</x:f>
      </x:c>
      <x:c r="M86" s="3"/>
      <x:c r="N86" s="3"/>
      <x:c r="O86" s="3"/>
      <x:c r="P86" s="3"/>
      <x:c r="Q86" s="3"/>
      <x:c r="R86" s="3"/>
      <x:c r="S86" s="3"/>
      <x:c r="T86" s="3"/>
      <x:c r="U86" s="3"/>
      <x:c r="V86" s="3"/>
      <x:c r="W86" s="3"/>
      <x:c r="X86" s="3"/>
      <x:c r="Y86" s="3"/>
      <x:c r="Z86" s="3"/>
      <x:c r="AA86" s="3"/>
      <x:c r="AB86" s="3"/>
      <x:c r="AC86" s="3"/>
      <x:c r="AD86" s="3"/>
      <x:c r="AE86" s="3"/>
      <x:c r="AF86" s="3"/>
      <x:c r="AG86" s="3"/>
      <x:c r="AH86" s="3"/>
      <x:c r="AI86" s="3"/>
      <x:c r="AJ86" s="3"/>
      <x:c r="AK86" s="3"/>
    </x:row>
    <x:row r="87" ht="30" customHeight="1">
      <x:c r="A87" s="3"/>
      <x:c r="B87" s="69" t="str">
        <x:f>IF($B$12="","",$B$12)</x:f>
      </x:c>
      <x:c r="C87" s="70" t="n">
        <x:f>IF(D$8="","",D$8)</x:f>
        <x:v>46327</x:v>
      </x:c>
      <x:c r="D87" s="69" t="str">
        <x:f>IF(D12="","",D12)</x:f>
      </x:c>
      <x:c r="E87" s="69" t="str">
        <x:f>IFERROR(UPPER(CONCATENATE("",SUBSTITUTE(CONCATENATE("",SUBSTITUTE(CONCATENATE("",SUBSTITUTE(TRIM(CONCATENATE("",D87))," ","")),"–","-")),"—","-"))),CONCATENATE("",D87))</x:f>
      </x:c>
      <x:c r="F87" s="69" t="str">
        <x:f>IFERROR(LEFT(CONCATENATE("[",E87),SEARCH("-",E87)),"")</x:f>
      </x:c>
      <x:c r="G87" s="69" t="str">
        <x:f>IFERROR(MID(CONCATENATE(E87,"]"),SEARCH("-",E87)+1,32),"")</x:f>
      </x:c>
      <x:c r="H87" s="71" t="str">
        <x:f>IF(OR(E87="",E87="В"),"",IF(OR(E87=$B$42,E87=$B$43,E87=$B$44,E87=$B$45,E87=$B$46),INDEX($E$42:$E$46,MATCH(E87,$B$42:$B$46,0)),IFERROR(IF(ISNUMBER(SEARCH(":",F87)),IF(AND(OR((LEN(F87)-1)=4,(LEN(F87)-1)=5),MID(F87,1+(LEN(F87)-1)-2,1)=":",ISNUMBER(VALUE(MID(F87,2,1))),IF((LEN(F87)-1)=5,ISNUMBER(VALUE(MID(F87,3,1))),TRUE),ISNUMBER(VALUE(MID(F87,1+(LEN(F87)-1)-1,1))),ISNUMBER(VALUE(MID(F87,1+(LEN(F87)-1),1))),VALUE(MID(F87,2,(LEN(F87)-1)-3))&lt;24,VALUE(MID(F87,1+(LEN(F87)-1)-1,2))&lt;60),VALUE(MID(F87,2,(LEN(F87)-1)-3))/24+VALUE(MID(F87,1+(LEN(F87)-1)-1,2))/1440,-1),IF(AND((LEN(F87)-1)&gt;=1,(LEN(F87)-1)&lt;=2,ISNUMBER(VALUE(MID(F87,2,1))),IF((LEN(F87)-1)=2,ISNUMBER(VALUE(MID(F87,3,1))),TRUE),VALUE(MID(F87,2,(LEN(F87)-1)))&lt;24),VALUE(MID(F87,2,(LEN(F87)-1)))/24,-1)),-1)))</x:f>
      </x:c>
      <x:c r="I87" s="71" t="str">
        <x:f>IF(OR(E87="",E87="В"),"",IF(OR(E87=$B$42,E87=$B$43,E87=$B$44,E87=$B$45,E87=$B$46),INDEX($F$42:$F$46,MATCH(E87,$B$42:$B$46,0)),IFERROR(IF(ISNUMBER(SEARCH(":",G87)),IF(AND(OR((LEN(G87)-1)=4,(LEN(G87)-1)=5),MID(G87,0+(LEN(G87)-1)-2,1)=":",ISNUMBER(VALUE(MID(G87,1,1))),IF((LEN(G87)-1)=5,ISNUMBER(VALUE(MID(G87,2,1))),TRUE),ISNUMBER(VALUE(MID(G87,0+(LEN(G87)-1)-1,1))),ISNUMBER(VALUE(MID(G87,0+(LEN(G87)-1),1))),VALUE(MID(G87,1,(LEN(G87)-1)-3))&lt;24,VALUE(MID(G87,0+(LEN(G87)-1)-1,2))&lt;60),VALUE(MID(G87,1,(LEN(G87)-1)-3))/24+VALUE(MID(G87,0+(LEN(G87)-1)-1,2))/1440,-1),IF(AND((LEN(G87)-1)&gt;=1,(LEN(G87)-1)&lt;=2,ISNUMBER(VALUE(MID(G87,1,1))),IF((LEN(G87)-1)=2,ISNUMBER(VALUE(MID(G87,2,1))),TRUE),VALUE(MID(G87,1,(LEN(G87)-1)))&lt;24),VALUE(MID(G87,1,(LEN(G87)-1)))/24,-1)),-1)))</x:f>
      </x:c>
      <x:c r="J87" s="72" t="n">
        <x:f>IF(OR(E87="",E87="В"),0,IF(OR(E87=$B$42,E87=$B$43,E87=$B$44,E87=$B$45,E87=$B$46),INDEX($G$42:$G$46,MATCH(E87,$B$42:$B$46,0)),$D$7))</x:f>
        <x:v>0</x:v>
      </x:c>
      <x:c r="K87" s="73" t="n">
        <x:f>IF(OR(L87="",L87="Выходной"),0,IF(L87="Готово",ROUND(24*MOD(I87-H87,1)-J87/60,10),"Проверить"))</x:f>
        <x:v>0</x:v>
      </x:c>
      <x:c r="L87" s="74" t="str">
        <x:f>IF(E87="","",IF(C87="","Нет дня",IF(E87="В","Выходной",IF(LEN(TRIM($B$12))=0,"Нет имени",IF(COUNTIFS($B$10:$B$33,$B$12)&gt;1,"Повтор имени",IF(OR(E87=$B$42,E87=$B$43,E87=$B$44,E87=$B$45,E87=$B$46),IF(INDEX($I$42:$I$46,MATCH(E87,$B$42:$B$46,0))="Готово","Готово","Проверьте смену"),IF(OR(IFERROR(SEARCH("-",E87),0)=0,IFERROR(SEARCH("-",E87,SEARCH("-",E87)+1),0)&gt;0),"Нет кода",IF(OR(H87&lt;0,I87&lt;0),"Неверное время",IF(H87=I87,"Начало равно концу",IF(NOT(ISNUMBER($D$7)),"Проверьте перерыв",IF(OR($D$7&lt;0,$D$7&lt;&gt;INT($D$7)),"Проверьте перерыв",IF($D$7&gt;=ROUND(MOD(I87-H87,1)*1440,8),"Перерыв не меньше смены","Готово"))))))))))))</x:f>
      </x:c>
      <x:c r="M87" s="3"/>
      <x:c r="N87" s="3"/>
      <x:c r="O87" s="3"/>
      <x:c r="P87" s="3"/>
      <x:c r="Q87" s="3"/>
      <x:c r="R87" s="3"/>
      <x:c r="S87" s="3"/>
      <x:c r="T87" s="3"/>
      <x:c r="U87" s="3"/>
      <x:c r="V87" s="3"/>
      <x:c r="W87" s="3"/>
      <x:c r="X87" s="3"/>
      <x:c r="Y87" s="3"/>
      <x:c r="Z87" s="3"/>
      <x:c r="AA87" s="3"/>
      <x:c r="AB87" s="3"/>
      <x:c r="AC87" s="3"/>
      <x:c r="AD87" s="3"/>
      <x:c r="AE87" s="3"/>
      <x:c r="AF87" s="3"/>
      <x:c r="AG87" s="3"/>
      <x:c r="AH87" s="3"/>
      <x:c r="AI87" s="3"/>
      <x:c r="AJ87" s="3"/>
      <x:c r="AK87" s="3"/>
    </x:row>
    <x:row r="88" ht="30" customHeight="1">
      <x:c r="A88" s="3"/>
      <x:c r="B88" s="69" t="str">
        <x:f>IF($B$12="","",$B$12)</x:f>
      </x:c>
      <x:c r="C88" s="70" t="n">
        <x:f>IF(E$8="","",E$8)</x:f>
        <x:v>46328</x:v>
      </x:c>
      <x:c r="D88" s="69" t="str">
        <x:f>IF(E12="","",E12)</x:f>
      </x:c>
      <x:c r="E88" s="69" t="str">
        <x:f>IFERROR(UPPER(CONCATENATE("",SUBSTITUTE(CONCATENATE("",SUBSTITUTE(CONCATENATE("",SUBSTITUTE(TRIM(CONCATENATE("",D88))," ","")),"–","-")),"—","-"))),CONCATENATE("",D88))</x:f>
      </x:c>
      <x:c r="F88" s="69" t="str">
        <x:f>IFERROR(LEFT(CONCATENATE("[",E88),SEARCH("-",E88)),"")</x:f>
      </x:c>
      <x:c r="G88" s="69" t="str">
        <x:f>IFERROR(MID(CONCATENATE(E88,"]"),SEARCH("-",E88)+1,32),"")</x:f>
      </x:c>
      <x:c r="H88" s="71" t="str">
        <x:f>IF(OR(E88="",E88="В"),"",IF(OR(E88=$B$42,E88=$B$43,E88=$B$44,E88=$B$45,E88=$B$46),INDEX($E$42:$E$46,MATCH(E88,$B$42:$B$46,0)),IFERROR(IF(ISNUMBER(SEARCH(":",F88)),IF(AND(OR((LEN(F88)-1)=4,(LEN(F88)-1)=5),MID(F88,1+(LEN(F88)-1)-2,1)=":",ISNUMBER(VALUE(MID(F88,2,1))),IF((LEN(F88)-1)=5,ISNUMBER(VALUE(MID(F88,3,1))),TRUE),ISNUMBER(VALUE(MID(F88,1+(LEN(F88)-1)-1,1))),ISNUMBER(VALUE(MID(F88,1+(LEN(F88)-1),1))),VALUE(MID(F88,2,(LEN(F88)-1)-3))&lt;24,VALUE(MID(F88,1+(LEN(F88)-1)-1,2))&lt;60),VALUE(MID(F88,2,(LEN(F88)-1)-3))/24+VALUE(MID(F88,1+(LEN(F88)-1)-1,2))/1440,-1),IF(AND((LEN(F88)-1)&gt;=1,(LEN(F88)-1)&lt;=2,ISNUMBER(VALUE(MID(F88,2,1))),IF((LEN(F88)-1)=2,ISNUMBER(VALUE(MID(F88,3,1))),TRUE),VALUE(MID(F88,2,(LEN(F88)-1)))&lt;24),VALUE(MID(F88,2,(LEN(F88)-1)))/24,-1)),-1)))</x:f>
      </x:c>
      <x:c r="I88" s="71" t="str">
        <x:f>IF(OR(E88="",E88="В"),"",IF(OR(E88=$B$42,E88=$B$43,E88=$B$44,E88=$B$45,E88=$B$46),INDEX($F$42:$F$46,MATCH(E88,$B$42:$B$46,0)),IFERROR(IF(ISNUMBER(SEARCH(":",G88)),IF(AND(OR((LEN(G88)-1)=4,(LEN(G88)-1)=5),MID(G88,0+(LEN(G88)-1)-2,1)=":",ISNUMBER(VALUE(MID(G88,1,1))),IF((LEN(G88)-1)=5,ISNUMBER(VALUE(MID(G88,2,1))),TRUE),ISNUMBER(VALUE(MID(G88,0+(LEN(G88)-1)-1,1))),ISNUMBER(VALUE(MID(G88,0+(LEN(G88)-1),1))),VALUE(MID(G88,1,(LEN(G88)-1)-3))&lt;24,VALUE(MID(G88,0+(LEN(G88)-1)-1,2))&lt;60),VALUE(MID(G88,1,(LEN(G88)-1)-3))/24+VALUE(MID(G88,0+(LEN(G88)-1)-1,2))/1440,-1),IF(AND((LEN(G88)-1)&gt;=1,(LEN(G88)-1)&lt;=2,ISNUMBER(VALUE(MID(G88,1,1))),IF((LEN(G88)-1)=2,ISNUMBER(VALUE(MID(G88,2,1))),TRUE),VALUE(MID(G88,1,(LEN(G88)-1)))&lt;24),VALUE(MID(G88,1,(LEN(G88)-1)))/24,-1)),-1)))</x:f>
      </x:c>
      <x:c r="J88" s="72" t="n">
        <x:f>IF(OR(E88="",E88="В"),0,IF(OR(E88=$B$42,E88=$B$43,E88=$B$44,E88=$B$45,E88=$B$46),INDEX($G$42:$G$46,MATCH(E88,$B$42:$B$46,0)),$D$7))</x:f>
        <x:v>0</x:v>
      </x:c>
      <x:c r="K88" s="73" t="n">
        <x:f>IF(OR(L88="",L88="Выходной"),0,IF(L88="Готово",ROUND(24*MOD(I88-H88,1)-J88/60,10),"Проверить"))</x:f>
        <x:v>0</x:v>
      </x:c>
      <x:c r="L88" s="74" t="str">
        <x:f>IF(E88="","",IF(C88="","Нет дня",IF(E88="В","Выходной",IF(LEN(TRIM($B$12))=0,"Нет имени",IF(COUNTIFS($B$10:$B$33,$B$12)&gt;1,"Повтор имени",IF(OR(E88=$B$42,E88=$B$43,E88=$B$44,E88=$B$45,E88=$B$46),IF(INDEX($I$42:$I$46,MATCH(E88,$B$42:$B$46,0))="Готово","Готово","Проверьте смену"),IF(OR(IFERROR(SEARCH("-",E88),0)=0,IFERROR(SEARCH("-",E88,SEARCH("-",E88)+1),0)&gt;0),"Нет кода",IF(OR(H88&lt;0,I88&lt;0),"Неверное время",IF(H88=I88,"Начало равно концу",IF(NOT(ISNUMBER($D$7)),"Проверьте перерыв",IF(OR($D$7&lt;0,$D$7&lt;&gt;INT($D$7)),"Проверьте перерыв",IF($D$7&gt;=ROUND(MOD(I88-H88,1)*1440,8),"Перерыв не меньше смены","Готово"))))))))))))</x:f>
      </x:c>
      <x:c r="M88" s="3"/>
      <x:c r="N88" s="3"/>
      <x:c r="O88" s="3"/>
      <x:c r="P88" s="3"/>
      <x:c r="Q88" s="3"/>
      <x:c r="R88" s="3"/>
      <x:c r="S88" s="3"/>
      <x:c r="T88" s="3"/>
      <x:c r="U88" s="3"/>
      <x:c r="V88" s="3"/>
      <x:c r="W88" s="3"/>
      <x:c r="X88" s="3"/>
      <x:c r="Y88" s="3"/>
      <x:c r="Z88" s="3"/>
      <x:c r="AA88" s="3"/>
      <x:c r="AB88" s="3"/>
      <x:c r="AC88" s="3"/>
      <x:c r="AD88" s="3"/>
      <x:c r="AE88" s="3"/>
      <x:c r="AF88" s="3"/>
      <x:c r="AG88" s="3"/>
      <x:c r="AH88" s="3"/>
      <x:c r="AI88" s="3"/>
      <x:c r="AJ88" s="3"/>
      <x:c r="AK88" s="3"/>
    </x:row>
    <x:row r="89" ht="30" customHeight="1">
      <x:c r="A89" s="3"/>
      <x:c r="B89" s="69" t="str">
        <x:f>IF($B$12="","",$B$12)</x:f>
      </x:c>
      <x:c r="C89" s="70" t="n">
        <x:f>IF(F$8="","",F$8)</x:f>
        <x:v>46329</x:v>
      </x:c>
      <x:c r="D89" s="69" t="str">
        <x:f>IF(F12="","",F12)</x:f>
      </x:c>
      <x:c r="E89" s="69" t="str">
        <x:f>IFERROR(UPPER(CONCATENATE("",SUBSTITUTE(CONCATENATE("",SUBSTITUTE(CONCATENATE("",SUBSTITUTE(TRIM(CONCATENATE("",D89))," ","")),"–","-")),"—","-"))),CONCATENATE("",D89))</x:f>
      </x:c>
      <x:c r="F89" s="69" t="str">
        <x:f>IFERROR(LEFT(CONCATENATE("[",E89),SEARCH("-",E89)),"")</x:f>
      </x:c>
      <x:c r="G89" s="69" t="str">
        <x:f>IFERROR(MID(CONCATENATE(E89,"]"),SEARCH("-",E89)+1,32),"")</x:f>
      </x:c>
      <x:c r="H89" s="71" t="str">
        <x:f>IF(OR(E89="",E89="В"),"",IF(OR(E89=$B$42,E89=$B$43,E89=$B$44,E89=$B$45,E89=$B$46),INDEX($E$42:$E$46,MATCH(E89,$B$42:$B$46,0)),IFERROR(IF(ISNUMBER(SEARCH(":",F89)),IF(AND(OR((LEN(F89)-1)=4,(LEN(F89)-1)=5),MID(F89,1+(LEN(F89)-1)-2,1)=":",ISNUMBER(VALUE(MID(F89,2,1))),IF((LEN(F89)-1)=5,ISNUMBER(VALUE(MID(F89,3,1))),TRUE),ISNUMBER(VALUE(MID(F89,1+(LEN(F89)-1)-1,1))),ISNUMBER(VALUE(MID(F89,1+(LEN(F89)-1),1))),VALUE(MID(F89,2,(LEN(F89)-1)-3))&lt;24,VALUE(MID(F89,1+(LEN(F89)-1)-1,2))&lt;60),VALUE(MID(F89,2,(LEN(F89)-1)-3))/24+VALUE(MID(F89,1+(LEN(F89)-1)-1,2))/1440,-1),IF(AND((LEN(F89)-1)&gt;=1,(LEN(F89)-1)&lt;=2,ISNUMBER(VALUE(MID(F89,2,1))),IF((LEN(F89)-1)=2,ISNUMBER(VALUE(MID(F89,3,1))),TRUE),VALUE(MID(F89,2,(LEN(F89)-1)))&lt;24),VALUE(MID(F89,2,(LEN(F89)-1)))/24,-1)),-1)))</x:f>
      </x:c>
      <x:c r="I89" s="71" t="str">
        <x:f>IF(OR(E89="",E89="В"),"",IF(OR(E89=$B$42,E89=$B$43,E89=$B$44,E89=$B$45,E89=$B$46),INDEX($F$42:$F$46,MATCH(E89,$B$42:$B$46,0)),IFERROR(IF(ISNUMBER(SEARCH(":",G89)),IF(AND(OR((LEN(G89)-1)=4,(LEN(G89)-1)=5),MID(G89,0+(LEN(G89)-1)-2,1)=":",ISNUMBER(VALUE(MID(G89,1,1))),IF((LEN(G89)-1)=5,ISNUMBER(VALUE(MID(G89,2,1))),TRUE),ISNUMBER(VALUE(MID(G89,0+(LEN(G89)-1)-1,1))),ISNUMBER(VALUE(MID(G89,0+(LEN(G89)-1),1))),VALUE(MID(G89,1,(LEN(G89)-1)-3))&lt;24,VALUE(MID(G89,0+(LEN(G89)-1)-1,2))&lt;60),VALUE(MID(G89,1,(LEN(G89)-1)-3))/24+VALUE(MID(G89,0+(LEN(G89)-1)-1,2))/1440,-1),IF(AND((LEN(G89)-1)&gt;=1,(LEN(G89)-1)&lt;=2,ISNUMBER(VALUE(MID(G89,1,1))),IF((LEN(G89)-1)=2,ISNUMBER(VALUE(MID(G89,2,1))),TRUE),VALUE(MID(G89,1,(LEN(G89)-1)))&lt;24),VALUE(MID(G89,1,(LEN(G89)-1)))/24,-1)),-1)))</x:f>
      </x:c>
      <x:c r="J89" s="72" t="n">
        <x:f>IF(OR(E89="",E89="В"),0,IF(OR(E89=$B$42,E89=$B$43,E89=$B$44,E89=$B$45,E89=$B$46),INDEX($G$42:$G$46,MATCH(E89,$B$42:$B$46,0)),$D$7))</x:f>
        <x:v>0</x:v>
      </x:c>
      <x:c r="K89" s="73" t="n">
        <x:f>IF(OR(L89="",L89="Выходной"),0,IF(L89="Готово",ROUND(24*MOD(I89-H89,1)-J89/60,10),"Проверить"))</x:f>
        <x:v>0</x:v>
      </x:c>
      <x:c r="L89" s="74" t="str">
        <x:f>IF(E89="","",IF(C89="","Нет дня",IF(E89="В","Выходной",IF(LEN(TRIM($B$12))=0,"Нет имени",IF(COUNTIFS($B$10:$B$33,$B$12)&gt;1,"Повтор имени",IF(OR(E89=$B$42,E89=$B$43,E89=$B$44,E89=$B$45,E89=$B$46),IF(INDEX($I$42:$I$46,MATCH(E89,$B$42:$B$46,0))="Готово","Готово","Проверьте смену"),IF(OR(IFERROR(SEARCH("-",E89),0)=0,IFERROR(SEARCH("-",E89,SEARCH("-",E89)+1),0)&gt;0),"Нет кода",IF(OR(H89&lt;0,I89&lt;0),"Неверное время",IF(H89=I89,"Начало равно концу",IF(NOT(ISNUMBER($D$7)),"Проверьте перерыв",IF(OR($D$7&lt;0,$D$7&lt;&gt;INT($D$7)),"Проверьте перерыв",IF($D$7&gt;=ROUND(MOD(I89-H89,1)*1440,8),"Перерыв не меньше смены","Готово"))))))))))))</x:f>
      </x:c>
      <x:c r="M89" s="3"/>
      <x:c r="N89" s="3"/>
      <x:c r="O89" s="3"/>
      <x:c r="P89" s="3"/>
      <x:c r="Q89" s="3"/>
      <x:c r="R89" s="3"/>
      <x:c r="S89" s="3"/>
      <x:c r="T89" s="3"/>
      <x:c r="U89" s="3"/>
      <x:c r="V89" s="3"/>
      <x:c r="W89" s="3"/>
      <x:c r="X89" s="3"/>
      <x:c r="Y89" s="3"/>
      <x:c r="Z89" s="3"/>
      <x:c r="AA89" s="3"/>
      <x:c r="AB89" s="3"/>
      <x:c r="AC89" s="3"/>
      <x:c r="AD89" s="3"/>
      <x:c r="AE89" s="3"/>
      <x:c r="AF89" s="3"/>
      <x:c r="AG89" s="3"/>
      <x:c r="AH89" s="3"/>
      <x:c r="AI89" s="3"/>
      <x:c r="AJ89" s="3"/>
      <x:c r="AK89" s="3"/>
    </x:row>
    <x:row r="90" ht="30" customHeight="1">
      <x:c r="A90" s="3"/>
      <x:c r="B90" s="69" t="str">
        <x:f>IF($B$12="","",$B$12)</x:f>
      </x:c>
      <x:c r="C90" s="70" t="n">
        <x:f>IF(G$8="","",G$8)</x:f>
        <x:v>46330</x:v>
      </x:c>
      <x:c r="D90" s="69" t="str">
        <x:f>IF(G12="","",G12)</x:f>
      </x:c>
      <x:c r="E90" s="69" t="str">
        <x:f>IFERROR(UPPER(CONCATENATE("",SUBSTITUTE(CONCATENATE("",SUBSTITUTE(CONCATENATE("",SUBSTITUTE(TRIM(CONCATENATE("",D90))," ","")),"–","-")),"—","-"))),CONCATENATE("",D90))</x:f>
      </x:c>
      <x:c r="F90" s="69" t="str">
        <x:f>IFERROR(LEFT(CONCATENATE("[",E90),SEARCH("-",E90)),"")</x:f>
      </x:c>
      <x:c r="G90" s="69" t="str">
        <x:f>IFERROR(MID(CONCATENATE(E90,"]"),SEARCH("-",E90)+1,32),"")</x:f>
      </x:c>
      <x:c r="H90" s="71" t="str">
        <x:f>IF(OR(E90="",E90="В"),"",IF(OR(E90=$B$42,E90=$B$43,E90=$B$44,E90=$B$45,E90=$B$46),INDEX($E$42:$E$46,MATCH(E90,$B$42:$B$46,0)),IFERROR(IF(ISNUMBER(SEARCH(":",F90)),IF(AND(OR((LEN(F90)-1)=4,(LEN(F90)-1)=5),MID(F90,1+(LEN(F90)-1)-2,1)=":",ISNUMBER(VALUE(MID(F90,2,1))),IF((LEN(F90)-1)=5,ISNUMBER(VALUE(MID(F90,3,1))),TRUE),ISNUMBER(VALUE(MID(F90,1+(LEN(F90)-1)-1,1))),ISNUMBER(VALUE(MID(F90,1+(LEN(F90)-1),1))),VALUE(MID(F90,2,(LEN(F90)-1)-3))&lt;24,VALUE(MID(F90,1+(LEN(F90)-1)-1,2))&lt;60),VALUE(MID(F90,2,(LEN(F90)-1)-3))/24+VALUE(MID(F90,1+(LEN(F90)-1)-1,2))/1440,-1),IF(AND((LEN(F90)-1)&gt;=1,(LEN(F90)-1)&lt;=2,ISNUMBER(VALUE(MID(F90,2,1))),IF((LEN(F90)-1)=2,ISNUMBER(VALUE(MID(F90,3,1))),TRUE),VALUE(MID(F90,2,(LEN(F90)-1)))&lt;24),VALUE(MID(F90,2,(LEN(F90)-1)))/24,-1)),-1)))</x:f>
      </x:c>
      <x:c r="I90" s="71" t="str">
        <x:f>IF(OR(E90="",E90="В"),"",IF(OR(E90=$B$42,E90=$B$43,E90=$B$44,E90=$B$45,E90=$B$46),INDEX($F$42:$F$46,MATCH(E90,$B$42:$B$46,0)),IFERROR(IF(ISNUMBER(SEARCH(":",G90)),IF(AND(OR((LEN(G90)-1)=4,(LEN(G90)-1)=5),MID(G90,0+(LEN(G90)-1)-2,1)=":",ISNUMBER(VALUE(MID(G90,1,1))),IF((LEN(G90)-1)=5,ISNUMBER(VALUE(MID(G90,2,1))),TRUE),ISNUMBER(VALUE(MID(G90,0+(LEN(G90)-1)-1,1))),ISNUMBER(VALUE(MID(G90,0+(LEN(G90)-1),1))),VALUE(MID(G90,1,(LEN(G90)-1)-3))&lt;24,VALUE(MID(G90,0+(LEN(G90)-1)-1,2))&lt;60),VALUE(MID(G90,1,(LEN(G90)-1)-3))/24+VALUE(MID(G90,0+(LEN(G90)-1)-1,2))/1440,-1),IF(AND((LEN(G90)-1)&gt;=1,(LEN(G90)-1)&lt;=2,ISNUMBER(VALUE(MID(G90,1,1))),IF((LEN(G90)-1)=2,ISNUMBER(VALUE(MID(G90,2,1))),TRUE),VALUE(MID(G90,1,(LEN(G90)-1)))&lt;24),VALUE(MID(G90,1,(LEN(G90)-1)))/24,-1)),-1)))</x:f>
      </x:c>
      <x:c r="J90" s="72" t="n">
        <x:f>IF(OR(E90="",E90="В"),0,IF(OR(E90=$B$42,E90=$B$43,E90=$B$44,E90=$B$45,E90=$B$46),INDEX($G$42:$G$46,MATCH(E90,$B$42:$B$46,0)),$D$7))</x:f>
        <x:v>0</x:v>
      </x:c>
      <x:c r="K90" s="73" t="n">
        <x:f>IF(OR(L90="",L90="Выходной"),0,IF(L90="Готово",ROUND(24*MOD(I90-H90,1)-J90/60,10),"Проверить"))</x:f>
        <x:v>0</x:v>
      </x:c>
      <x:c r="L90" s="74" t="str">
        <x:f>IF(E90="","",IF(C90="","Нет дня",IF(E90="В","Выходной",IF(LEN(TRIM($B$12))=0,"Нет имени",IF(COUNTIFS($B$10:$B$33,$B$12)&gt;1,"Повтор имени",IF(OR(E90=$B$42,E90=$B$43,E90=$B$44,E90=$B$45,E90=$B$46),IF(INDEX($I$42:$I$46,MATCH(E90,$B$42:$B$46,0))="Готово","Готово","Проверьте смену"),IF(OR(IFERROR(SEARCH("-",E90),0)=0,IFERROR(SEARCH("-",E90,SEARCH("-",E90)+1),0)&gt;0),"Нет кода",IF(OR(H90&lt;0,I90&lt;0),"Неверное время",IF(H90=I90,"Начало равно концу",IF(NOT(ISNUMBER($D$7)),"Проверьте перерыв",IF(OR($D$7&lt;0,$D$7&lt;&gt;INT($D$7)),"Проверьте перерыв",IF($D$7&gt;=ROUND(MOD(I90-H90,1)*1440,8),"Перерыв не меньше смены","Готово"))))))))))))</x:f>
      </x:c>
      <x:c r="M90" s="3"/>
      <x:c r="N90" s="3"/>
      <x:c r="O90" s="3"/>
      <x:c r="P90" s="3"/>
      <x:c r="Q90" s="3"/>
      <x:c r="R90" s="3"/>
      <x:c r="S90" s="3"/>
      <x:c r="T90" s="3"/>
      <x:c r="U90" s="3"/>
      <x:c r="V90" s="3"/>
      <x:c r="W90" s="3"/>
      <x:c r="X90" s="3"/>
      <x:c r="Y90" s="3"/>
      <x:c r="Z90" s="3"/>
      <x:c r="AA90" s="3"/>
      <x:c r="AB90" s="3"/>
      <x:c r="AC90" s="3"/>
      <x:c r="AD90" s="3"/>
      <x:c r="AE90" s="3"/>
      <x:c r="AF90" s="3"/>
      <x:c r="AG90" s="3"/>
      <x:c r="AH90" s="3"/>
      <x:c r="AI90" s="3"/>
      <x:c r="AJ90" s="3"/>
      <x:c r="AK90" s="3"/>
    </x:row>
    <x:row r="91" ht="30" customHeight="1">
      <x:c r="A91" s="3"/>
      <x:c r="B91" s="69" t="str">
        <x:f>IF($B$12="","",$B$12)</x:f>
      </x:c>
      <x:c r="C91" s="70" t="n">
        <x:f>IF(H$8="","",H$8)</x:f>
        <x:v>46331</x:v>
      </x:c>
      <x:c r="D91" s="69" t="str">
        <x:f>IF(H12="","",H12)</x:f>
      </x:c>
      <x:c r="E91" s="69" t="str">
        <x:f>IFERROR(UPPER(CONCATENATE("",SUBSTITUTE(CONCATENATE("",SUBSTITUTE(CONCATENATE("",SUBSTITUTE(TRIM(CONCATENATE("",D91))," ","")),"–","-")),"—","-"))),CONCATENATE("",D91))</x:f>
      </x:c>
      <x:c r="F91" s="69" t="str">
        <x:f>IFERROR(LEFT(CONCATENATE("[",E91),SEARCH("-",E91)),"")</x:f>
      </x:c>
      <x:c r="G91" s="69" t="str">
        <x:f>IFERROR(MID(CONCATENATE(E91,"]"),SEARCH("-",E91)+1,32),"")</x:f>
      </x:c>
      <x:c r="H91" s="71" t="str">
        <x:f>IF(OR(E91="",E91="В"),"",IF(OR(E91=$B$42,E91=$B$43,E91=$B$44,E91=$B$45,E91=$B$46),INDEX($E$42:$E$46,MATCH(E91,$B$42:$B$46,0)),IFERROR(IF(ISNUMBER(SEARCH(":",F91)),IF(AND(OR((LEN(F91)-1)=4,(LEN(F91)-1)=5),MID(F91,1+(LEN(F91)-1)-2,1)=":",ISNUMBER(VALUE(MID(F91,2,1))),IF((LEN(F91)-1)=5,ISNUMBER(VALUE(MID(F91,3,1))),TRUE),ISNUMBER(VALUE(MID(F91,1+(LEN(F91)-1)-1,1))),ISNUMBER(VALUE(MID(F91,1+(LEN(F91)-1),1))),VALUE(MID(F91,2,(LEN(F91)-1)-3))&lt;24,VALUE(MID(F91,1+(LEN(F91)-1)-1,2))&lt;60),VALUE(MID(F91,2,(LEN(F91)-1)-3))/24+VALUE(MID(F91,1+(LEN(F91)-1)-1,2))/1440,-1),IF(AND((LEN(F91)-1)&gt;=1,(LEN(F91)-1)&lt;=2,ISNUMBER(VALUE(MID(F91,2,1))),IF((LEN(F91)-1)=2,ISNUMBER(VALUE(MID(F91,3,1))),TRUE),VALUE(MID(F91,2,(LEN(F91)-1)))&lt;24),VALUE(MID(F91,2,(LEN(F91)-1)))/24,-1)),-1)))</x:f>
      </x:c>
      <x:c r="I91" s="71" t="str">
        <x:f>IF(OR(E91="",E91="В"),"",IF(OR(E91=$B$42,E91=$B$43,E91=$B$44,E91=$B$45,E91=$B$46),INDEX($F$42:$F$46,MATCH(E91,$B$42:$B$46,0)),IFERROR(IF(ISNUMBER(SEARCH(":",G91)),IF(AND(OR((LEN(G91)-1)=4,(LEN(G91)-1)=5),MID(G91,0+(LEN(G91)-1)-2,1)=":",ISNUMBER(VALUE(MID(G91,1,1))),IF((LEN(G91)-1)=5,ISNUMBER(VALUE(MID(G91,2,1))),TRUE),ISNUMBER(VALUE(MID(G91,0+(LEN(G91)-1)-1,1))),ISNUMBER(VALUE(MID(G91,0+(LEN(G91)-1),1))),VALUE(MID(G91,1,(LEN(G91)-1)-3))&lt;24,VALUE(MID(G91,0+(LEN(G91)-1)-1,2))&lt;60),VALUE(MID(G91,1,(LEN(G91)-1)-3))/24+VALUE(MID(G91,0+(LEN(G91)-1)-1,2))/1440,-1),IF(AND((LEN(G91)-1)&gt;=1,(LEN(G91)-1)&lt;=2,ISNUMBER(VALUE(MID(G91,1,1))),IF((LEN(G91)-1)=2,ISNUMBER(VALUE(MID(G91,2,1))),TRUE),VALUE(MID(G91,1,(LEN(G91)-1)))&lt;24),VALUE(MID(G91,1,(LEN(G91)-1)))/24,-1)),-1)))</x:f>
      </x:c>
      <x:c r="J91" s="72" t="n">
        <x:f>IF(OR(E91="",E91="В"),0,IF(OR(E91=$B$42,E91=$B$43,E91=$B$44,E91=$B$45,E91=$B$46),INDEX($G$42:$G$46,MATCH(E91,$B$42:$B$46,0)),$D$7))</x:f>
        <x:v>0</x:v>
      </x:c>
      <x:c r="K91" s="73" t="n">
        <x:f>IF(OR(L91="",L91="Выходной"),0,IF(L91="Готово",ROUND(24*MOD(I91-H91,1)-J91/60,10),"Проверить"))</x:f>
        <x:v>0</x:v>
      </x:c>
      <x:c r="L91" s="74" t="str">
        <x:f>IF(E91="","",IF(C91="","Нет дня",IF(E91="В","Выходной",IF(LEN(TRIM($B$12))=0,"Нет имени",IF(COUNTIFS($B$10:$B$33,$B$12)&gt;1,"Повтор имени",IF(OR(E91=$B$42,E91=$B$43,E91=$B$44,E91=$B$45,E91=$B$46),IF(INDEX($I$42:$I$46,MATCH(E91,$B$42:$B$46,0))="Готово","Готово","Проверьте смену"),IF(OR(IFERROR(SEARCH("-",E91),0)=0,IFERROR(SEARCH("-",E91,SEARCH("-",E91)+1),0)&gt;0),"Нет кода",IF(OR(H91&lt;0,I91&lt;0),"Неверное время",IF(H91=I91,"Начало равно концу",IF(NOT(ISNUMBER($D$7)),"Проверьте перерыв",IF(OR($D$7&lt;0,$D$7&lt;&gt;INT($D$7)),"Проверьте перерыв",IF($D$7&gt;=ROUND(MOD(I91-H91,1)*1440,8),"Перерыв не меньше смены","Готово"))))))))))))</x:f>
      </x:c>
      <x:c r="M91" s="3"/>
      <x:c r="N91" s="3"/>
      <x:c r="O91" s="3"/>
      <x:c r="P91" s="3"/>
      <x:c r="Q91" s="3"/>
      <x:c r="R91" s="3"/>
      <x:c r="S91" s="3"/>
      <x:c r="T91" s="3"/>
      <x:c r="U91" s="3"/>
      <x:c r="V91" s="3"/>
      <x:c r="W91" s="3"/>
      <x:c r="X91" s="3"/>
      <x:c r="Y91" s="3"/>
      <x:c r="Z91" s="3"/>
      <x:c r="AA91" s="3"/>
      <x:c r="AB91" s="3"/>
      <x:c r="AC91" s="3"/>
      <x:c r="AD91" s="3"/>
      <x:c r="AE91" s="3"/>
      <x:c r="AF91" s="3"/>
      <x:c r="AG91" s="3"/>
      <x:c r="AH91" s="3"/>
      <x:c r="AI91" s="3"/>
      <x:c r="AJ91" s="3"/>
      <x:c r="AK91" s="3"/>
    </x:row>
    <x:row r="92" ht="30" customHeight="1">
      <x:c r="A92" s="3"/>
      <x:c r="B92" s="69" t="str">
        <x:f>IF($B$12="","",$B$12)</x:f>
      </x:c>
      <x:c r="C92" s="70" t="n">
        <x:f>IF(I$8="","",I$8)</x:f>
        <x:v>46332</x:v>
      </x:c>
      <x:c r="D92" s="69" t="str">
        <x:f>IF(I12="","",I12)</x:f>
      </x:c>
      <x:c r="E92" s="69" t="str">
        <x:f>IFERROR(UPPER(CONCATENATE("",SUBSTITUTE(CONCATENATE("",SUBSTITUTE(CONCATENATE("",SUBSTITUTE(TRIM(CONCATENATE("",D92))," ","")),"–","-")),"—","-"))),CONCATENATE("",D92))</x:f>
      </x:c>
      <x:c r="F92" s="69" t="str">
        <x:f>IFERROR(LEFT(CONCATENATE("[",E92),SEARCH("-",E92)),"")</x:f>
      </x:c>
      <x:c r="G92" s="69" t="str">
        <x:f>IFERROR(MID(CONCATENATE(E92,"]"),SEARCH("-",E92)+1,32),"")</x:f>
      </x:c>
      <x:c r="H92" s="71" t="str">
        <x:f>IF(OR(E92="",E92="В"),"",IF(OR(E92=$B$42,E92=$B$43,E92=$B$44,E92=$B$45,E92=$B$46),INDEX($E$42:$E$46,MATCH(E92,$B$42:$B$46,0)),IFERROR(IF(ISNUMBER(SEARCH(":",F92)),IF(AND(OR((LEN(F92)-1)=4,(LEN(F92)-1)=5),MID(F92,1+(LEN(F92)-1)-2,1)=":",ISNUMBER(VALUE(MID(F92,2,1))),IF((LEN(F92)-1)=5,ISNUMBER(VALUE(MID(F92,3,1))),TRUE),ISNUMBER(VALUE(MID(F92,1+(LEN(F92)-1)-1,1))),ISNUMBER(VALUE(MID(F92,1+(LEN(F92)-1),1))),VALUE(MID(F92,2,(LEN(F92)-1)-3))&lt;24,VALUE(MID(F92,1+(LEN(F92)-1)-1,2))&lt;60),VALUE(MID(F92,2,(LEN(F92)-1)-3))/24+VALUE(MID(F92,1+(LEN(F92)-1)-1,2))/1440,-1),IF(AND((LEN(F92)-1)&gt;=1,(LEN(F92)-1)&lt;=2,ISNUMBER(VALUE(MID(F92,2,1))),IF((LEN(F92)-1)=2,ISNUMBER(VALUE(MID(F92,3,1))),TRUE),VALUE(MID(F92,2,(LEN(F92)-1)))&lt;24),VALUE(MID(F92,2,(LEN(F92)-1)))/24,-1)),-1)))</x:f>
      </x:c>
      <x:c r="I92" s="71" t="str">
        <x:f>IF(OR(E92="",E92="В"),"",IF(OR(E92=$B$42,E92=$B$43,E92=$B$44,E92=$B$45,E92=$B$46),INDEX($F$42:$F$46,MATCH(E92,$B$42:$B$46,0)),IFERROR(IF(ISNUMBER(SEARCH(":",G92)),IF(AND(OR((LEN(G92)-1)=4,(LEN(G92)-1)=5),MID(G92,0+(LEN(G92)-1)-2,1)=":",ISNUMBER(VALUE(MID(G92,1,1))),IF((LEN(G92)-1)=5,ISNUMBER(VALUE(MID(G92,2,1))),TRUE),ISNUMBER(VALUE(MID(G92,0+(LEN(G92)-1)-1,1))),ISNUMBER(VALUE(MID(G92,0+(LEN(G92)-1),1))),VALUE(MID(G92,1,(LEN(G92)-1)-3))&lt;24,VALUE(MID(G92,0+(LEN(G92)-1)-1,2))&lt;60),VALUE(MID(G92,1,(LEN(G92)-1)-3))/24+VALUE(MID(G92,0+(LEN(G92)-1)-1,2))/1440,-1),IF(AND((LEN(G92)-1)&gt;=1,(LEN(G92)-1)&lt;=2,ISNUMBER(VALUE(MID(G92,1,1))),IF((LEN(G92)-1)=2,ISNUMBER(VALUE(MID(G92,2,1))),TRUE),VALUE(MID(G92,1,(LEN(G92)-1)))&lt;24),VALUE(MID(G92,1,(LEN(G92)-1)))/24,-1)),-1)))</x:f>
      </x:c>
      <x:c r="J92" s="72" t="n">
        <x:f>IF(OR(E92="",E92="В"),0,IF(OR(E92=$B$42,E92=$B$43,E92=$B$44,E92=$B$45,E92=$B$46),INDEX($G$42:$G$46,MATCH(E92,$B$42:$B$46,0)),$D$7))</x:f>
        <x:v>0</x:v>
      </x:c>
      <x:c r="K92" s="73" t="n">
        <x:f>IF(OR(L92="",L92="Выходной"),0,IF(L92="Готово",ROUND(24*MOD(I92-H92,1)-J92/60,10),"Проверить"))</x:f>
        <x:v>0</x:v>
      </x:c>
      <x:c r="L92" s="74" t="str">
        <x:f>IF(E92="","",IF(C92="","Нет дня",IF(E92="В","Выходной",IF(LEN(TRIM($B$12))=0,"Нет имени",IF(COUNTIFS($B$10:$B$33,$B$12)&gt;1,"Повтор имени",IF(OR(E92=$B$42,E92=$B$43,E92=$B$44,E92=$B$45,E92=$B$46),IF(INDEX($I$42:$I$46,MATCH(E92,$B$42:$B$46,0))="Готово","Готово","Проверьте смену"),IF(OR(IFERROR(SEARCH("-",E92),0)=0,IFERROR(SEARCH("-",E92,SEARCH("-",E92)+1),0)&gt;0),"Нет кода",IF(OR(H92&lt;0,I92&lt;0),"Неверное время",IF(H92=I92,"Начало равно концу",IF(NOT(ISNUMBER($D$7)),"Проверьте перерыв",IF(OR($D$7&lt;0,$D$7&lt;&gt;INT($D$7)),"Проверьте перерыв",IF($D$7&gt;=ROUND(MOD(I92-H92,1)*1440,8),"Перерыв не меньше смены","Готово"))))))))))))</x:f>
      </x:c>
      <x:c r="M92" s="3"/>
      <x:c r="N92" s="3"/>
      <x:c r="O92" s="3"/>
      <x:c r="P92" s="3"/>
      <x:c r="Q92" s="3"/>
      <x:c r="R92" s="3"/>
      <x:c r="S92" s="3"/>
      <x:c r="T92" s="3"/>
      <x:c r="U92" s="3"/>
      <x:c r="V92" s="3"/>
      <x:c r="W92" s="3"/>
      <x:c r="X92" s="3"/>
      <x:c r="Y92" s="3"/>
      <x:c r="Z92" s="3"/>
      <x:c r="AA92" s="3"/>
      <x:c r="AB92" s="3"/>
      <x:c r="AC92" s="3"/>
      <x:c r="AD92" s="3"/>
      <x:c r="AE92" s="3"/>
      <x:c r="AF92" s="3"/>
      <x:c r="AG92" s="3"/>
      <x:c r="AH92" s="3"/>
      <x:c r="AI92" s="3"/>
      <x:c r="AJ92" s="3"/>
      <x:c r="AK92" s="3"/>
    </x:row>
    <x:row r="93" ht="30" customHeight="1">
      <x:c r="A93" s="3"/>
      <x:c r="B93" s="69" t="str">
        <x:f>IF($B$12="","",$B$12)</x:f>
      </x:c>
      <x:c r="C93" s="70" t="n">
        <x:f>IF(J$8="","",J$8)</x:f>
        <x:v>46333</x:v>
      </x:c>
      <x:c r="D93" s="69" t="str">
        <x:f>IF(J12="","",J12)</x:f>
      </x:c>
      <x:c r="E93" s="69" t="str">
        <x:f>IFERROR(UPPER(CONCATENATE("",SUBSTITUTE(CONCATENATE("",SUBSTITUTE(CONCATENATE("",SUBSTITUTE(TRIM(CONCATENATE("",D93))," ","")),"–","-")),"—","-"))),CONCATENATE("",D93))</x:f>
      </x:c>
      <x:c r="F93" s="69" t="str">
        <x:f>IFERROR(LEFT(CONCATENATE("[",E93),SEARCH("-",E93)),"")</x:f>
      </x:c>
      <x:c r="G93" s="69" t="str">
        <x:f>IFERROR(MID(CONCATENATE(E93,"]"),SEARCH("-",E93)+1,32),"")</x:f>
      </x:c>
      <x:c r="H93" s="71" t="str">
        <x:f>IF(OR(E93="",E93="В"),"",IF(OR(E93=$B$42,E93=$B$43,E93=$B$44,E93=$B$45,E93=$B$46),INDEX($E$42:$E$46,MATCH(E93,$B$42:$B$46,0)),IFERROR(IF(ISNUMBER(SEARCH(":",F93)),IF(AND(OR((LEN(F93)-1)=4,(LEN(F93)-1)=5),MID(F93,1+(LEN(F93)-1)-2,1)=":",ISNUMBER(VALUE(MID(F93,2,1))),IF((LEN(F93)-1)=5,ISNUMBER(VALUE(MID(F93,3,1))),TRUE),ISNUMBER(VALUE(MID(F93,1+(LEN(F93)-1)-1,1))),ISNUMBER(VALUE(MID(F93,1+(LEN(F93)-1),1))),VALUE(MID(F93,2,(LEN(F93)-1)-3))&lt;24,VALUE(MID(F93,1+(LEN(F93)-1)-1,2))&lt;60),VALUE(MID(F93,2,(LEN(F93)-1)-3))/24+VALUE(MID(F93,1+(LEN(F93)-1)-1,2))/1440,-1),IF(AND((LEN(F93)-1)&gt;=1,(LEN(F93)-1)&lt;=2,ISNUMBER(VALUE(MID(F93,2,1))),IF((LEN(F93)-1)=2,ISNUMBER(VALUE(MID(F93,3,1))),TRUE),VALUE(MID(F93,2,(LEN(F93)-1)))&lt;24),VALUE(MID(F93,2,(LEN(F93)-1)))/24,-1)),-1)))</x:f>
      </x:c>
      <x:c r="I93" s="71" t="str">
        <x:f>IF(OR(E93="",E93="В"),"",IF(OR(E93=$B$42,E93=$B$43,E93=$B$44,E93=$B$45,E93=$B$46),INDEX($F$42:$F$46,MATCH(E93,$B$42:$B$46,0)),IFERROR(IF(ISNUMBER(SEARCH(":",G93)),IF(AND(OR((LEN(G93)-1)=4,(LEN(G93)-1)=5),MID(G93,0+(LEN(G93)-1)-2,1)=":",ISNUMBER(VALUE(MID(G93,1,1))),IF((LEN(G93)-1)=5,ISNUMBER(VALUE(MID(G93,2,1))),TRUE),ISNUMBER(VALUE(MID(G93,0+(LEN(G93)-1)-1,1))),ISNUMBER(VALUE(MID(G93,0+(LEN(G93)-1),1))),VALUE(MID(G93,1,(LEN(G93)-1)-3))&lt;24,VALUE(MID(G93,0+(LEN(G93)-1)-1,2))&lt;60),VALUE(MID(G93,1,(LEN(G93)-1)-3))/24+VALUE(MID(G93,0+(LEN(G93)-1)-1,2))/1440,-1),IF(AND((LEN(G93)-1)&gt;=1,(LEN(G93)-1)&lt;=2,ISNUMBER(VALUE(MID(G93,1,1))),IF((LEN(G93)-1)=2,ISNUMBER(VALUE(MID(G93,2,1))),TRUE),VALUE(MID(G93,1,(LEN(G93)-1)))&lt;24),VALUE(MID(G93,1,(LEN(G93)-1)))/24,-1)),-1)))</x:f>
      </x:c>
      <x:c r="J93" s="72" t="n">
        <x:f>IF(OR(E93="",E93="В"),0,IF(OR(E93=$B$42,E93=$B$43,E93=$B$44,E93=$B$45,E93=$B$46),INDEX($G$42:$G$46,MATCH(E93,$B$42:$B$46,0)),$D$7))</x:f>
        <x:v>0</x:v>
      </x:c>
      <x:c r="K93" s="73" t="n">
        <x:f>IF(OR(L93="",L93="Выходной"),0,IF(L93="Готово",ROUND(24*MOD(I93-H93,1)-J93/60,10),"Проверить"))</x:f>
        <x:v>0</x:v>
      </x:c>
      <x:c r="L93" s="74" t="str">
        <x:f>IF(E93="","",IF(C93="","Нет дня",IF(E93="В","Выходной",IF(LEN(TRIM($B$12))=0,"Нет имени",IF(COUNTIFS($B$10:$B$33,$B$12)&gt;1,"Повтор имени",IF(OR(E93=$B$42,E93=$B$43,E93=$B$44,E93=$B$45,E93=$B$46),IF(INDEX($I$42:$I$46,MATCH(E93,$B$42:$B$46,0))="Готово","Готово","Проверьте смену"),IF(OR(IFERROR(SEARCH("-",E93),0)=0,IFERROR(SEARCH("-",E93,SEARCH("-",E93)+1),0)&gt;0),"Нет кода",IF(OR(H93&lt;0,I93&lt;0),"Неверное время",IF(H93=I93,"Начало равно концу",IF(NOT(ISNUMBER($D$7)),"Проверьте перерыв",IF(OR($D$7&lt;0,$D$7&lt;&gt;INT($D$7)),"Проверьте перерыв",IF($D$7&gt;=ROUND(MOD(I93-H93,1)*1440,8),"Перерыв не меньше смены","Готово"))))))))))))</x:f>
      </x:c>
      <x:c r="M93" s="3"/>
      <x:c r="N93" s="3"/>
      <x:c r="O93" s="3"/>
      <x:c r="P93" s="3"/>
      <x:c r="Q93" s="3"/>
      <x:c r="R93" s="3"/>
      <x:c r="S93" s="3"/>
      <x:c r="T93" s="3"/>
      <x:c r="U93" s="3"/>
      <x:c r="V93" s="3"/>
      <x:c r="W93" s="3"/>
      <x:c r="X93" s="3"/>
      <x:c r="Y93" s="3"/>
      <x:c r="Z93" s="3"/>
      <x:c r="AA93" s="3"/>
      <x:c r="AB93" s="3"/>
      <x:c r="AC93" s="3"/>
      <x:c r="AD93" s="3"/>
      <x:c r="AE93" s="3"/>
      <x:c r="AF93" s="3"/>
      <x:c r="AG93" s="3"/>
      <x:c r="AH93" s="3"/>
      <x:c r="AI93" s="3"/>
      <x:c r="AJ93" s="3"/>
      <x:c r="AK93" s="3"/>
    </x:row>
    <x:row r="94" ht="30" customHeight="1">
      <x:c r="A94" s="3"/>
      <x:c r="B94" s="69" t="str">
        <x:f>IF($B$12="","",$B$12)</x:f>
      </x:c>
      <x:c r="C94" s="70" t="n">
        <x:f>IF(K$8="","",K$8)</x:f>
        <x:v>46334</x:v>
      </x:c>
      <x:c r="D94" s="69" t="str">
        <x:f>IF(K12="","",K12)</x:f>
      </x:c>
      <x:c r="E94" s="69" t="str">
        <x:f>IFERROR(UPPER(CONCATENATE("",SUBSTITUTE(CONCATENATE("",SUBSTITUTE(CONCATENATE("",SUBSTITUTE(TRIM(CONCATENATE("",D94))," ","")),"–","-")),"—","-"))),CONCATENATE("",D94))</x:f>
      </x:c>
      <x:c r="F94" s="69" t="str">
        <x:f>IFERROR(LEFT(CONCATENATE("[",E94),SEARCH("-",E94)),"")</x:f>
      </x:c>
      <x:c r="G94" s="69" t="str">
        <x:f>IFERROR(MID(CONCATENATE(E94,"]"),SEARCH("-",E94)+1,32),"")</x:f>
      </x:c>
      <x:c r="H94" s="71" t="str">
        <x:f>IF(OR(E94="",E94="В"),"",IF(OR(E94=$B$42,E94=$B$43,E94=$B$44,E94=$B$45,E94=$B$46),INDEX($E$42:$E$46,MATCH(E94,$B$42:$B$46,0)),IFERROR(IF(ISNUMBER(SEARCH(":",F94)),IF(AND(OR((LEN(F94)-1)=4,(LEN(F94)-1)=5),MID(F94,1+(LEN(F94)-1)-2,1)=":",ISNUMBER(VALUE(MID(F94,2,1))),IF((LEN(F94)-1)=5,ISNUMBER(VALUE(MID(F94,3,1))),TRUE),ISNUMBER(VALUE(MID(F94,1+(LEN(F94)-1)-1,1))),ISNUMBER(VALUE(MID(F94,1+(LEN(F94)-1),1))),VALUE(MID(F94,2,(LEN(F94)-1)-3))&lt;24,VALUE(MID(F94,1+(LEN(F94)-1)-1,2))&lt;60),VALUE(MID(F94,2,(LEN(F94)-1)-3))/24+VALUE(MID(F94,1+(LEN(F94)-1)-1,2))/1440,-1),IF(AND((LEN(F94)-1)&gt;=1,(LEN(F94)-1)&lt;=2,ISNUMBER(VALUE(MID(F94,2,1))),IF((LEN(F94)-1)=2,ISNUMBER(VALUE(MID(F94,3,1))),TRUE),VALUE(MID(F94,2,(LEN(F94)-1)))&lt;24),VALUE(MID(F94,2,(LEN(F94)-1)))/24,-1)),-1)))</x:f>
      </x:c>
      <x:c r="I94" s="71" t="str">
        <x:f>IF(OR(E94="",E94="В"),"",IF(OR(E94=$B$42,E94=$B$43,E94=$B$44,E94=$B$45,E94=$B$46),INDEX($F$42:$F$46,MATCH(E94,$B$42:$B$46,0)),IFERROR(IF(ISNUMBER(SEARCH(":",G94)),IF(AND(OR((LEN(G94)-1)=4,(LEN(G94)-1)=5),MID(G94,0+(LEN(G94)-1)-2,1)=":",ISNUMBER(VALUE(MID(G94,1,1))),IF((LEN(G94)-1)=5,ISNUMBER(VALUE(MID(G94,2,1))),TRUE),ISNUMBER(VALUE(MID(G94,0+(LEN(G94)-1)-1,1))),ISNUMBER(VALUE(MID(G94,0+(LEN(G94)-1),1))),VALUE(MID(G94,1,(LEN(G94)-1)-3))&lt;24,VALUE(MID(G94,0+(LEN(G94)-1)-1,2))&lt;60),VALUE(MID(G94,1,(LEN(G94)-1)-3))/24+VALUE(MID(G94,0+(LEN(G94)-1)-1,2))/1440,-1),IF(AND((LEN(G94)-1)&gt;=1,(LEN(G94)-1)&lt;=2,ISNUMBER(VALUE(MID(G94,1,1))),IF((LEN(G94)-1)=2,ISNUMBER(VALUE(MID(G94,2,1))),TRUE),VALUE(MID(G94,1,(LEN(G94)-1)))&lt;24),VALUE(MID(G94,1,(LEN(G94)-1)))/24,-1)),-1)))</x:f>
      </x:c>
      <x:c r="J94" s="72" t="n">
        <x:f>IF(OR(E94="",E94="В"),0,IF(OR(E94=$B$42,E94=$B$43,E94=$B$44,E94=$B$45,E94=$B$46),INDEX($G$42:$G$46,MATCH(E94,$B$42:$B$46,0)),$D$7))</x:f>
        <x:v>0</x:v>
      </x:c>
      <x:c r="K94" s="73" t="n">
        <x:f>IF(OR(L94="",L94="Выходной"),0,IF(L94="Готово",ROUND(24*MOD(I94-H94,1)-J94/60,10),"Проверить"))</x:f>
        <x:v>0</x:v>
      </x:c>
      <x:c r="L94" s="74" t="str">
        <x:f>IF(E94="","",IF(C94="","Нет дня",IF(E94="В","Выходной",IF(LEN(TRIM($B$12))=0,"Нет имени",IF(COUNTIFS($B$10:$B$33,$B$12)&gt;1,"Повтор имени",IF(OR(E94=$B$42,E94=$B$43,E94=$B$44,E94=$B$45,E94=$B$46),IF(INDEX($I$42:$I$46,MATCH(E94,$B$42:$B$46,0))="Готово","Готово","Проверьте смену"),IF(OR(IFERROR(SEARCH("-",E94),0)=0,IFERROR(SEARCH("-",E94,SEARCH("-",E94)+1),0)&gt;0),"Нет кода",IF(OR(H94&lt;0,I94&lt;0),"Неверное время",IF(H94=I94,"Начало равно концу",IF(NOT(ISNUMBER($D$7)),"Проверьте перерыв",IF(OR($D$7&lt;0,$D$7&lt;&gt;INT($D$7)),"Проверьте перерыв",IF($D$7&gt;=ROUND(MOD(I94-H94,1)*1440,8),"Перерыв не меньше смены","Готово"))))))))))))</x:f>
      </x:c>
      <x:c r="M94" s="3"/>
      <x:c r="N94" s="3"/>
      <x:c r="O94" s="3"/>
      <x:c r="P94" s="3"/>
      <x:c r="Q94" s="3"/>
      <x:c r="R94" s="3"/>
      <x:c r="S94" s="3"/>
      <x:c r="T94" s="3"/>
      <x:c r="U94" s="3"/>
      <x:c r="V94" s="3"/>
      <x:c r="W94" s="3"/>
      <x:c r="X94" s="3"/>
      <x:c r="Y94" s="3"/>
      <x:c r="Z94" s="3"/>
      <x:c r="AA94" s="3"/>
      <x:c r="AB94" s="3"/>
      <x:c r="AC94" s="3"/>
      <x:c r="AD94" s="3"/>
      <x:c r="AE94" s="3"/>
      <x:c r="AF94" s="3"/>
      <x:c r="AG94" s="3"/>
      <x:c r="AH94" s="3"/>
      <x:c r="AI94" s="3"/>
      <x:c r="AJ94" s="3"/>
      <x:c r="AK94" s="3"/>
    </x:row>
    <x:row r="95" ht="30" customHeight="1">
      <x:c r="A95" s="3"/>
      <x:c r="B95" s="69" t="str">
        <x:f>IF($B$12="","",$B$12)</x:f>
      </x:c>
      <x:c r="C95" s="70" t="n">
        <x:f>IF(L$8="","",L$8)</x:f>
        <x:v>46335</x:v>
      </x:c>
      <x:c r="D95" s="69" t="str">
        <x:f>IF(L12="","",L12)</x:f>
      </x:c>
      <x:c r="E95" s="69" t="str">
        <x:f>IFERROR(UPPER(CONCATENATE("",SUBSTITUTE(CONCATENATE("",SUBSTITUTE(CONCATENATE("",SUBSTITUTE(TRIM(CONCATENATE("",D95))," ","")),"–","-")),"—","-"))),CONCATENATE("",D95))</x:f>
      </x:c>
      <x:c r="F95" s="69" t="str">
        <x:f>IFERROR(LEFT(CONCATENATE("[",E95),SEARCH("-",E95)),"")</x:f>
      </x:c>
      <x:c r="G95" s="69" t="str">
        <x:f>IFERROR(MID(CONCATENATE(E95,"]"),SEARCH("-",E95)+1,32),"")</x:f>
      </x:c>
      <x:c r="H95" s="71" t="str">
        <x:f>IF(OR(E95="",E95="В"),"",IF(OR(E95=$B$42,E95=$B$43,E95=$B$44,E95=$B$45,E95=$B$46),INDEX($E$42:$E$46,MATCH(E95,$B$42:$B$46,0)),IFERROR(IF(ISNUMBER(SEARCH(":",F95)),IF(AND(OR((LEN(F95)-1)=4,(LEN(F95)-1)=5),MID(F95,1+(LEN(F95)-1)-2,1)=":",ISNUMBER(VALUE(MID(F95,2,1))),IF((LEN(F95)-1)=5,ISNUMBER(VALUE(MID(F95,3,1))),TRUE),ISNUMBER(VALUE(MID(F95,1+(LEN(F95)-1)-1,1))),ISNUMBER(VALUE(MID(F95,1+(LEN(F95)-1),1))),VALUE(MID(F95,2,(LEN(F95)-1)-3))&lt;24,VALUE(MID(F95,1+(LEN(F95)-1)-1,2))&lt;60),VALUE(MID(F95,2,(LEN(F95)-1)-3))/24+VALUE(MID(F95,1+(LEN(F95)-1)-1,2))/1440,-1),IF(AND((LEN(F95)-1)&gt;=1,(LEN(F95)-1)&lt;=2,ISNUMBER(VALUE(MID(F95,2,1))),IF((LEN(F95)-1)=2,ISNUMBER(VALUE(MID(F95,3,1))),TRUE),VALUE(MID(F95,2,(LEN(F95)-1)))&lt;24),VALUE(MID(F95,2,(LEN(F95)-1)))/24,-1)),-1)))</x:f>
      </x:c>
      <x:c r="I95" s="71" t="str">
        <x:f>IF(OR(E95="",E95="В"),"",IF(OR(E95=$B$42,E95=$B$43,E95=$B$44,E95=$B$45,E95=$B$46),INDEX($F$42:$F$46,MATCH(E95,$B$42:$B$46,0)),IFERROR(IF(ISNUMBER(SEARCH(":",G95)),IF(AND(OR((LEN(G95)-1)=4,(LEN(G95)-1)=5),MID(G95,0+(LEN(G95)-1)-2,1)=":",ISNUMBER(VALUE(MID(G95,1,1))),IF((LEN(G95)-1)=5,ISNUMBER(VALUE(MID(G95,2,1))),TRUE),ISNUMBER(VALUE(MID(G95,0+(LEN(G95)-1)-1,1))),ISNUMBER(VALUE(MID(G95,0+(LEN(G95)-1),1))),VALUE(MID(G95,1,(LEN(G95)-1)-3))&lt;24,VALUE(MID(G95,0+(LEN(G95)-1)-1,2))&lt;60),VALUE(MID(G95,1,(LEN(G95)-1)-3))/24+VALUE(MID(G95,0+(LEN(G95)-1)-1,2))/1440,-1),IF(AND((LEN(G95)-1)&gt;=1,(LEN(G95)-1)&lt;=2,ISNUMBER(VALUE(MID(G95,1,1))),IF((LEN(G95)-1)=2,ISNUMBER(VALUE(MID(G95,2,1))),TRUE),VALUE(MID(G95,1,(LEN(G95)-1)))&lt;24),VALUE(MID(G95,1,(LEN(G95)-1)))/24,-1)),-1)))</x:f>
      </x:c>
      <x:c r="J95" s="72" t="n">
        <x:f>IF(OR(E95="",E95="В"),0,IF(OR(E95=$B$42,E95=$B$43,E95=$B$44,E95=$B$45,E95=$B$46),INDEX($G$42:$G$46,MATCH(E95,$B$42:$B$46,0)),$D$7))</x:f>
        <x:v>0</x:v>
      </x:c>
      <x:c r="K95" s="73" t="n">
        <x:f>IF(OR(L95="",L95="Выходной"),0,IF(L95="Готово",ROUND(24*MOD(I95-H95,1)-J95/60,10),"Проверить"))</x:f>
        <x:v>0</x:v>
      </x:c>
      <x:c r="L95" s="74" t="str">
        <x:f>IF(E95="","",IF(C95="","Нет дня",IF(E95="В","Выходной",IF(LEN(TRIM($B$12))=0,"Нет имени",IF(COUNTIFS($B$10:$B$33,$B$12)&gt;1,"Повтор имени",IF(OR(E95=$B$42,E95=$B$43,E95=$B$44,E95=$B$45,E95=$B$46),IF(INDEX($I$42:$I$46,MATCH(E95,$B$42:$B$46,0))="Готово","Готово","Проверьте смену"),IF(OR(IFERROR(SEARCH("-",E95),0)=0,IFERROR(SEARCH("-",E95,SEARCH("-",E95)+1),0)&gt;0),"Нет кода",IF(OR(H95&lt;0,I95&lt;0),"Неверное время",IF(H95=I95,"Начало равно концу",IF(NOT(ISNUMBER($D$7)),"Проверьте перерыв",IF(OR($D$7&lt;0,$D$7&lt;&gt;INT($D$7)),"Проверьте перерыв",IF($D$7&gt;=ROUND(MOD(I95-H95,1)*1440,8),"Перерыв не меньше смены","Готово"))))))))))))</x:f>
      </x:c>
      <x:c r="M95" s="3"/>
      <x:c r="N95" s="3"/>
      <x:c r="O95" s="3"/>
      <x:c r="P95" s="3"/>
      <x:c r="Q95" s="3"/>
      <x:c r="R95" s="3"/>
      <x:c r="S95" s="3"/>
      <x:c r="T95" s="3"/>
      <x:c r="U95" s="3"/>
      <x:c r="V95" s="3"/>
      <x:c r="W95" s="3"/>
      <x:c r="X95" s="3"/>
      <x:c r="Y95" s="3"/>
      <x:c r="Z95" s="3"/>
      <x:c r="AA95" s="3"/>
      <x:c r="AB95" s="3"/>
      <x:c r="AC95" s="3"/>
      <x:c r="AD95" s="3"/>
      <x:c r="AE95" s="3"/>
      <x:c r="AF95" s="3"/>
      <x:c r="AG95" s="3"/>
      <x:c r="AH95" s="3"/>
      <x:c r="AI95" s="3"/>
      <x:c r="AJ95" s="3"/>
      <x:c r="AK95" s="3"/>
    </x:row>
    <x:row r="96" ht="30" customHeight="1">
      <x:c r="A96" s="3"/>
      <x:c r="B96" s="69" t="str">
        <x:f>IF($B$12="","",$B$12)</x:f>
      </x:c>
      <x:c r="C96" s="70" t="n">
        <x:f>IF(M$8="","",M$8)</x:f>
        <x:v>46336</x:v>
      </x:c>
      <x:c r="D96" s="69" t="str">
        <x:f>IF(M12="","",M12)</x:f>
      </x:c>
      <x:c r="E96" s="69" t="str">
        <x:f>IFERROR(UPPER(CONCATENATE("",SUBSTITUTE(CONCATENATE("",SUBSTITUTE(CONCATENATE("",SUBSTITUTE(TRIM(CONCATENATE("",D96))," ","")),"–","-")),"—","-"))),CONCATENATE("",D96))</x:f>
      </x:c>
      <x:c r="F96" s="69" t="str">
        <x:f>IFERROR(LEFT(CONCATENATE("[",E96),SEARCH("-",E96)),"")</x:f>
      </x:c>
      <x:c r="G96" s="69" t="str">
        <x:f>IFERROR(MID(CONCATENATE(E96,"]"),SEARCH("-",E96)+1,32),"")</x:f>
      </x:c>
      <x:c r="H96" s="71" t="str">
        <x:f>IF(OR(E96="",E96="В"),"",IF(OR(E96=$B$42,E96=$B$43,E96=$B$44,E96=$B$45,E96=$B$46),INDEX($E$42:$E$46,MATCH(E96,$B$42:$B$46,0)),IFERROR(IF(ISNUMBER(SEARCH(":",F96)),IF(AND(OR((LEN(F96)-1)=4,(LEN(F96)-1)=5),MID(F96,1+(LEN(F96)-1)-2,1)=":",ISNUMBER(VALUE(MID(F96,2,1))),IF((LEN(F96)-1)=5,ISNUMBER(VALUE(MID(F96,3,1))),TRUE),ISNUMBER(VALUE(MID(F96,1+(LEN(F96)-1)-1,1))),ISNUMBER(VALUE(MID(F96,1+(LEN(F96)-1),1))),VALUE(MID(F96,2,(LEN(F96)-1)-3))&lt;24,VALUE(MID(F96,1+(LEN(F96)-1)-1,2))&lt;60),VALUE(MID(F96,2,(LEN(F96)-1)-3))/24+VALUE(MID(F96,1+(LEN(F96)-1)-1,2))/1440,-1),IF(AND((LEN(F96)-1)&gt;=1,(LEN(F96)-1)&lt;=2,ISNUMBER(VALUE(MID(F96,2,1))),IF((LEN(F96)-1)=2,ISNUMBER(VALUE(MID(F96,3,1))),TRUE),VALUE(MID(F96,2,(LEN(F96)-1)))&lt;24),VALUE(MID(F96,2,(LEN(F96)-1)))/24,-1)),-1)))</x:f>
      </x:c>
      <x:c r="I96" s="71" t="str">
        <x:f>IF(OR(E96="",E96="В"),"",IF(OR(E96=$B$42,E96=$B$43,E96=$B$44,E96=$B$45,E96=$B$46),INDEX($F$42:$F$46,MATCH(E96,$B$42:$B$46,0)),IFERROR(IF(ISNUMBER(SEARCH(":",G96)),IF(AND(OR((LEN(G96)-1)=4,(LEN(G96)-1)=5),MID(G96,0+(LEN(G96)-1)-2,1)=":",ISNUMBER(VALUE(MID(G96,1,1))),IF((LEN(G96)-1)=5,ISNUMBER(VALUE(MID(G96,2,1))),TRUE),ISNUMBER(VALUE(MID(G96,0+(LEN(G96)-1)-1,1))),ISNUMBER(VALUE(MID(G96,0+(LEN(G96)-1),1))),VALUE(MID(G96,1,(LEN(G96)-1)-3))&lt;24,VALUE(MID(G96,0+(LEN(G96)-1)-1,2))&lt;60),VALUE(MID(G96,1,(LEN(G96)-1)-3))/24+VALUE(MID(G96,0+(LEN(G96)-1)-1,2))/1440,-1),IF(AND((LEN(G96)-1)&gt;=1,(LEN(G96)-1)&lt;=2,ISNUMBER(VALUE(MID(G96,1,1))),IF((LEN(G96)-1)=2,ISNUMBER(VALUE(MID(G96,2,1))),TRUE),VALUE(MID(G96,1,(LEN(G96)-1)))&lt;24),VALUE(MID(G96,1,(LEN(G96)-1)))/24,-1)),-1)))</x:f>
      </x:c>
      <x:c r="J96" s="72" t="n">
        <x:f>IF(OR(E96="",E96="В"),0,IF(OR(E96=$B$42,E96=$B$43,E96=$B$44,E96=$B$45,E96=$B$46),INDEX($G$42:$G$46,MATCH(E96,$B$42:$B$46,0)),$D$7))</x:f>
        <x:v>0</x:v>
      </x:c>
      <x:c r="K96" s="73" t="n">
        <x:f>IF(OR(L96="",L96="Выходной"),0,IF(L96="Готово",ROUND(24*MOD(I96-H96,1)-J96/60,10),"Проверить"))</x:f>
        <x:v>0</x:v>
      </x:c>
      <x:c r="L96" s="74" t="str">
        <x:f>IF(E96="","",IF(C96="","Нет дня",IF(E96="В","Выходной",IF(LEN(TRIM($B$12))=0,"Нет имени",IF(COUNTIFS($B$10:$B$33,$B$12)&gt;1,"Повтор имени",IF(OR(E96=$B$42,E96=$B$43,E96=$B$44,E96=$B$45,E96=$B$46),IF(INDEX($I$42:$I$46,MATCH(E96,$B$42:$B$46,0))="Готово","Готово","Проверьте смену"),IF(OR(IFERROR(SEARCH("-",E96),0)=0,IFERROR(SEARCH("-",E96,SEARCH("-",E96)+1),0)&gt;0),"Нет кода",IF(OR(H96&lt;0,I96&lt;0),"Неверное время",IF(H96=I96,"Начало равно концу",IF(NOT(ISNUMBER($D$7)),"Проверьте перерыв",IF(OR($D$7&lt;0,$D$7&lt;&gt;INT($D$7)),"Проверьте перерыв",IF($D$7&gt;=ROUND(MOD(I96-H96,1)*1440,8),"Перерыв не меньше смены","Готово"))))))))))))</x:f>
      </x:c>
      <x:c r="M96" s="3"/>
      <x:c r="N96" s="3"/>
      <x:c r="O96" s="3"/>
      <x:c r="P96" s="3"/>
      <x:c r="Q96" s="3"/>
      <x:c r="R96" s="3"/>
      <x:c r="S96" s="3"/>
      <x:c r="T96" s="3"/>
      <x:c r="U96" s="3"/>
      <x:c r="V96" s="3"/>
      <x:c r="W96" s="3"/>
      <x:c r="X96" s="3"/>
      <x:c r="Y96" s="3"/>
      <x:c r="Z96" s="3"/>
      <x:c r="AA96" s="3"/>
      <x:c r="AB96" s="3"/>
      <x:c r="AC96" s="3"/>
      <x:c r="AD96" s="3"/>
      <x:c r="AE96" s="3"/>
      <x:c r="AF96" s="3"/>
      <x:c r="AG96" s="3"/>
      <x:c r="AH96" s="3"/>
      <x:c r="AI96" s="3"/>
      <x:c r="AJ96" s="3"/>
      <x:c r="AK96" s="3"/>
    </x:row>
    <x:row r="97" ht="30" customHeight="1">
      <x:c r="A97" s="3"/>
      <x:c r="B97" s="69" t="str">
        <x:f>IF($B$12="","",$B$12)</x:f>
      </x:c>
      <x:c r="C97" s="70" t="n">
        <x:f>IF(N$8="","",N$8)</x:f>
        <x:v>46337</x:v>
      </x:c>
      <x:c r="D97" s="69" t="str">
        <x:f>IF(N12="","",N12)</x:f>
      </x:c>
      <x:c r="E97" s="69" t="str">
        <x:f>IFERROR(UPPER(CONCATENATE("",SUBSTITUTE(CONCATENATE("",SUBSTITUTE(CONCATENATE("",SUBSTITUTE(TRIM(CONCATENATE("",D97))," ","")),"–","-")),"—","-"))),CONCATENATE("",D97))</x:f>
      </x:c>
      <x:c r="F97" s="69" t="str">
        <x:f>IFERROR(LEFT(CONCATENATE("[",E97),SEARCH("-",E97)),"")</x:f>
      </x:c>
      <x:c r="G97" s="69" t="str">
        <x:f>IFERROR(MID(CONCATENATE(E97,"]"),SEARCH("-",E97)+1,32),"")</x:f>
      </x:c>
      <x:c r="H97" s="71" t="str">
        <x:f>IF(OR(E97="",E97="В"),"",IF(OR(E97=$B$42,E97=$B$43,E97=$B$44,E97=$B$45,E97=$B$46),INDEX($E$42:$E$46,MATCH(E97,$B$42:$B$46,0)),IFERROR(IF(ISNUMBER(SEARCH(":",F97)),IF(AND(OR((LEN(F97)-1)=4,(LEN(F97)-1)=5),MID(F97,1+(LEN(F97)-1)-2,1)=":",ISNUMBER(VALUE(MID(F97,2,1))),IF((LEN(F97)-1)=5,ISNUMBER(VALUE(MID(F97,3,1))),TRUE),ISNUMBER(VALUE(MID(F97,1+(LEN(F97)-1)-1,1))),ISNUMBER(VALUE(MID(F97,1+(LEN(F97)-1),1))),VALUE(MID(F97,2,(LEN(F97)-1)-3))&lt;24,VALUE(MID(F97,1+(LEN(F97)-1)-1,2))&lt;60),VALUE(MID(F97,2,(LEN(F97)-1)-3))/24+VALUE(MID(F97,1+(LEN(F97)-1)-1,2))/1440,-1),IF(AND((LEN(F97)-1)&gt;=1,(LEN(F97)-1)&lt;=2,ISNUMBER(VALUE(MID(F97,2,1))),IF((LEN(F97)-1)=2,ISNUMBER(VALUE(MID(F97,3,1))),TRUE),VALUE(MID(F97,2,(LEN(F97)-1)))&lt;24),VALUE(MID(F97,2,(LEN(F97)-1)))/24,-1)),-1)))</x:f>
      </x:c>
      <x:c r="I97" s="71" t="str">
        <x:f>IF(OR(E97="",E97="В"),"",IF(OR(E97=$B$42,E97=$B$43,E97=$B$44,E97=$B$45,E97=$B$46),INDEX($F$42:$F$46,MATCH(E97,$B$42:$B$46,0)),IFERROR(IF(ISNUMBER(SEARCH(":",G97)),IF(AND(OR((LEN(G97)-1)=4,(LEN(G97)-1)=5),MID(G97,0+(LEN(G97)-1)-2,1)=":",ISNUMBER(VALUE(MID(G97,1,1))),IF((LEN(G97)-1)=5,ISNUMBER(VALUE(MID(G97,2,1))),TRUE),ISNUMBER(VALUE(MID(G97,0+(LEN(G97)-1)-1,1))),ISNUMBER(VALUE(MID(G97,0+(LEN(G97)-1),1))),VALUE(MID(G97,1,(LEN(G97)-1)-3))&lt;24,VALUE(MID(G97,0+(LEN(G97)-1)-1,2))&lt;60),VALUE(MID(G97,1,(LEN(G97)-1)-3))/24+VALUE(MID(G97,0+(LEN(G97)-1)-1,2))/1440,-1),IF(AND((LEN(G97)-1)&gt;=1,(LEN(G97)-1)&lt;=2,ISNUMBER(VALUE(MID(G97,1,1))),IF((LEN(G97)-1)=2,ISNUMBER(VALUE(MID(G97,2,1))),TRUE),VALUE(MID(G97,1,(LEN(G97)-1)))&lt;24),VALUE(MID(G97,1,(LEN(G97)-1)))/24,-1)),-1)))</x:f>
      </x:c>
      <x:c r="J97" s="72" t="n">
        <x:f>IF(OR(E97="",E97="В"),0,IF(OR(E97=$B$42,E97=$B$43,E97=$B$44,E97=$B$45,E97=$B$46),INDEX($G$42:$G$46,MATCH(E97,$B$42:$B$46,0)),$D$7))</x:f>
        <x:v>0</x:v>
      </x:c>
      <x:c r="K97" s="73" t="n">
        <x:f>IF(OR(L97="",L97="Выходной"),0,IF(L97="Готово",ROUND(24*MOD(I97-H97,1)-J97/60,10),"Проверить"))</x:f>
        <x:v>0</x:v>
      </x:c>
      <x:c r="L97" s="74" t="str">
        <x:f>IF(E97="","",IF(C97="","Нет дня",IF(E97="В","Выходной",IF(LEN(TRIM($B$12))=0,"Нет имени",IF(COUNTIFS($B$10:$B$33,$B$12)&gt;1,"Повтор имени",IF(OR(E97=$B$42,E97=$B$43,E97=$B$44,E97=$B$45,E97=$B$46),IF(INDEX($I$42:$I$46,MATCH(E97,$B$42:$B$46,0))="Готово","Готово","Проверьте смену"),IF(OR(IFERROR(SEARCH("-",E97),0)=0,IFERROR(SEARCH("-",E97,SEARCH("-",E97)+1),0)&gt;0),"Нет кода",IF(OR(H97&lt;0,I97&lt;0),"Неверное время",IF(H97=I97,"Начало равно концу",IF(NOT(ISNUMBER($D$7)),"Проверьте перерыв",IF(OR($D$7&lt;0,$D$7&lt;&gt;INT($D$7)),"Проверьте перерыв",IF($D$7&gt;=ROUND(MOD(I97-H97,1)*1440,8),"Перерыв не меньше смены","Готово"))))))))))))</x:f>
      </x:c>
      <x:c r="M97" s="3"/>
      <x:c r="N97" s="3"/>
      <x:c r="O97" s="3"/>
      <x:c r="P97" s="3"/>
      <x:c r="Q97" s="3"/>
      <x:c r="R97" s="3"/>
      <x:c r="S97" s="3"/>
      <x:c r="T97" s="3"/>
      <x:c r="U97" s="3"/>
      <x:c r="V97" s="3"/>
      <x:c r="W97" s="3"/>
      <x:c r="X97" s="3"/>
      <x:c r="Y97" s="3"/>
      <x:c r="Z97" s="3"/>
      <x:c r="AA97" s="3"/>
      <x:c r="AB97" s="3"/>
      <x:c r="AC97" s="3"/>
      <x:c r="AD97" s="3"/>
      <x:c r="AE97" s="3"/>
      <x:c r="AF97" s="3"/>
      <x:c r="AG97" s="3"/>
      <x:c r="AH97" s="3"/>
      <x:c r="AI97" s="3"/>
      <x:c r="AJ97" s="3"/>
      <x:c r="AK97" s="3"/>
    </x:row>
    <x:row r="98" ht="30" customHeight="1">
      <x:c r="A98" s="3"/>
      <x:c r="B98" s="69" t="str">
        <x:f>IF($B$12="","",$B$12)</x:f>
      </x:c>
      <x:c r="C98" s="70" t="n">
        <x:f>IF(O$8="","",O$8)</x:f>
        <x:v>46338</x:v>
      </x:c>
      <x:c r="D98" s="69" t="str">
        <x:f>IF(O12="","",O12)</x:f>
      </x:c>
      <x:c r="E98" s="69" t="str">
        <x:f>IFERROR(UPPER(CONCATENATE("",SUBSTITUTE(CONCATENATE("",SUBSTITUTE(CONCATENATE("",SUBSTITUTE(TRIM(CONCATENATE("",D98))," ","")),"–","-")),"—","-"))),CONCATENATE("",D98))</x:f>
      </x:c>
      <x:c r="F98" s="69" t="str">
        <x:f>IFERROR(LEFT(CONCATENATE("[",E98),SEARCH("-",E98)),"")</x:f>
      </x:c>
      <x:c r="G98" s="69" t="str">
        <x:f>IFERROR(MID(CONCATENATE(E98,"]"),SEARCH("-",E98)+1,32),"")</x:f>
      </x:c>
      <x:c r="H98" s="71" t="str">
        <x:f>IF(OR(E98="",E98="В"),"",IF(OR(E98=$B$42,E98=$B$43,E98=$B$44,E98=$B$45,E98=$B$46),INDEX($E$42:$E$46,MATCH(E98,$B$42:$B$46,0)),IFERROR(IF(ISNUMBER(SEARCH(":",F98)),IF(AND(OR((LEN(F98)-1)=4,(LEN(F98)-1)=5),MID(F98,1+(LEN(F98)-1)-2,1)=":",ISNUMBER(VALUE(MID(F98,2,1))),IF((LEN(F98)-1)=5,ISNUMBER(VALUE(MID(F98,3,1))),TRUE),ISNUMBER(VALUE(MID(F98,1+(LEN(F98)-1)-1,1))),ISNUMBER(VALUE(MID(F98,1+(LEN(F98)-1),1))),VALUE(MID(F98,2,(LEN(F98)-1)-3))&lt;24,VALUE(MID(F98,1+(LEN(F98)-1)-1,2))&lt;60),VALUE(MID(F98,2,(LEN(F98)-1)-3))/24+VALUE(MID(F98,1+(LEN(F98)-1)-1,2))/1440,-1),IF(AND((LEN(F98)-1)&gt;=1,(LEN(F98)-1)&lt;=2,ISNUMBER(VALUE(MID(F98,2,1))),IF((LEN(F98)-1)=2,ISNUMBER(VALUE(MID(F98,3,1))),TRUE),VALUE(MID(F98,2,(LEN(F98)-1)))&lt;24),VALUE(MID(F98,2,(LEN(F98)-1)))/24,-1)),-1)))</x:f>
      </x:c>
      <x:c r="I98" s="71" t="str">
        <x:f>IF(OR(E98="",E98="В"),"",IF(OR(E98=$B$42,E98=$B$43,E98=$B$44,E98=$B$45,E98=$B$46),INDEX($F$42:$F$46,MATCH(E98,$B$42:$B$46,0)),IFERROR(IF(ISNUMBER(SEARCH(":",G98)),IF(AND(OR((LEN(G98)-1)=4,(LEN(G98)-1)=5),MID(G98,0+(LEN(G98)-1)-2,1)=":",ISNUMBER(VALUE(MID(G98,1,1))),IF((LEN(G98)-1)=5,ISNUMBER(VALUE(MID(G98,2,1))),TRUE),ISNUMBER(VALUE(MID(G98,0+(LEN(G98)-1)-1,1))),ISNUMBER(VALUE(MID(G98,0+(LEN(G98)-1),1))),VALUE(MID(G98,1,(LEN(G98)-1)-3))&lt;24,VALUE(MID(G98,0+(LEN(G98)-1)-1,2))&lt;60),VALUE(MID(G98,1,(LEN(G98)-1)-3))/24+VALUE(MID(G98,0+(LEN(G98)-1)-1,2))/1440,-1),IF(AND((LEN(G98)-1)&gt;=1,(LEN(G98)-1)&lt;=2,ISNUMBER(VALUE(MID(G98,1,1))),IF((LEN(G98)-1)=2,ISNUMBER(VALUE(MID(G98,2,1))),TRUE),VALUE(MID(G98,1,(LEN(G98)-1)))&lt;24),VALUE(MID(G98,1,(LEN(G98)-1)))/24,-1)),-1)))</x:f>
      </x:c>
      <x:c r="J98" s="72" t="n">
        <x:f>IF(OR(E98="",E98="В"),0,IF(OR(E98=$B$42,E98=$B$43,E98=$B$44,E98=$B$45,E98=$B$46),INDEX($G$42:$G$46,MATCH(E98,$B$42:$B$46,0)),$D$7))</x:f>
        <x:v>0</x:v>
      </x:c>
      <x:c r="K98" s="73" t="n">
        <x:f>IF(OR(L98="",L98="Выходной"),0,IF(L98="Готово",ROUND(24*MOD(I98-H98,1)-J98/60,10),"Проверить"))</x:f>
        <x:v>0</x:v>
      </x:c>
      <x:c r="L98" s="74" t="str">
        <x:f>IF(E98="","",IF(C98="","Нет дня",IF(E98="В","Выходной",IF(LEN(TRIM($B$12))=0,"Нет имени",IF(COUNTIFS($B$10:$B$33,$B$12)&gt;1,"Повтор имени",IF(OR(E98=$B$42,E98=$B$43,E98=$B$44,E98=$B$45,E98=$B$46),IF(INDEX($I$42:$I$46,MATCH(E98,$B$42:$B$46,0))="Готово","Готово","Проверьте смену"),IF(OR(IFERROR(SEARCH("-",E98),0)=0,IFERROR(SEARCH("-",E98,SEARCH("-",E98)+1),0)&gt;0),"Нет кода",IF(OR(H98&lt;0,I98&lt;0),"Неверное время",IF(H98=I98,"Начало равно концу",IF(NOT(ISNUMBER($D$7)),"Проверьте перерыв",IF(OR($D$7&lt;0,$D$7&lt;&gt;INT($D$7)),"Проверьте перерыв",IF($D$7&gt;=ROUND(MOD(I98-H98,1)*1440,8),"Перерыв не меньше смены","Готово"))))))))))))</x:f>
      </x:c>
      <x:c r="M98" s="3"/>
      <x:c r="N98" s="3"/>
      <x:c r="O98" s="3"/>
      <x:c r="P98" s="3"/>
      <x:c r="Q98" s="3"/>
      <x:c r="R98" s="3"/>
      <x:c r="S98" s="3"/>
      <x:c r="T98" s="3"/>
      <x:c r="U98" s="3"/>
      <x:c r="V98" s="3"/>
      <x:c r="W98" s="3"/>
      <x:c r="X98" s="3"/>
      <x:c r="Y98" s="3"/>
      <x:c r="Z98" s="3"/>
      <x:c r="AA98" s="3"/>
      <x:c r="AB98" s="3"/>
      <x:c r="AC98" s="3"/>
      <x:c r="AD98" s="3"/>
      <x:c r="AE98" s="3"/>
      <x:c r="AF98" s="3"/>
      <x:c r="AG98" s="3"/>
      <x:c r="AH98" s="3"/>
      <x:c r="AI98" s="3"/>
      <x:c r="AJ98" s="3"/>
      <x:c r="AK98" s="3"/>
    </x:row>
    <x:row r="99" ht="30" customHeight="1">
      <x:c r="A99" s="3"/>
      <x:c r="B99" s="69" t="str">
        <x:f>IF($B$12="","",$B$12)</x:f>
      </x:c>
      <x:c r="C99" s="70" t="n">
        <x:f>IF(P$8="","",P$8)</x:f>
        <x:v>46339</x:v>
      </x:c>
      <x:c r="D99" s="69" t="str">
        <x:f>IF(P12="","",P12)</x:f>
      </x:c>
      <x:c r="E99" s="69" t="str">
        <x:f>IFERROR(UPPER(CONCATENATE("",SUBSTITUTE(CONCATENATE("",SUBSTITUTE(CONCATENATE("",SUBSTITUTE(TRIM(CONCATENATE("",D99))," ","")),"–","-")),"—","-"))),CONCATENATE("",D99))</x:f>
      </x:c>
      <x:c r="F99" s="69" t="str">
        <x:f>IFERROR(LEFT(CONCATENATE("[",E99),SEARCH("-",E99)),"")</x:f>
      </x:c>
      <x:c r="G99" s="69" t="str">
        <x:f>IFERROR(MID(CONCATENATE(E99,"]"),SEARCH("-",E99)+1,32),"")</x:f>
      </x:c>
      <x:c r="H99" s="71" t="str">
        <x:f>IF(OR(E99="",E99="В"),"",IF(OR(E99=$B$42,E99=$B$43,E99=$B$44,E99=$B$45,E99=$B$46),INDEX($E$42:$E$46,MATCH(E99,$B$42:$B$46,0)),IFERROR(IF(ISNUMBER(SEARCH(":",F99)),IF(AND(OR((LEN(F99)-1)=4,(LEN(F99)-1)=5),MID(F99,1+(LEN(F99)-1)-2,1)=":",ISNUMBER(VALUE(MID(F99,2,1))),IF((LEN(F99)-1)=5,ISNUMBER(VALUE(MID(F99,3,1))),TRUE),ISNUMBER(VALUE(MID(F99,1+(LEN(F99)-1)-1,1))),ISNUMBER(VALUE(MID(F99,1+(LEN(F99)-1),1))),VALUE(MID(F99,2,(LEN(F99)-1)-3))&lt;24,VALUE(MID(F99,1+(LEN(F99)-1)-1,2))&lt;60),VALUE(MID(F99,2,(LEN(F99)-1)-3))/24+VALUE(MID(F99,1+(LEN(F99)-1)-1,2))/1440,-1),IF(AND((LEN(F99)-1)&gt;=1,(LEN(F99)-1)&lt;=2,ISNUMBER(VALUE(MID(F99,2,1))),IF((LEN(F99)-1)=2,ISNUMBER(VALUE(MID(F99,3,1))),TRUE),VALUE(MID(F99,2,(LEN(F99)-1)))&lt;24),VALUE(MID(F99,2,(LEN(F99)-1)))/24,-1)),-1)))</x:f>
      </x:c>
      <x:c r="I99" s="71" t="str">
        <x:f>IF(OR(E99="",E99="В"),"",IF(OR(E99=$B$42,E99=$B$43,E99=$B$44,E99=$B$45,E99=$B$46),INDEX($F$42:$F$46,MATCH(E99,$B$42:$B$46,0)),IFERROR(IF(ISNUMBER(SEARCH(":",G99)),IF(AND(OR((LEN(G99)-1)=4,(LEN(G99)-1)=5),MID(G99,0+(LEN(G99)-1)-2,1)=":",ISNUMBER(VALUE(MID(G99,1,1))),IF((LEN(G99)-1)=5,ISNUMBER(VALUE(MID(G99,2,1))),TRUE),ISNUMBER(VALUE(MID(G99,0+(LEN(G99)-1)-1,1))),ISNUMBER(VALUE(MID(G99,0+(LEN(G99)-1),1))),VALUE(MID(G99,1,(LEN(G99)-1)-3))&lt;24,VALUE(MID(G99,0+(LEN(G99)-1)-1,2))&lt;60),VALUE(MID(G99,1,(LEN(G99)-1)-3))/24+VALUE(MID(G99,0+(LEN(G99)-1)-1,2))/1440,-1),IF(AND((LEN(G99)-1)&gt;=1,(LEN(G99)-1)&lt;=2,ISNUMBER(VALUE(MID(G99,1,1))),IF((LEN(G99)-1)=2,ISNUMBER(VALUE(MID(G99,2,1))),TRUE),VALUE(MID(G99,1,(LEN(G99)-1)))&lt;24),VALUE(MID(G99,1,(LEN(G99)-1)))/24,-1)),-1)))</x:f>
      </x:c>
      <x:c r="J99" s="72" t="n">
        <x:f>IF(OR(E99="",E99="В"),0,IF(OR(E99=$B$42,E99=$B$43,E99=$B$44,E99=$B$45,E99=$B$46),INDEX($G$42:$G$46,MATCH(E99,$B$42:$B$46,0)),$D$7))</x:f>
        <x:v>0</x:v>
      </x:c>
      <x:c r="K99" s="73" t="n">
        <x:f>IF(OR(L99="",L99="Выходной"),0,IF(L99="Готово",ROUND(24*MOD(I99-H99,1)-J99/60,10),"Проверить"))</x:f>
        <x:v>0</x:v>
      </x:c>
      <x:c r="L99" s="74" t="str">
        <x:f>IF(E99="","",IF(C99="","Нет дня",IF(E99="В","Выходной",IF(LEN(TRIM($B$12))=0,"Нет имени",IF(COUNTIFS($B$10:$B$33,$B$12)&gt;1,"Повтор имени",IF(OR(E99=$B$42,E99=$B$43,E99=$B$44,E99=$B$45,E99=$B$46),IF(INDEX($I$42:$I$46,MATCH(E99,$B$42:$B$46,0))="Готово","Готово","Проверьте смену"),IF(OR(IFERROR(SEARCH("-",E99),0)=0,IFERROR(SEARCH("-",E99,SEARCH("-",E99)+1),0)&gt;0),"Нет кода",IF(OR(H99&lt;0,I99&lt;0),"Неверное время",IF(H99=I99,"Начало равно концу",IF(NOT(ISNUMBER($D$7)),"Проверьте перерыв",IF(OR($D$7&lt;0,$D$7&lt;&gt;INT($D$7)),"Проверьте перерыв",IF($D$7&gt;=ROUND(MOD(I99-H99,1)*1440,8),"Перерыв не меньше смены","Готово"))))))))))))</x:f>
      </x:c>
      <x:c r="M99" s="3"/>
      <x:c r="N99" s="3"/>
      <x:c r="O99" s="3"/>
      <x:c r="P99" s="3"/>
      <x:c r="Q99" s="3"/>
      <x:c r="R99" s="3"/>
      <x:c r="S99" s="3"/>
      <x:c r="T99" s="3"/>
      <x:c r="U99" s="3"/>
      <x:c r="V99" s="3"/>
      <x:c r="W99" s="3"/>
      <x:c r="X99" s="3"/>
      <x:c r="Y99" s="3"/>
      <x:c r="Z99" s="3"/>
      <x:c r="AA99" s="3"/>
      <x:c r="AB99" s="3"/>
      <x:c r="AC99" s="3"/>
      <x:c r="AD99" s="3"/>
      <x:c r="AE99" s="3"/>
      <x:c r="AF99" s="3"/>
      <x:c r="AG99" s="3"/>
      <x:c r="AH99" s="3"/>
      <x:c r="AI99" s="3"/>
      <x:c r="AJ99" s="3"/>
      <x:c r="AK99" s="3"/>
    </x:row>
    <x:row r="100" ht="30" customHeight="1">
      <x:c r="A100" s="3"/>
      <x:c r="B100" s="69" t="str">
        <x:f>IF($B$12="","",$B$12)</x:f>
      </x:c>
      <x:c r="C100" s="70" t="n">
        <x:f>IF(Q$8="","",Q$8)</x:f>
        <x:v>46340</x:v>
      </x:c>
      <x:c r="D100" s="69" t="str">
        <x:f>IF(Q12="","",Q12)</x:f>
      </x:c>
      <x:c r="E100" s="69" t="str">
        <x:f>IFERROR(UPPER(CONCATENATE("",SUBSTITUTE(CONCATENATE("",SUBSTITUTE(CONCATENATE("",SUBSTITUTE(TRIM(CONCATENATE("",D100))," ","")),"–","-")),"—","-"))),CONCATENATE("",D100))</x:f>
      </x:c>
      <x:c r="F100" s="69" t="str">
        <x:f>IFERROR(LEFT(CONCATENATE("[",E100),SEARCH("-",E100)),"")</x:f>
      </x:c>
      <x:c r="G100" s="69" t="str">
        <x:f>IFERROR(MID(CONCATENATE(E100,"]"),SEARCH("-",E100)+1,32),"")</x:f>
      </x:c>
      <x:c r="H100" s="71" t="str">
        <x:f>IF(OR(E100="",E100="В"),"",IF(OR(E100=$B$42,E100=$B$43,E100=$B$44,E100=$B$45,E100=$B$46),INDEX($E$42:$E$46,MATCH(E100,$B$42:$B$46,0)),IFERROR(IF(ISNUMBER(SEARCH(":",F100)),IF(AND(OR((LEN(F100)-1)=4,(LEN(F100)-1)=5),MID(F100,1+(LEN(F100)-1)-2,1)=":",ISNUMBER(VALUE(MID(F100,2,1))),IF((LEN(F100)-1)=5,ISNUMBER(VALUE(MID(F100,3,1))),TRUE),ISNUMBER(VALUE(MID(F100,1+(LEN(F100)-1)-1,1))),ISNUMBER(VALUE(MID(F100,1+(LEN(F100)-1),1))),VALUE(MID(F100,2,(LEN(F100)-1)-3))&lt;24,VALUE(MID(F100,1+(LEN(F100)-1)-1,2))&lt;60),VALUE(MID(F100,2,(LEN(F100)-1)-3))/24+VALUE(MID(F100,1+(LEN(F100)-1)-1,2))/1440,-1),IF(AND((LEN(F100)-1)&gt;=1,(LEN(F100)-1)&lt;=2,ISNUMBER(VALUE(MID(F100,2,1))),IF((LEN(F100)-1)=2,ISNUMBER(VALUE(MID(F100,3,1))),TRUE),VALUE(MID(F100,2,(LEN(F100)-1)))&lt;24),VALUE(MID(F100,2,(LEN(F100)-1)))/24,-1)),-1)))</x:f>
      </x:c>
      <x:c r="I100" s="71" t="str">
        <x:f>IF(OR(E100="",E100="В"),"",IF(OR(E100=$B$42,E100=$B$43,E100=$B$44,E100=$B$45,E100=$B$46),INDEX($F$42:$F$46,MATCH(E100,$B$42:$B$46,0)),IFERROR(IF(ISNUMBER(SEARCH(":",G100)),IF(AND(OR((LEN(G100)-1)=4,(LEN(G100)-1)=5),MID(G100,0+(LEN(G100)-1)-2,1)=":",ISNUMBER(VALUE(MID(G100,1,1))),IF((LEN(G100)-1)=5,ISNUMBER(VALUE(MID(G100,2,1))),TRUE),ISNUMBER(VALUE(MID(G100,0+(LEN(G100)-1)-1,1))),ISNUMBER(VALUE(MID(G100,0+(LEN(G100)-1),1))),VALUE(MID(G100,1,(LEN(G100)-1)-3))&lt;24,VALUE(MID(G100,0+(LEN(G100)-1)-1,2))&lt;60),VALUE(MID(G100,1,(LEN(G100)-1)-3))/24+VALUE(MID(G100,0+(LEN(G100)-1)-1,2))/1440,-1),IF(AND((LEN(G100)-1)&gt;=1,(LEN(G100)-1)&lt;=2,ISNUMBER(VALUE(MID(G100,1,1))),IF((LEN(G100)-1)=2,ISNUMBER(VALUE(MID(G100,2,1))),TRUE),VALUE(MID(G100,1,(LEN(G100)-1)))&lt;24),VALUE(MID(G100,1,(LEN(G100)-1)))/24,-1)),-1)))</x:f>
      </x:c>
      <x:c r="J100" s="72" t="n">
        <x:f>IF(OR(E100="",E100="В"),0,IF(OR(E100=$B$42,E100=$B$43,E100=$B$44,E100=$B$45,E100=$B$46),INDEX($G$42:$G$46,MATCH(E100,$B$42:$B$46,0)),$D$7))</x:f>
        <x:v>0</x:v>
      </x:c>
      <x:c r="K100" s="73" t="n">
        <x:f>IF(OR(L100="",L100="Выходной"),0,IF(L100="Готово",ROUND(24*MOD(I100-H100,1)-J100/60,10),"Проверить"))</x:f>
        <x:v>0</x:v>
      </x:c>
      <x:c r="L100" s="74" t="str">
        <x:f>IF(E100="","",IF(C100="","Нет дня",IF(E100="В","Выходной",IF(LEN(TRIM($B$12))=0,"Нет имени",IF(COUNTIFS($B$10:$B$33,$B$12)&gt;1,"Повтор имени",IF(OR(E100=$B$42,E100=$B$43,E100=$B$44,E100=$B$45,E100=$B$46),IF(INDEX($I$42:$I$46,MATCH(E100,$B$42:$B$46,0))="Готово","Готово","Проверьте смену"),IF(OR(IFERROR(SEARCH("-",E100),0)=0,IFERROR(SEARCH("-",E100,SEARCH("-",E100)+1),0)&gt;0),"Нет кода",IF(OR(H100&lt;0,I100&lt;0),"Неверное время",IF(H100=I100,"Начало равно концу",IF(NOT(ISNUMBER($D$7)),"Проверьте перерыв",IF(OR($D$7&lt;0,$D$7&lt;&gt;INT($D$7)),"Проверьте перерыв",IF($D$7&gt;=ROUND(MOD(I100-H100,1)*1440,8),"Перерыв не меньше смены","Готово"))))))))))))</x:f>
      </x:c>
      <x:c r="M100" s="3"/>
      <x:c r="N100" s="3"/>
      <x:c r="O100" s="3"/>
      <x:c r="P100" s="3"/>
      <x:c r="Q100" s="3"/>
      <x:c r="R100" s="3"/>
      <x:c r="S100" s="3"/>
      <x:c r="T100" s="3"/>
      <x:c r="U100" s="3"/>
      <x:c r="V100" s="3"/>
      <x:c r="W100" s="3"/>
      <x:c r="X100" s="3"/>
      <x:c r="Y100" s="3"/>
      <x:c r="Z100" s="3"/>
      <x:c r="AA100" s="3"/>
      <x:c r="AB100" s="3"/>
      <x:c r="AC100" s="3"/>
      <x:c r="AD100" s="3"/>
      <x:c r="AE100" s="3"/>
      <x:c r="AF100" s="3"/>
      <x:c r="AG100" s="3"/>
      <x:c r="AH100" s="3"/>
      <x:c r="AI100" s="3"/>
      <x:c r="AJ100" s="3"/>
      <x:c r="AK100" s="3"/>
    </x:row>
    <x:row r="101" ht="30" customHeight="1">
      <x:c r="A101" s="3"/>
      <x:c r="B101" s="69" t="str">
        <x:f>IF($B$12="","",$B$12)</x:f>
      </x:c>
      <x:c r="C101" s="70" t="n">
        <x:f>IF(R$8="","",R$8)</x:f>
        <x:v>46341</x:v>
      </x:c>
      <x:c r="D101" s="69" t="str">
        <x:f>IF(R12="","",R12)</x:f>
      </x:c>
      <x:c r="E101" s="69" t="str">
        <x:f>IFERROR(UPPER(CONCATENATE("",SUBSTITUTE(CONCATENATE("",SUBSTITUTE(CONCATENATE("",SUBSTITUTE(TRIM(CONCATENATE("",D101))," ","")),"–","-")),"—","-"))),CONCATENATE("",D101))</x:f>
      </x:c>
      <x:c r="F101" s="69" t="str">
        <x:f>IFERROR(LEFT(CONCATENATE("[",E101),SEARCH("-",E101)),"")</x:f>
      </x:c>
      <x:c r="G101" s="69" t="str">
        <x:f>IFERROR(MID(CONCATENATE(E101,"]"),SEARCH("-",E101)+1,32),"")</x:f>
      </x:c>
      <x:c r="H101" s="71" t="str">
        <x:f>IF(OR(E101="",E101="В"),"",IF(OR(E101=$B$42,E101=$B$43,E101=$B$44,E101=$B$45,E101=$B$46),INDEX($E$42:$E$46,MATCH(E101,$B$42:$B$46,0)),IFERROR(IF(ISNUMBER(SEARCH(":",F101)),IF(AND(OR((LEN(F101)-1)=4,(LEN(F101)-1)=5),MID(F101,1+(LEN(F101)-1)-2,1)=":",ISNUMBER(VALUE(MID(F101,2,1))),IF((LEN(F101)-1)=5,ISNUMBER(VALUE(MID(F101,3,1))),TRUE),ISNUMBER(VALUE(MID(F101,1+(LEN(F101)-1)-1,1))),ISNUMBER(VALUE(MID(F101,1+(LEN(F101)-1),1))),VALUE(MID(F101,2,(LEN(F101)-1)-3))&lt;24,VALUE(MID(F101,1+(LEN(F101)-1)-1,2))&lt;60),VALUE(MID(F101,2,(LEN(F101)-1)-3))/24+VALUE(MID(F101,1+(LEN(F101)-1)-1,2))/1440,-1),IF(AND((LEN(F101)-1)&gt;=1,(LEN(F101)-1)&lt;=2,ISNUMBER(VALUE(MID(F101,2,1))),IF((LEN(F101)-1)=2,ISNUMBER(VALUE(MID(F101,3,1))),TRUE),VALUE(MID(F101,2,(LEN(F101)-1)))&lt;24),VALUE(MID(F101,2,(LEN(F101)-1)))/24,-1)),-1)))</x:f>
      </x:c>
      <x:c r="I101" s="71" t="str">
        <x:f>IF(OR(E101="",E101="В"),"",IF(OR(E101=$B$42,E101=$B$43,E101=$B$44,E101=$B$45,E101=$B$46),INDEX($F$42:$F$46,MATCH(E101,$B$42:$B$46,0)),IFERROR(IF(ISNUMBER(SEARCH(":",G101)),IF(AND(OR((LEN(G101)-1)=4,(LEN(G101)-1)=5),MID(G101,0+(LEN(G101)-1)-2,1)=":",ISNUMBER(VALUE(MID(G101,1,1))),IF((LEN(G101)-1)=5,ISNUMBER(VALUE(MID(G101,2,1))),TRUE),ISNUMBER(VALUE(MID(G101,0+(LEN(G101)-1)-1,1))),ISNUMBER(VALUE(MID(G101,0+(LEN(G101)-1),1))),VALUE(MID(G101,1,(LEN(G101)-1)-3))&lt;24,VALUE(MID(G101,0+(LEN(G101)-1)-1,2))&lt;60),VALUE(MID(G101,1,(LEN(G101)-1)-3))/24+VALUE(MID(G101,0+(LEN(G101)-1)-1,2))/1440,-1),IF(AND((LEN(G101)-1)&gt;=1,(LEN(G101)-1)&lt;=2,ISNUMBER(VALUE(MID(G101,1,1))),IF((LEN(G101)-1)=2,ISNUMBER(VALUE(MID(G101,2,1))),TRUE),VALUE(MID(G101,1,(LEN(G101)-1)))&lt;24),VALUE(MID(G101,1,(LEN(G101)-1)))/24,-1)),-1)))</x:f>
      </x:c>
      <x:c r="J101" s="72" t="n">
        <x:f>IF(OR(E101="",E101="В"),0,IF(OR(E101=$B$42,E101=$B$43,E101=$B$44,E101=$B$45,E101=$B$46),INDEX($G$42:$G$46,MATCH(E101,$B$42:$B$46,0)),$D$7))</x:f>
        <x:v>0</x:v>
      </x:c>
      <x:c r="K101" s="73" t="n">
        <x:f>IF(OR(L101="",L101="Выходной"),0,IF(L101="Готово",ROUND(24*MOD(I101-H101,1)-J101/60,10),"Проверить"))</x:f>
        <x:v>0</x:v>
      </x:c>
      <x:c r="L101" s="74" t="str">
        <x:f>IF(E101="","",IF(C101="","Нет дня",IF(E101="В","Выходной",IF(LEN(TRIM($B$12))=0,"Нет имени",IF(COUNTIFS($B$10:$B$33,$B$12)&gt;1,"Повтор имени",IF(OR(E101=$B$42,E101=$B$43,E101=$B$44,E101=$B$45,E101=$B$46),IF(INDEX($I$42:$I$46,MATCH(E101,$B$42:$B$46,0))="Готово","Готово","Проверьте смену"),IF(OR(IFERROR(SEARCH("-",E101),0)=0,IFERROR(SEARCH("-",E101,SEARCH("-",E101)+1),0)&gt;0),"Нет кода",IF(OR(H101&lt;0,I101&lt;0),"Неверное время",IF(H101=I101,"Начало равно концу",IF(NOT(ISNUMBER($D$7)),"Проверьте перерыв",IF(OR($D$7&lt;0,$D$7&lt;&gt;INT($D$7)),"Проверьте перерыв",IF($D$7&gt;=ROUND(MOD(I101-H101,1)*1440,8),"Перерыв не меньше смены","Готово"))))))))))))</x:f>
      </x:c>
      <x:c r="M101" s="3"/>
      <x:c r="N101" s="3"/>
      <x:c r="O101" s="3"/>
      <x:c r="P101" s="3"/>
      <x:c r="Q101" s="3"/>
      <x:c r="R101" s="3"/>
      <x:c r="S101" s="3"/>
      <x:c r="T101" s="3"/>
      <x:c r="U101" s="3"/>
      <x:c r="V101" s="3"/>
      <x:c r="W101" s="3"/>
      <x:c r="X101" s="3"/>
      <x:c r="Y101" s="3"/>
      <x:c r="Z101" s="3"/>
      <x:c r="AA101" s="3"/>
      <x:c r="AB101" s="3"/>
      <x:c r="AC101" s="3"/>
      <x:c r="AD101" s="3"/>
      <x:c r="AE101" s="3"/>
      <x:c r="AF101" s="3"/>
      <x:c r="AG101" s="3"/>
      <x:c r="AH101" s="3"/>
      <x:c r="AI101" s="3"/>
      <x:c r="AJ101" s="3"/>
      <x:c r="AK101" s="3"/>
    </x:row>
    <x:row r="102" ht="30" customHeight="1">
      <x:c r="A102" s="3"/>
      <x:c r="B102" s="69" t="str">
        <x:f>IF($B$12="","",$B$12)</x:f>
      </x:c>
      <x:c r="C102" s="70" t="n">
        <x:f>IF(S$8="","",S$8)</x:f>
        <x:v>46342</x:v>
      </x:c>
      <x:c r="D102" s="69" t="str">
        <x:f>IF(S12="","",S12)</x:f>
      </x:c>
      <x:c r="E102" s="69" t="str">
        <x:f>IFERROR(UPPER(CONCATENATE("",SUBSTITUTE(CONCATENATE("",SUBSTITUTE(CONCATENATE("",SUBSTITUTE(TRIM(CONCATENATE("",D102))," ","")),"–","-")),"—","-"))),CONCATENATE("",D102))</x:f>
      </x:c>
      <x:c r="F102" s="69" t="str">
        <x:f>IFERROR(LEFT(CONCATENATE("[",E102),SEARCH("-",E102)),"")</x:f>
      </x:c>
      <x:c r="G102" s="69" t="str">
        <x:f>IFERROR(MID(CONCATENATE(E102,"]"),SEARCH("-",E102)+1,32),"")</x:f>
      </x:c>
      <x:c r="H102" s="71" t="str">
        <x:f>IF(OR(E102="",E102="В"),"",IF(OR(E102=$B$42,E102=$B$43,E102=$B$44,E102=$B$45,E102=$B$46),INDEX($E$42:$E$46,MATCH(E102,$B$42:$B$46,0)),IFERROR(IF(ISNUMBER(SEARCH(":",F102)),IF(AND(OR((LEN(F102)-1)=4,(LEN(F102)-1)=5),MID(F102,1+(LEN(F102)-1)-2,1)=":",ISNUMBER(VALUE(MID(F102,2,1))),IF((LEN(F102)-1)=5,ISNUMBER(VALUE(MID(F102,3,1))),TRUE),ISNUMBER(VALUE(MID(F102,1+(LEN(F102)-1)-1,1))),ISNUMBER(VALUE(MID(F102,1+(LEN(F102)-1),1))),VALUE(MID(F102,2,(LEN(F102)-1)-3))&lt;24,VALUE(MID(F102,1+(LEN(F102)-1)-1,2))&lt;60),VALUE(MID(F102,2,(LEN(F102)-1)-3))/24+VALUE(MID(F102,1+(LEN(F102)-1)-1,2))/1440,-1),IF(AND((LEN(F102)-1)&gt;=1,(LEN(F102)-1)&lt;=2,ISNUMBER(VALUE(MID(F102,2,1))),IF((LEN(F102)-1)=2,ISNUMBER(VALUE(MID(F102,3,1))),TRUE),VALUE(MID(F102,2,(LEN(F102)-1)))&lt;24),VALUE(MID(F102,2,(LEN(F102)-1)))/24,-1)),-1)))</x:f>
      </x:c>
      <x:c r="I102" s="71" t="str">
        <x:f>IF(OR(E102="",E102="В"),"",IF(OR(E102=$B$42,E102=$B$43,E102=$B$44,E102=$B$45,E102=$B$46),INDEX($F$42:$F$46,MATCH(E102,$B$42:$B$46,0)),IFERROR(IF(ISNUMBER(SEARCH(":",G102)),IF(AND(OR((LEN(G102)-1)=4,(LEN(G102)-1)=5),MID(G102,0+(LEN(G102)-1)-2,1)=":",ISNUMBER(VALUE(MID(G102,1,1))),IF((LEN(G102)-1)=5,ISNUMBER(VALUE(MID(G102,2,1))),TRUE),ISNUMBER(VALUE(MID(G102,0+(LEN(G102)-1)-1,1))),ISNUMBER(VALUE(MID(G102,0+(LEN(G102)-1),1))),VALUE(MID(G102,1,(LEN(G102)-1)-3))&lt;24,VALUE(MID(G102,0+(LEN(G102)-1)-1,2))&lt;60),VALUE(MID(G102,1,(LEN(G102)-1)-3))/24+VALUE(MID(G102,0+(LEN(G102)-1)-1,2))/1440,-1),IF(AND((LEN(G102)-1)&gt;=1,(LEN(G102)-1)&lt;=2,ISNUMBER(VALUE(MID(G102,1,1))),IF((LEN(G102)-1)=2,ISNUMBER(VALUE(MID(G102,2,1))),TRUE),VALUE(MID(G102,1,(LEN(G102)-1)))&lt;24),VALUE(MID(G102,1,(LEN(G102)-1)))/24,-1)),-1)))</x:f>
      </x:c>
      <x:c r="J102" s="72" t="n">
        <x:f>IF(OR(E102="",E102="В"),0,IF(OR(E102=$B$42,E102=$B$43,E102=$B$44,E102=$B$45,E102=$B$46),INDEX($G$42:$G$46,MATCH(E102,$B$42:$B$46,0)),$D$7))</x:f>
        <x:v>0</x:v>
      </x:c>
      <x:c r="K102" s="73" t="n">
        <x:f>IF(OR(L102="",L102="Выходной"),0,IF(L102="Готово",ROUND(24*MOD(I102-H102,1)-J102/60,10),"Проверить"))</x:f>
        <x:v>0</x:v>
      </x:c>
      <x:c r="L102" s="74" t="str">
        <x:f>IF(E102="","",IF(C102="","Нет дня",IF(E102="В","Выходной",IF(LEN(TRIM($B$12))=0,"Нет имени",IF(COUNTIFS($B$10:$B$33,$B$12)&gt;1,"Повтор имени",IF(OR(E102=$B$42,E102=$B$43,E102=$B$44,E102=$B$45,E102=$B$46),IF(INDEX($I$42:$I$46,MATCH(E102,$B$42:$B$46,0))="Готово","Готово","Проверьте смену"),IF(OR(IFERROR(SEARCH("-",E102),0)=0,IFERROR(SEARCH("-",E102,SEARCH("-",E102)+1),0)&gt;0),"Нет кода",IF(OR(H102&lt;0,I102&lt;0),"Неверное время",IF(H102=I102,"Начало равно концу",IF(NOT(ISNUMBER($D$7)),"Проверьте перерыв",IF(OR($D$7&lt;0,$D$7&lt;&gt;INT($D$7)),"Проверьте перерыв",IF($D$7&gt;=ROUND(MOD(I102-H102,1)*1440,8),"Перерыв не меньше смены","Готово"))))))))))))</x:f>
      </x:c>
      <x:c r="M102" s="3"/>
      <x:c r="N102" s="3"/>
      <x:c r="O102" s="3"/>
      <x:c r="P102" s="3"/>
      <x:c r="Q102" s="3"/>
      <x:c r="R102" s="3"/>
      <x:c r="S102" s="3"/>
      <x:c r="T102" s="3"/>
      <x:c r="U102" s="3"/>
      <x:c r="V102" s="3"/>
      <x:c r="W102" s="3"/>
      <x:c r="X102" s="3"/>
      <x:c r="Y102" s="3"/>
      <x:c r="Z102" s="3"/>
      <x:c r="AA102" s="3"/>
      <x:c r="AB102" s="3"/>
      <x:c r="AC102" s="3"/>
      <x:c r="AD102" s="3"/>
      <x:c r="AE102" s="3"/>
      <x:c r="AF102" s="3"/>
      <x:c r="AG102" s="3"/>
      <x:c r="AH102" s="3"/>
      <x:c r="AI102" s="3"/>
      <x:c r="AJ102" s="3"/>
      <x:c r="AK102" s="3"/>
    </x:row>
    <x:row r="103" ht="30" customHeight="1">
      <x:c r="A103" s="3"/>
      <x:c r="B103" s="69" t="str">
        <x:f>IF($B$12="","",$B$12)</x:f>
      </x:c>
      <x:c r="C103" s="70" t="n">
        <x:f>IF(T$8="","",T$8)</x:f>
        <x:v>46343</x:v>
      </x:c>
      <x:c r="D103" s="69" t="str">
        <x:f>IF(T12="","",T12)</x:f>
      </x:c>
      <x:c r="E103" s="69" t="str">
        <x:f>IFERROR(UPPER(CONCATENATE("",SUBSTITUTE(CONCATENATE("",SUBSTITUTE(CONCATENATE("",SUBSTITUTE(TRIM(CONCATENATE("",D103))," ","")),"–","-")),"—","-"))),CONCATENATE("",D103))</x:f>
      </x:c>
      <x:c r="F103" s="69" t="str">
        <x:f>IFERROR(LEFT(CONCATENATE("[",E103),SEARCH("-",E103)),"")</x:f>
      </x:c>
      <x:c r="G103" s="69" t="str">
        <x:f>IFERROR(MID(CONCATENATE(E103,"]"),SEARCH("-",E103)+1,32),"")</x:f>
      </x:c>
      <x:c r="H103" s="71" t="str">
        <x:f>IF(OR(E103="",E103="В"),"",IF(OR(E103=$B$42,E103=$B$43,E103=$B$44,E103=$B$45,E103=$B$46),INDEX($E$42:$E$46,MATCH(E103,$B$42:$B$46,0)),IFERROR(IF(ISNUMBER(SEARCH(":",F103)),IF(AND(OR((LEN(F103)-1)=4,(LEN(F103)-1)=5),MID(F103,1+(LEN(F103)-1)-2,1)=":",ISNUMBER(VALUE(MID(F103,2,1))),IF((LEN(F103)-1)=5,ISNUMBER(VALUE(MID(F103,3,1))),TRUE),ISNUMBER(VALUE(MID(F103,1+(LEN(F103)-1)-1,1))),ISNUMBER(VALUE(MID(F103,1+(LEN(F103)-1),1))),VALUE(MID(F103,2,(LEN(F103)-1)-3))&lt;24,VALUE(MID(F103,1+(LEN(F103)-1)-1,2))&lt;60),VALUE(MID(F103,2,(LEN(F103)-1)-3))/24+VALUE(MID(F103,1+(LEN(F103)-1)-1,2))/1440,-1),IF(AND((LEN(F103)-1)&gt;=1,(LEN(F103)-1)&lt;=2,ISNUMBER(VALUE(MID(F103,2,1))),IF((LEN(F103)-1)=2,ISNUMBER(VALUE(MID(F103,3,1))),TRUE),VALUE(MID(F103,2,(LEN(F103)-1)))&lt;24),VALUE(MID(F103,2,(LEN(F103)-1)))/24,-1)),-1)))</x:f>
      </x:c>
      <x:c r="I103" s="71" t="str">
        <x:f>IF(OR(E103="",E103="В"),"",IF(OR(E103=$B$42,E103=$B$43,E103=$B$44,E103=$B$45,E103=$B$46),INDEX($F$42:$F$46,MATCH(E103,$B$42:$B$46,0)),IFERROR(IF(ISNUMBER(SEARCH(":",G103)),IF(AND(OR((LEN(G103)-1)=4,(LEN(G103)-1)=5),MID(G103,0+(LEN(G103)-1)-2,1)=":",ISNUMBER(VALUE(MID(G103,1,1))),IF((LEN(G103)-1)=5,ISNUMBER(VALUE(MID(G103,2,1))),TRUE),ISNUMBER(VALUE(MID(G103,0+(LEN(G103)-1)-1,1))),ISNUMBER(VALUE(MID(G103,0+(LEN(G103)-1),1))),VALUE(MID(G103,1,(LEN(G103)-1)-3))&lt;24,VALUE(MID(G103,0+(LEN(G103)-1)-1,2))&lt;60),VALUE(MID(G103,1,(LEN(G103)-1)-3))/24+VALUE(MID(G103,0+(LEN(G103)-1)-1,2))/1440,-1),IF(AND((LEN(G103)-1)&gt;=1,(LEN(G103)-1)&lt;=2,ISNUMBER(VALUE(MID(G103,1,1))),IF((LEN(G103)-1)=2,ISNUMBER(VALUE(MID(G103,2,1))),TRUE),VALUE(MID(G103,1,(LEN(G103)-1)))&lt;24),VALUE(MID(G103,1,(LEN(G103)-1)))/24,-1)),-1)))</x:f>
      </x:c>
      <x:c r="J103" s="72" t="n">
        <x:f>IF(OR(E103="",E103="В"),0,IF(OR(E103=$B$42,E103=$B$43,E103=$B$44,E103=$B$45,E103=$B$46),INDEX($G$42:$G$46,MATCH(E103,$B$42:$B$46,0)),$D$7))</x:f>
        <x:v>0</x:v>
      </x:c>
      <x:c r="K103" s="73" t="n">
        <x:f>IF(OR(L103="",L103="Выходной"),0,IF(L103="Готово",ROUND(24*MOD(I103-H103,1)-J103/60,10),"Проверить"))</x:f>
        <x:v>0</x:v>
      </x:c>
      <x:c r="L103" s="74" t="str">
        <x:f>IF(E103="","",IF(C103="","Нет дня",IF(E103="В","Выходной",IF(LEN(TRIM($B$12))=0,"Нет имени",IF(COUNTIFS($B$10:$B$33,$B$12)&gt;1,"Повтор имени",IF(OR(E103=$B$42,E103=$B$43,E103=$B$44,E103=$B$45,E103=$B$46),IF(INDEX($I$42:$I$46,MATCH(E103,$B$42:$B$46,0))="Готово","Готово","Проверьте смену"),IF(OR(IFERROR(SEARCH("-",E103),0)=0,IFERROR(SEARCH("-",E103,SEARCH("-",E103)+1),0)&gt;0),"Нет кода",IF(OR(H103&lt;0,I103&lt;0),"Неверное время",IF(H103=I103,"Начало равно концу",IF(NOT(ISNUMBER($D$7)),"Проверьте перерыв",IF(OR($D$7&lt;0,$D$7&lt;&gt;INT($D$7)),"Проверьте перерыв",IF($D$7&gt;=ROUND(MOD(I103-H103,1)*1440,8),"Перерыв не меньше смены","Готово"))))))))))))</x:f>
      </x:c>
      <x:c r="M103" s="3"/>
      <x:c r="N103" s="3"/>
      <x:c r="O103" s="3"/>
      <x:c r="P103" s="3"/>
      <x:c r="Q103" s="3"/>
      <x:c r="R103" s="3"/>
      <x:c r="S103" s="3"/>
      <x:c r="T103" s="3"/>
      <x:c r="U103" s="3"/>
      <x:c r="V103" s="3"/>
      <x:c r="W103" s="3"/>
      <x:c r="X103" s="3"/>
      <x:c r="Y103" s="3"/>
      <x:c r="Z103" s="3"/>
      <x:c r="AA103" s="3"/>
      <x:c r="AB103" s="3"/>
      <x:c r="AC103" s="3"/>
      <x:c r="AD103" s="3"/>
      <x:c r="AE103" s="3"/>
      <x:c r="AF103" s="3"/>
      <x:c r="AG103" s="3"/>
      <x:c r="AH103" s="3"/>
      <x:c r="AI103" s="3"/>
      <x:c r="AJ103" s="3"/>
      <x:c r="AK103" s="3"/>
    </x:row>
    <x:row r="104" ht="30" customHeight="1">
      <x:c r="A104" s="3"/>
      <x:c r="B104" s="69" t="str">
        <x:f>IF($B$12="","",$B$12)</x:f>
      </x:c>
      <x:c r="C104" s="70" t="n">
        <x:f>IF(U$8="","",U$8)</x:f>
        <x:v>46344</x:v>
      </x:c>
      <x:c r="D104" s="69" t="str">
        <x:f>IF(U12="","",U12)</x:f>
      </x:c>
      <x:c r="E104" s="69" t="str">
        <x:f>IFERROR(UPPER(CONCATENATE("",SUBSTITUTE(CONCATENATE("",SUBSTITUTE(CONCATENATE("",SUBSTITUTE(TRIM(CONCATENATE("",D104))," ","")),"–","-")),"—","-"))),CONCATENATE("",D104))</x:f>
      </x:c>
      <x:c r="F104" s="69" t="str">
        <x:f>IFERROR(LEFT(CONCATENATE("[",E104),SEARCH("-",E104)),"")</x:f>
      </x:c>
      <x:c r="G104" s="69" t="str">
        <x:f>IFERROR(MID(CONCATENATE(E104,"]"),SEARCH("-",E104)+1,32),"")</x:f>
      </x:c>
      <x:c r="H104" s="71" t="str">
        <x:f>IF(OR(E104="",E104="В"),"",IF(OR(E104=$B$42,E104=$B$43,E104=$B$44,E104=$B$45,E104=$B$46),INDEX($E$42:$E$46,MATCH(E104,$B$42:$B$46,0)),IFERROR(IF(ISNUMBER(SEARCH(":",F104)),IF(AND(OR((LEN(F104)-1)=4,(LEN(F104)-1)=5),MID(F104,1+(LEN(F104)-1)-2,1)=":",ISNUMBER(VALUE(MID(F104,2,1))),IF((LEN(F104)-1)=5,ISNUMBER(VALUE(MID(F104,3,1))),TRUE),ISNUMBER(VALUE(MID(F104,1+(LEN(F104)-1)-1,1))),ISNUMBER(VALUE(MID(F104,1+(LEN(F104)-1),1))),VALUE(MID(F104,2,(LEN(F104)-1)-3))&lt;24,VALUE(MID(F104,1+(LEN(F104)-1)-1,2))&lt;60),VALUE(MID(F104,2,(LEN(F104)-1)-3))/24+VALUE(MID(F104,1+(LEN(F104)-1)-1,2))/1440,-1),IF(AND((LEN(F104)-1)&gt;=1,(LEN(F104)-1)&lt;=2,ISNUMBER(VALUE(MID(F104,2,1))),IF((LEN(F104)-1)=2,ISNUMBER(VALUE(MID(F104,3,1))),TRUE),VALUE(MID(F104,2,(LEN(F104)-1)))&lt;24),VALUE(MID(F104,2,(LEN(F104)-1)))/24,-1)),-1)))</x:f>
      </x:c>
      <x:c r="I104" s="71" t="str">
        <x:f>IF(OR(E104="",E104="В"),"",IF(OR(E104=$B$42,E104=$B$43,E104=$B$44,E104=$B$45,E104=$B$46),INDEX($F$42:$F$46,MATCH(E104,$B$42:$B$46,0)),IFERROR(IF(ISNUMBER(SEARCH(":",G104)),IF(AND(OR((LEN(G104)-1)=4,(LEN(G104)-1)=5),MID(G104,0+(LEN(G104)-1)-2,1)=":",ISNUMBER(VALUE(MID(G104,1,1))),IF((LEN(G104)-1)=5,ISNUMBER(VALUE(MID(G104,2,1))),TRUE),ISNUMBER(VALUE(MID(G104,0+(LEN(G104)-1)-1,1))),ISNUMBER(VALUE(MID(G104,0+(LEN(G104)-1),1))),VALUE(MID(G104,1,(LEN(G104)-1)-3))&lt;24,VALUE(MID(G104,0+(LEN(G104)-1)-1,2))&lt;60),VALUE(MID(G104,1,(LEN(G104)-1)-3))/24+VALUE(MID(G104,0+(LEN(G104)-1)-1,2))/1440,-1),IF(AND((LEN(G104)-1)&gt;=1,(LEN(G104)-1)&lt;=2,ISNUMBER(VALUE(MID(G104,1,1))),IF((LEN(G104)-1)=2,ISNUMBER(VALUE(MID(G104,2,1))),TRUE),VALUE(MID(G104,1,(LEN(G104)-1)))&lt;24),VALUE(MID(G104,1,(LEN(G104)-1)))/24,-1)),-1)))</x:f>
      </x:c>
      <x:c r="J104" s="72" t="n">
        <x:f>IF(OR(E104="",E104="В"),0,IF(OR(E104=$B$42,E104=$B$43,E104=$B$44,E104=$B$45,E104=$B$46),INDEX($G$42:$G$46,MATCH(E104,$B$42:$B$46,0)),$D$7))</x:f>
        <x:v>0</x:v>
      </x:c>
      <x:c r="K104" s="73" t="n">
        <x:f>IF(OR(L104="",L104="Выходной"),0,IF(L104="Готово",ROUND(24*MOD(I104-H104,1)-J104/60,10),"Проверить"))</x:f>
        <x:v>0</x:v>
      </x:c>
      <x:c r="L104" s="74" t="str">
        <x:f>IF(E104="","",IF(C104="","Нет дня",IF(E104="В","Выходной",IF(LEN(TRIM($B$12))=0,"Нет имени",IF(COUNTIFS($B$10:$B$33,$B$12)&gt;1,"Повтор имени",IF(OR(E104=$B$42,E104=$B$43,E104=$B$44,E104=$B$45,E104=$B$46),IF(INDEX($I$42:$I$46,MATCH(E104,$B$42:$B$46,0))="Готово","Готово","Проверьте смену"),IF(OR(IFERROR(SEARCH("-",E104),0)=0,IFERROR(SEARCH("-",E104,SEARCH("-",E104)+1),0)&gt;0),"Нет кода",IF(OR(H104&lt;0,I104&lt;0),"Неверное время",IF(H104=I104,"Начало равно концу",IF(NOT(ISNUMBER($D$7)),"Проверьте перерыв",IF(OR($D$7&lt;0,$D$7&lt;&gt;INT($D$7)),"Проверьте перерыв",IF($D$7&gt;=ROUND(MOD(I104-H104,1)*1440,8),"Перерыв не меньше смены","Готово"))))))))))))</x:f>
      </x:c>
      <x:c r="M104" s="3"/>
      <x:c r="N104" s="3"/>
      <x:c r="O104" s="3"/>
      <x:c r="P104" s="3"/>
      <x:c r="Q104" s="3"/>
      <x:c r="R104" s="3"/>
      <x:c r="S104" s="3"/>
      <x:c r="T104" s="3"/>
      <x:c r="U104" s="3"/>
      <x:c r="V104" s="3"/>
      <x:c r="W104" s="3"/>
      <x:c r="X104" s="3"/>
      <x:c r="Y104" s="3"/>
      <x:c r="Z104" s="3"/>
      <x:c r="AA104" s="3"/>
      <x:c r="AB104" s="3"/>
      <x:c r="AC104" s="3"/>
      <x:c r="AD104" s="3"/>
      <x:c r="AE104" s="3"/>
      <x:c r="AF104" s="3"/>
      <x:c r="AG104" s="3"/>
      <x:c r="AH104" s="3"/>
      <x:c r="AI104" s="3"/>
      <x:c r="AJ104" s="3"/>
      <x:c r="AK104" s="3"/>
    </x:row>
    <x:row r="105" ht="30" customHeight="1">
      <x:c r="A105" s="3"/>
      <x:c r="B105" s="69" t="str">
        <x:f>IF($B$12="","",$B$12)</x:f>
      </x:c>
      <x:c r="C105" s="70" t="n">
        <x:f>IF(V$8="","",V$8)</x:f>
        <x:v>46345</x:v>
      </x:c>
      <x:c r="D105" s="69" t="str">
        <x:f>IF(V12="","",V12)</x:f>
      </x:c>
      <x:c r="E105" s="69" t="str">
        <x:f>IFERROR(UPPER(CONCATENATE("",SUBSTITUTE(CONCATENATE("",SUBSTITUTE(CONCATENATE("",SUBSTITUTE(TRIM(CONCATENATE("",D105))," ","")),"–","-")),"—","-"))),CONCATENATE("",D105))</x:f>
      </x:c>
      <x:c r="F105" s="69" t="str">
        <x:f>IFERROR(LEFT(CONCATENATE("[",E105),SEARCH("-",E105)),"")</x:f>
      </x:c>
      <x:c r="G105" s="69" t="str">
        <x:f>IFERROR(MID(CONCATENATE(E105,"]"),SEARCH("-",E105)+1,32),"")</x:f>
      </x:c>
      <x:c r="H105" s="71" t="str">
        <x:f>IF(OR(E105="",E105="В"),"",IF(OR(E105=$B$42,E105=$B$43,E105=$B$44,E105=$B$45,E105=$B$46),INDEX($E$42:$E$46,MATCH(E105,$B$42:$B$46,0)),IFERROR(IF(ISNUMBER(SEARCH(":",F105)),IF(AND(OR((LEN(F105)-1)=4,(LEN(F105)-1)=5),MID(F105,1+(LEN(F105)-1)-2,1)=":",ISNUMBER(VALUE(MID(F105,2,1))),IF((LEN(F105)-1)=5,ISNUMBER(VALUE(MID(F105,3,1))),TRUE),ISNUMBER(VALUE(MID(F105,1+(LEN(F105)-1)-1,1))),ISNUMBER(VALUE(MID(F105,1+(LEN(F105)-1),1))),VALUE(MID(F105,2,(LEN(F105)-1)-3))&lt;24,VALUE(MID(F105,1+(LEN(F105)-1)-1,2))&lt;60),VALUE(MID(F105,2,(LEN(F105)-1)-3))/24+VALUE(MID(F105,1+(LEN(F105)-1)-1,2))/1440,-1),IF(AND((LEN(F105)-1)&gt;=1,(LEN(F105)-1)&lt;=2,ISNUMBER(VALUE(MID(F105,2,1))),IF((LEN(F105)-1)=2,ISNUMBER(VALUE(MID(F105,3,1))),TRUE),VALUE(MID(F105,2,(LEN(F105)-1)))&lt;24),VALUE(MID(F105,2,(LEN(F105)-1)))/24,-1)),-1)))</x:f>
      </x:c>
      <x:c r="I105" s="71" t="str">
        <x:f>IF(OR(E105="",E105="В"),"",IF(OR(E105=$B$42,E105=$B$43,E105=$B$44,E105=$B$45,E105=$B$46),INDEX($F$42:$F$46,MATCH(E105,$B$42:$B$46,0)),IFERROR(IF(ISNUMBER(SEARCH(":",G105)),IF(AND(OR((LEN(G105)-1)=4,(LEN(G105)-1)=5),MID(G105,0+(LEN(G105)-1)-2,1)=":",ISNUMBER(VALUE(MID(G105,1,1))),IF((LEN(G105)-1)=5,ISNUMBER(VALUE(MID(G105,2,1))),TRUE),ISNUMBER(VALUE(MID(G105,0+(LEN(G105)-1)-1,1))),ISNUMBER(VALUE(MID(G105,0+(LEN(G105)-1),1))),VALUE(MID(G105,1,(LEN(G105)-1)-3))&lt;24,VALUE(MID(G105,0+(LEN(G105)-1)-1,2))&lt;60),VALUE(MID(G105,1,(LEN(G105)-1)-3))/24+VALUE(MID(G105,0+(LEN(G105)-1)-1,2))/1440,-1),IF(AND((LEN(G105)-1)&gt;=1,(LEN(G105)-1)&lt;=2,ISNUMBER(VALUE(MID(G105,1,1))),IF((LEN(G105)-1)=2,ISNUMBER(VALUE(MID(G105,2,1))),TRUE),VALUE(MID(G105,1,(LEN(G105)-1)))&lt;24),VALUE(MID(G105,1,(LEN(G105)-1)))/24,-1)),-1)))</x:f>
      </x:c>
      <x:c r="J105" s="72" t="n">
        <x:f>IF(OR(E105="",E105="В"),0,IF(OR(E105=$B$42,E105=$B$43,E105=$B$44,E105=$B$45,E105=$B$46),INDEX($G$42:$G$46,MATCH(E105,$B$42:$B$46,0)),$D$7))</x:f>
        <x:v>0</x:v>
      </x:c>
      <x:c r="K105" s="73" t="n">
        <x:f>IF(OR(L105="",L105="Выходной"),0,IF(L105="Готово",ROUND(24*MOD(I105-H105,1)-J105/60,10),"Проверить"))</x:f>
        <x:v>0</x:v>
      </x:c>
      <x:c r="L105" s="74" t="str">
        <x:f>IF(E105="","",IF(C105="","Нет дня",IF(E105="В","Выходной",IF(LEN(TRIM($B$12))=0,"Нет имени",IF(COUNTIFS($B$10:$B$33,$B$12)&gt;1,"Повтор имени",IF(OR(E105=$B$42,E105=$B$43,E105=$B$44,E105=$B$45,E105=$B$46),IF(INDEX($I$42:$I$46,MATCH(E105,$B$42:$B$46,0))="Готово","Готово","Проверьте смену"),IF(OR(IFERROR(SEARCH("-",E105),0)=0,IFERROR(SEARCH("-",E105,SEARCH("-",E105)+1),0)&gt;0),"Нет кода",IF(OR(H105&lt;0,I105&lt;0),"Неверное время",IF(H105=I105,"Начало равно концу",IF(NOT(ISNUMBER($D$7)),"Проверьте перерыв",IF(OR($D$7&lt;0,$D$7&lt;&gt;INT($D$7)),"Проверьте перерыв",IF($D$7&gt;=ROUND(MOD(I105-H105,1)*1440,8),"Перерыв не меньше смены","Готово"))))))))))))</x:f>
      </x:c>
      <x:c r="M105" s="3"/>
      <x:c r="N105" s="3"/>
      <x:c r="O105" s="3"/>
      <x:c r="P105" s="3"/>
      <x:c r="Q105" s="3"/>
      <x:c r="R105" s="3"/>
      <x:c r="S105" s="3"/>
      <x:c r="T105" s="3"/>
      <x:c r="U105" s="3"/>
      <x:c r="V105" s="3"/>
      <x:c r="W105" s="3"/>
      <x:c r="X105" s="3"/>
      <x:c r="Y105" s="3"/>
      <x:c r="Z105" s="3"/>
      <x:c r="AA105" s="3"/>
      <x:c r="AB105" s="3"/>
      <x:c r="AC105" s="3"/>
      <x:c r="AD105" s="3"/>
      <x:c r="AE105" s="3"/>
      <x:c r="AF105" s="3"/>
      <x:c r="AG105" s="3"/>
      <x:c r="AH105" s="3"/>
      <x:c r="AI105" s="3"/>
      <x:c r="AJ105" s="3"/>
      <x:c r="AK105" s="3"/>
    </x:row>
    <x:row r="106" ht="30" customHeight="1">
      <x:c r="A106" s="3"/>
      <x:c r="B106" s="69" t="str">
        <x:f>IF($B$12="","",$B$12)</x:f>
      </x:c>
      <x:c r="C106" s="70" t="n">
        <x:f>IF(W$8="","",W$8)</x:f>
        <x:v>46346</x:v>
      </x:c>
      <x:c r="D106" s="69" t="str">
        <x:f>IF(W12="","",W12)</x:f>
      </x:c>
      <x:c r="E106" s="69" t="str">
        <x:f>IFERROR(UPPER(CONCATENATE("",SUBSTITUTE(CONCATENATE("",SUBSTITUTE(CONCATENATE("",SUBSTITUTE(TRIM(CONCATENATE("",D106))," ","")),"–","-")),"—","-"))),CONCATENATE("",D106))</x:f>
      </x:c>
      <x:c r="F106" s="69" t="str">
        <x:f>IFERROR(LEFT(CONCATENATE("[",E106),SEARCH("-",E106)),"")</x:f>
      </x:c>
      <x:c r="G106" s="69" t="str">
        <x:f>IFERROR(MID(CONCATENATE(E106,"]"),SEARCH("-",E106)+1,32),"")</x:f>
      </x:c>
      <x:c r="H106" s="71" t="str">
        <x:f>IF(OR(E106="",E106="В"),"",IF(OR(E106=$B$42,E106=$B$43,E106=$B$44,E106=$B$45,E106=$B$46),INDEX($E$42:$E$46,MATCH(E106,$B$42:$B$46,0)),IFERROR(IF(ISNUMBER(SEARCH(":",F106)),IF(AND(OR((LEN(F106)-1)=4,(LEN(F106)-1)=5),MID(F106,1+(LEN(F106)-1)-2,1)=":",ISNUMBER(VALUE(MID(F106,2,1))),IF((LEN(F106)-1)=5,ISNUMBER(VALUE(MID(F106,3,1))),TRUE),ISNUMBER(VALUE(MID(F106,1+(LEN(F106)-1)-1,1))),ISNUMBER(VALUE(MID(F106,1+(LEN(F106)-1),1))),VALUE(MID(F106,2,(LEN(F106)-1)-3))&lt;24,VALUE(MID(F106,1+(LEN(F106)-1)-1,2))&lt;60),VALUE(MID(F106,2,(LEN(F106)-1)-3))/24+VALUE(MID(F106,1+(LEN(F106)-1)-1,2))/1440,-1),IF(AND((LEN(F106)-1)&gt;=1,(LEN(F106)-1)&lt;=2,ISNUMBER(VALUE(MID(F106,2,1))),IF((LEN(F106)-1)=2,ISNUMBER(VALUE(MID(F106,3,1))),TRUE),VALUE(MID(F106,2,(LEN(F106)-1)))&lt;24),VALUE(MID(F106,2,(LEN(F106)-1)))/24,-1)),-1)))</x:f>
      </x:c>
      <x:c r="I106" s="71" t="str">
        <x:f>IF(OR(E106="",E106="В"),"",IF(OR(E106=$B$42,E106=$B$43,E106=$B$44,E106=$B$45,E106=$B$46),INDEX($F$42:$F$46,MATCH(E106,$B$42:$B$46,0)),IFERROR(IF(ISNUMBER(SEARCH(":",G106)),IF(AND(OR((LEN(G106)-1)=4,(LEN(G106)-1)=5),MID(G106,0+(LEN(G106)-1)-2,1)=":",ISNUMBER(VALUE(MID(G106,1,1))),IF((LEN(G106)-1)=5,ISNUMBER(VALUE(MID(G106,2,1))),TRUE),ISNUMBER(VALUE(MID(G106,0+(LEN(G106)-1)-1,1))),ISNUMBER(VALUE(MID(G106,0+(LEN(G106)-1),1))),VALUE(MID(G106,1,(LEN(G106)-1)-3))&lt;24,VALUE(MID(G106,0+(LEN(G106)-1)-1,2))&lt;60),VALUE(MID(G106,1,(LEN(G106)-1)-3))/24+VALUE(MID(G106,0+(LEN(G106)-1)-1,2))/1440,-1),IF(AND((LEN(G106)-1)&gt;=1,(LEN(G106)-1)&lt;=2,ISNUMBER(VALUE(MID(G106,1,1))),IF((LEN(G106)-1)=2,ISNUMBER(VALUE(MID(G106,2,1))),TRUE),VALUE(MID(G106,1,(LEN(G106)-1)))&lt;24),VALUE(MID(G106,1,(LEN(G106)-1)))/24,-1)),-1)))</x:f>
      </x:c>
      <x:c r="J106" s="72" t="n">
        <x:f>IF(OR(E106="",E106="В"),0,IF(OR(E106=$B$42,E106=$B$43,E106=$B$44,E106=$B$45,E106=$B$46),INDEX($G$42:$G$46,MATCH(E106,$B$42:$B$46,0)),$D$7))</x:f>
        <x:v>0</x:v>
      </x:c>
      <x:c r="K106" s="73" t="n">
        <x:f>IF(OR(L106="",L106="Выходной"),0,IF(L106="Готово",ROUND(24*MOD(I106-H106,1)-J106/60,10),"Проверить"))</x:f>
        <x:v>0</x:v>
      </x:c>
      <x:c r="L106" s="74" t="str">
        <x:f>IF(E106="","",IF(C106="","Нет дня",IF(E106="В","Выходной",IF(LEN(TRIM($B$12))=0,"Нет имени",IF(COUNTIFS($B$10:$B$33,$B$12)&gt;1,"Повтор имени",IF(OR(E106=$B$42,E106=$B$43,E106=$B$44,E106=$B$45,E106=$B$46),IF(INDEX($I$42:$I$46,MATCH(E106,$B$42:$B$46,0))="Готово","Готово","Проверьте смену"),IF(OR(IFERROR(SEARCH("-",E106),0)=0,IFERROR(SEARCH("-",E106,SEARCH("-",E106)+1),0)&gt;0),"Нет кода",IF(OR(H106&lt;0,I106&lt;0),"Неверное время",IF(H106=I106,"Начало равно концу",IF(NOT(ISNUMBER($D$7)),"Проверьте перерыв",IF(OR($D$7&lt;0,$D$7&lt;&gt;INT($D$7)),"Проверьте перерыв",IF($D$7&gt;=ROUND(MOD(I106-H106,1)*1440,8),"Перерыв не меньше смены","Готово"))))))))))))</x:f>
      </x:c>
      <x:c r="M106" s="3"/>
      <x:c r="N106" s="3"/>
      <x:c r="O106" s="3"/>
      <x:c r="P106" s="3"/>
      <x:c r="Q106" s="3"/>
      <x:c r="R106" s="3"/>
      <x:c r="S106" s="3"/>
      <x:c r="T106" s="3"/>
      <x:c r="U106" s="3"/>
      <x:c r="V106" s="3"/>
      <x:c r="W106" s="3"/>
      <x:c r="X106" s="3"/>
      <x:c r="Y106" s="3"/>
      <x:c r="Z106" s="3"/>
      <x:c r="AA106" s="3"/>
      <x:c r="AB106" s="3"/>
      <x:c r="AC106" s="3"/>
      <x:c r="AD106" s="3"/>
      <x:c r="AE106" s="3"/>
      <x:c r="AF106" s="3"/>
      <x:c r="AG106" s="3"/>
      <x:c r="AH106" s="3"/>
      <x:c r="AI106" s="3"/>
      <x:c r="AJ106" s="3"/>
      <x:c r="AK106" s="3"/>
    </x:row>
    <x:row r="107" ht="30" customHeight="1">
      <x:c r="A107" s="3"/>
      <x:c r="B107" s="69" t="str">
        <x:f>IF($B$12="","",$B$12)</x:f>
      </x:c>
      <x:c r="C107" s="70" t="n">
        <x:f>IF(X$8="","",X$8)</x:f>
        <x:v>46347</x:v>
      </x:c>
      <x:c r="D107" s="69" t="str">
        <x:f>IF(X12="","",X12)</x:f>
      </x:c>
      <x:c r="E107" s="69" t="str">
        <x:f>IFERROR(UPPER(CONCATENATE("",SUBSTITUTE(CONCATENATE("",SUBSTITUTE(CONCATENATE("",SUBSTITUTE(TRIM(CONCATENATE("",D107))," ","")),"–","-")),"—","-"))),CONCATENATE("",D107))</x:f>
      </x:c>
      <x:c r="F107" s="69" t="str">
        <x:f>IFERROR(LEFT(CONCATENATE("[",E107),SEARCH("-",E107)),"")</x:f>
      </x:c>
      <x:c r="G107" s="69" t="str">
        <x:f>IFERROR(MID(CONCATENATE(E107,"]"),SEARCH("-",E107)+1,32),"")</x:f>
      </x:c>
      <x:c r="H107" s="71" t="str">
        <x:f>IF(OR(E107="",E107="В"),"",IF(OR(E107=$B$42,E107=$B$43,E107=$B$44,E107=$B$45,E107=$B$46),INDEX($E$42:$E$46,MATCH(E107,$B$42:$B$46,0)),IFERROR(IF(ISNUMBER(SEARCH(":",F107)),IF(AND(OR((LEN(F107)-1)=4,(LEN(F107)-1)=5),MID(F107,1+(LEN(F107)-1)-2,1)=":",ISNUMBER(VALUE(MID(F107,2,1))),IF((LEN(F107)-1)=5,ISNUMBER(VALUE(MID(F107,3,1))),TRUE),ISNUMBER(VALUE(MID(F107,1+(LEN(F107)-1)-1,1))),ISNUMBER(VALUE(MID(F107,1+(LEN(F107)-1),1))),VALUE(MID(F107,2,(LEN(F107)-1)-3))&lt;24,VALUE(MID(F107,1+(LEN(F107)-1)-1,2))&lt;60),VALUE(MID(F107,2,(LEN(F107)-1)-3))/24+VALUE(MID(F107,1+(LEN(F107)-1)-1,2))/1440,-1),IF(AND((LEN(F107)-1)&gt;=1,(LEN(F107)-1)&lt;=2,ISNUMBER(VALUE(MID(F107,2,1))),IF((LEN(F107)-1)=2,ISNUMBER(VALUE(MID(F107,3,1))),TRUE),VALUE(MID(F107,2,(LEN(F107)-1)))&lt;24),VALUE(MID(F107,2,(LEN(F107)-1)))/24,-1)),-1)))</x:f>
      </x:c>
      <x:c r="I107" s="71" t="str">
        <x:f>IF(OR(E107="",E107="В"),"",IF(OR(E107=$B$42,E107=$B$43,E107=$B$44,E107=$B$45,E107=$B$46),INDEX($F$42:$F$46,MATCH(E107,$B$42:$B$46,0)),IFERROR(IF(ISNUMBER(SEARCH(":",G107)),IF(AND(OR((LEN(G107)-1)=4,(LEN(G107)-1)=5),MID(G107,0+(LEN(G107)-1)-2,1)=":",ISNUMBER(VALUE(MID(G107,1,1))),IF((LEN(G107)-1)=5,ISNUMBER(VALUE(MID(G107,2,1))),TRUE),ISNUMBER(VALUE(MID(G107,0+(LEN(G107)-1)-1,1))),ISNUMBER(VALUE(MID(G107,0+(LEN(G107)-1),1))),VALUE(MID(G107,1,(LEN(G107)-1)-3))&lt;24,VALUE(MID(G107,0+(LEN(G107)-1)-1,2))&lt;60),VALUE(MID(G107,1,(LEN(G107)-1)-3))/24+VALUE(MID(G107,0+(LEN(G107)-1)-1,2))/1440,-1),IF(AND((LEN(G107)-1)&gt;=1,(LEN(G107)-1)&lt;=2,ISNUMBER(VALUE(MID(G107,1,1))),IF((LEN(G107)-1)=2,ISNUMBER(VALUE(MID(G107,2,1))),TRUE),VALUE(MID(G107,1,(LEN(G107)-1)))&lt;24),VALUE(MID(G107,1,(LEN(G107)-1)))/24,-1)),-1)))</x:f>
      </x:c>
      <x:c r="J107" s="72" t="n">
        <x:f>IF(OR(E107="",E107="В"),0,IF(OR(E107=$B$42,E107=$B$43,E107=$B$44,E107=$B$45,E107=$B$46),INDEX($G$42:$G$46,MATCH(E107,$B$42:$B$46,0)),$D$7))</x:f>
        <x:v>0</x:v>
      </x:c>
      <x:c r="K107" s="73" t="n">
        <x:f>IF(OR(L107="",L107="Выходной"),0,IF(L107="Готово",ROUND(24*MOD(I107-H107,1)-J107/60,10),"Проверить"))</x:f>
        <x:v>0</x:v>
      </x:c>
      <x:c r="L107" s="74" t="str">
        <x:f>IF(E107="","",IF(C107="","Нет дня",IF(E107="В","Выходной",IF(LEN(TRIM($B$12))=0,"Нет имени",IF(COUNTIFS($B$10:$B$33,$B$12)&gt;1,"Повтор имени",IF(OR(E107=$B$42,E107=$B$43,E107=$B$44,E107=$B$45,E107=$B$46),IF(INDEX($I$42:$I$46,MATCH(E107,$B$42:$B$46,0))="Готово","Готово","Проверьте смену"),IF(OR(IFERROR(SEARCH("-",E107),0)=0,IFERROR(SEARCH("-",E107,SEARCH("-",E107)+1),0)&gt;0),"Нет кода",IF(OR(H107&lt;0,I107&lt;0),"Неверное время",IF(H107=I107,"Начало равно концу",IF(NOT(ISNUMBER($D$7)),"Проверьте перерыв",IF(OR($D$7&lt;0,$D$7&lt;&gt;INT($D$7)),"Проверьте перерыв",IF($D$7&gt;=ROUND(MOD(I107-H107,1)*1440,8),"Перерыв не меньше смены","Готово"))))))))))))</x:f>
      </x:c>
      <x:c r="M107" s="3"/>
      <x:c r="N107" s="3"/>
      <x:c r="O107" s="3"/>
      <x:c r="P107" s="3"/>
      <x:c r="Q107" s="3"/>
      <x:c r="R107" s="3"/>
      <x:c r="S107" s="3"/>
      <x:c r="T107" s="3"/>
      <x:c r="U107" s="3"/>
      <x:c r="V107" s="3"/>
      <x:c r="W107" s="3"/>
      <x:c r="X107" s="3"/>
      <x:c r="Y107" s="3"/>
      <x:c r="Z107" s="3"/>
      <x:c r="AA107" s="3"/>
      <x:c r="AB107" s="3"/>
      <x:c r="AC107" s="3"/>
      <x:c r="AD107" s="3"/>
      <x:c r="AE107" s="3"/>
      <x:c r="AF107" s="3"/>
      <x:c r="AG107" s="3"/>
      <x:c r="AH107" s="3"/>
      <x:c r="AI107" s="3"/>
      <x:c r="AJ107" s="3"/>
      <x:c r="AK107" s="3"/>
    </x:row>
    <x:row r="108" ht="30" customHeight="1">
      <x:c r="A108" s="3"/>
      <x:c r="B108" s="69" t="str">
        <x:f>IF($B$12="","",$B$12)</x:f>
      </x:c>
      <x:c r="C108" s="70" t="n">
        <x:f>IF(Y$8="","",Y$8)</x:f>
        <x:v>46348</x:v>
      </x:c>
      <x:c r="D108" s="69" t="str">
        <x:f>IF(Y12="","",Y12)</x:f>
      </x:c>
      <x:c r="E108" s="69" t="str">
        <x:f>IFERROR(UPPER(CONCATENATE("",SUBSTITUTE(CONCATENATE("",SUBSTITUTE(CONCATENATE("",SUBSTITUTE(TRIM(CONCATENATE("",D108))," ","")),"–","-")),"—","-"))),CONCATENATE("",D108))</x:f>
      </x:c>
      <x:c r="F108" s="69" t="str">
        <x:f>IFERROR(LEFT(CONCATENATE("[",E108),SEARCH("-",E108)),"")</x:f>
      </x:c>
      <x:c r="G108" s="69" t="str">
        <x:f>IFERROR(MID(CONCATENATE(E108,"]"),SEARCH("-",E108)+1,32),"")</x:f>
      </x:c>
      <x:c r="H108" s="71" t="str">
        <x:f>IF(OR(E108="",E108="В"),"",IF(OR(E108=$B$42,E108=$B$43,E108=$B$44,E108=$B$45,E108=$B$46),INDEX($E$42:$E$46,MATCH(E108,$B$42:$B$46,0)),IFERROR(IF(ISNUMBER(SEARCH(":",F108)),IF(AND(OR((LEN(F108)-1)=4,(LEN(F108)-1)=5),MID(F108,1+(LEN(F108)-1)-2,1)=":",ISNUMBER(VALUE(MID(F108,2,1))),IF((LEN(F108)-1)=5,ISNUMBER(VALUE(MID(F108,3,1))),TRUE),ISNUMBER(VALUE(MID(F108,1+(LEN(F108)-1)-1,1))),ISNUMBER(VALUE(MID(F108,1+(LEN(F108)-1),1))),VALUE(MID(F108,2,(LEN(F108)-1)-3))&lt;24,VALUE(MID(F108,1+(LEN(F108)-1)-1,2))&lt;60),VALUE(MID(F108,2,(LEN(F108)-1)-3))/24+VALUE(MID(F108,1+(LEN(F108)-1)-1,2))/1440,-1),IF(AND((LEN(F108)-1)&gt;=1,(LEN(F108)-1)&lt;=2,ISNUMBER(VALUE(MID(F108,2,1))),IF((LEN(F108)-1)=2,ISNUMBER(VALUE(MID(F108,3,1))),TRUE),VALUE(MID(F108,2,(LEN(F108)-1)))&lt;24),VALUE(MID(F108,2,(LEN(F108)-1)))/24,-1)),-1)))</x:f>
      </x:c>
      <x:c r="I108" s="71" t="str">
        <x:f>IF(OR(E108="",E108="В"),"",IF(OR(E108=$B$42,E108=$B$43,E108=$B$44,E108=$B$45,E108=$B$46),INDEX($F$42:$F$46,MATCH(E108,$B$42:$B$46,0)),IFERROR(IF(ISNUMBER(SEARCH(":",G108)),IF(AND(OR((LEN(G108)-1)=4,(LEN(G108)-1)=5),MID(G108,0+(LEN(G108)-1)-2,1)=":",ISNUMBER(VALUE(MID(G108,1,1))),IF((LEN(G108)-1)=5,ISNUMBER(VALUE(MID(G108,2,1))),TRUE),ISNUMBER(VALUE(MID(G108,0+(LEN(G108)-1)-1,1))),ISNUMBER(VALUE(MID(G108,0+(LEN(G108)-1),1))),VALUE(MID(G108,1,(LEN(G108)-1)-3))&lt;24,VALUE(MID(G108,0+(LEN(G108)-1)-1,2))&lt;60),VALUE(MID(G108,1,(LEN(G108)-1)-3))/24+VALUE(MID(G108,0+(LEN(G108)-1)-1,2))/1440,-1),IF(AND((LEN(G108)-1)&gt;=1,(LEN(G108)-1)&lt;=2,ISNUMBER(VALUE(MID(G108,1,1))),IF((LEN(G108)-1)=2,ISNUMBER(VALUE(MID(G108,2,1))),TRUE),VALUE(MID(G108,1,(LEN(G108)-1)))&lt;24),VALUE(MID(G108,1,(LEN(G108)-1)))/24,-1)),-1)))</x:f>
      </x:c>
      <x:c r="J108" s="72" t="n">
        <x:f>IF(OR(E108="",E108="В"),0,IF(OR(E108=$B$42,E108=$B$43,E108=$B$44,E108=$B$45,E108=$B$46),INDEX($G$42:$G$46,MATCH(E108,$B$42:$B$46,0)),$D$7))</x:f>
        <x:v>0</x:v>
      </x:c>
      <x:c r="K108" s="73" t="n">
        <x:f>IF(OR(L108="",L108="Выходной"),0,IF(L108="Готово",ROUND(24*MOD(I108-H108,1)-J108/60,10),"Проверить"))</x:f>
        <x:v>0</x:v>
      </x:c>
      <x:c r="L108" s="74" t="str">
        <x:f>IF(E108="","",IF(C108="","Нет дня",IF(E108="В","Выходной",IF(LEN(TRIM($B$12))=0,"Нет имени",IF(COUNTIFS($B$10:$B$33,$B$12)&gt;1,"Повтор имени",IF(OR(E108=$B$42,E108=$B$43,E108=$B$44,E108=$B$45,E108=$B$46),IF(INDEX($I$42:$I$46,MATCH(E108,$B$42:$B$46,0))="Готово","Готово","Проверьте смену"),IF(OR(IFERROR(SEARCH("-",E108),0)=0,IFERROR(SEARCH("-",E108,SEARCH("-",E108)+1),0)&gt;0),"Нет кода",IF(OR(H108&lt;0,I108&lt;0),"Неверное время",IF(H108=I108,"Начало равно концу",IF(NOT(ISNUMBER($D$7)),"Проверьте перерыв",IF(OR($D$7&lt;0,$D$7&lt;&gt;INT($D$7)),"Проверьте перерыв",IF($D$7&gt;=ROUND(MOD(I108-H108,1)*1440,8),"Перерыв не меньше смены","Готово"))))))))))))</x:f>
      </x:c>
      <x:c r="M108" s="3"/>
      <x:c r="N108" s="3"/>
      <x:c r="O108" s="3"/>
      <x:c r="P108" s="3"/>
      <x:c r="Q108" s="3"/>
      <x:c r="R108" s="3"/>
      <x:c r="S108" s="3"/>
      <x:c r="T108" s="3"/>
      <x:c r="U108" s="3"/>
      <x:c r="V108" s="3"/>
      <x:c r="W108" s="3"/>
      <x:c r="X108" s="3"/>
      <x:c r="Y108" s="3"/>
      <x:c r="Z108" s="3"/>
      <x:c r="AA108" s="3"/>
      <x:c r="AB108" s="3"/>
      <x:c r="AC108" s="3"/>
      <x:c r="AD108" s="3"/>
      <x:c r="AE108" s="3"/>
      <x:c r="AF108" s="3"/>
      <x:c r="AG108" s="3"/>
      <x:c r="AH108" s="3"/>
      <x:c r="AI108" s="3"/>
      <x:c r="AJ108" s="3"/>
      <x:c r="AK108" s="3"/>
    </x:row>
    <x:row r="109" ht="30" customHeight="1">
      <x:c r="A109" s="3"/>
      <x:c r="B109" s="69" t="str">
        <x:f>IF($B$12="","",$B$12)</x:f>
      </x:c>
      <x:c r="C109" s="70" t="n">
        <x:f>IF(Z$8="","",Z$8)</x:f>
        <x:v>46349</x:v>
      </x:c>
      <x:c r="D109" s="69" t="str">
        <x:f>IF(Z12="","",Z12)</x:f>
      </x:c>
      <x:c r="E109" s="69" t="str">
        <x:f>IFERROR(UPPER(CONCATENATE("",SUBSTITUTE(CONCATENATE("",SUBSTITUTE(CONCATENATE("",SUBSTITUTE(TRIM(CONCATENATE("",D109))," ","")),"–","-")),"—","-"))),CONCATENATE("",D109))</x:f>
      </x:c>
      <x:c r="F109" s="69" t="str">
        <x:f>IFERROR(LEFT(CONCATENATE("[",E109),SEARCH("-",E109)),"")</x:f>
      </x:c>
      <x:c r="G109" s="69" t="str">
        <x:f>IFERROR(MID(CONCATENATE(E109,"]"),SEARCH("-",E109)+1,32),"")</x:f>
      </x:c>
      <x:c r="H109" s="71" t="str">
        <x:f>IF(OR(E109="",E109="В"),"",IF(OR(E109=$B$42,E109=$B$43,E109=$B$44,E109=$B$45,E109=$B$46),INDEX($E$42:$E$46,MATCH(E109,$B$42:$B$46,0)),IFERROR(IF(ISNUMBER(SEARCH(":",F109)),IF(AND(OR((LEN(F109)-1)=4,(LEN(F109)-1)=5),MID(F109,1+(LEN(F109)-1)-2,1)=":",ISNUMBER(VALUE(MID(F109,2,1))),IF((LEN(F109)-1)=5,ISNUMBER(VALUE(MID(F109,3,1))),TRUE),ISNUMBER(VALUE(MID(F109,1+(LEN(F109)-1)-1,1))),ISNUMBER(VALUE(MID(F109,1+(LEN(F109)-1),1))),VALUE(MID(F109,2,(LEN(F109)-1)-3))&lt;24,VALUE(MID(F109,1+(LEN(F109)-1)-1,2))&lt;60),VALUE(MID(F109,2,(LEN(F109)-1)-3))/24+VALUE(MID(F109,1+(LEN(F109)-1)-1,2))/1440,-1),IF(AND((LEN(F109)-1)&gt;=1,(LEN(F109)-1)&lt;=2,ISNUMBER(VALUE(MID(F109,2,1))),IF((LEN(F109)-1)=2,ISNUMBER(VALUE(MID(F109,3,1))),TRUE),VALUE(MID(F109,2,(LEN(F109)-1)))&lt;24),VALUE(MID(F109,2,(LEN(F109)-1)))/24,-1)),-1)))</x:f>
      </x:c>
      <x:c r="I109" s="71" t="str">
        <x:f>IF(OR(E109="",E109="В"),"",IF(OR(E109=$B$42,E109=$B$43,E109=$B$44,E109=$B$45,E109=$B$46),INDEX($F$42:$F$46,MATCH(E109,$B$42:$B$46,0)),IFERROR(IF(ISNUMBER(SEARCH(":",G109)),IF(AND(OR((LEN(G109)-1)=4,(LEN(G109)-1)=5),MID(G109,0+(LEN(G109)-1)-2,1)=":",ISNUMBER(VALUE(MID(G109,1,1))),IF((LEN(G109)-1)=5,ISNUMBER(VALUE(MID(G109,2,1))),TRUE),ISNUMBER(VALUE(MID(G109,0+(LEN(G109)-1)-1,1))),ISNUMBER(VALUE(MID(G109,0+(LEN(G109)-1),1))),VALUE(MID(G109,1,(LEN(G109)-1)-3))&lt;24,VALUE(MID(G109,0+(LEN(G109)-1)-1,2))&lt;60),VALUE(MID(G109,1,(LEN(G109)-1)-3))/24+VALUE(MID(G109,0+(LEN(G109)-1)-1,2))/1440,-1),IF(AND((LEN(G109)-1)&gt;=1,(LEN(G109)-1)&lt;=2,ISNUMBER(VALUE(MID(G109,1,1))),IF((LEN(G109)-1)=2,ISNUMBER(VALUE(MID(G109,2,1))),TRUE),VALUE(MID(G109,1,(LEN(G109)-1)))&lt;24),VALUE(MID(G109,1,(LEN(G109)-1)))/24,-1)),-1)))</x:f>
      </x:c>
      <x:c r="J109" s="72" t="n">
        <x:f>IF(OR(E109="",E109="В"),0,IF(OR(E109=$B$42,E109=$B$43,E109=$B$44,E109=$B$45,E109=$B$46),INDEX($G$42:$G$46,MATCH(E109,$B$42:$B$46,0)),$D$7))</x:f>
        <x:v>0</x:v>
      </x:c>
      <x:c r="K109" s="73" t="n">
        <x:f>IF(OR(L109="",L109="Выходной"),0,IF(L109="Готово",ROUND(24*MOD(I109-H109,1)-J109/60,10),"Проверить"))</x:f>
        <x:v>0</x:v>
      </x:c>
      <x:c r="L109" s="74" t="str">
        <x:f>IF(E109="","",IF(C109="","Нет дня",IF(E109="В","Выходной",IF(LEN(TRIM($B$12))=0,"Нет имени",IF(COUNTIFS($B$10:$B$33,$B$12)&gt;1,"Повтор имени",IF(OR(E109=$B$42,E109=$B$43,E109=$B$44,E109=$B$45,E109=$B$46),IF(INDEX($I$42:$I$46,MATCH(E109,$B$42:$B$46,0))="Готово","Готово","Проверьте смену"),IF(OR(IFERROR(SEARCH("-",E109),0)=0,IFERROR(SEARCH("-",E109,SEARCH("-",E109)+1),0)&gt;0),"Нет кода",IF(OR(H109&lt;0,I109&lt;0),"Неверное время",IF(H109=I109,"Начало равно концу",IF(NOT(ISNUMBER($D$7)),"Проверьте перерыв",IF(OR($D$7&lt;0,$D$7&lt;&gt;INT($D$7)),"Проверьте перерыв",IF($D$7&gt;=ROUND(MOD(I109-H109,1)*1440,8),"Перерыв не меньше смены","Готово"))))))))))))</x:f>
      </x:c>
      <x:c r="M109" s="3"/>
      <x:c r="N109" s="3"/>
      <x:c r="O109" s="3"/>
      <x:c r="P109" s="3"/>
      <x:c r="Q109" s="3"/>
      <x:c r="R109" s="3"/>
      <x:c r="S109" s="3"/>
      <x:c r="T109" s="3"/>
      <x:c r="U109" s="3"/>
      <x:c r="V109" s="3"/>
      <x:c r="W109" s="3"/>
      <x:c r="X109" s="3"/>
      <x:c r="Y109" s="3"/>
      <x:c r="Z109" s="3"/>
      <x:c r="AA109" s="3"/>
      <x:c r="AB109" s="3"/>
      <x:c r="AC109" s="3"/>
      <x:c r="AD109" s="3"/>
      <x:c r="AE109" s="3"/>
      <x:c r="AF109" s="3"/>
      <x:c r="AG109" s="3"/>
      <x:c r="AH109" s="3"/>
      <x:c r="AI109" s="3"/>
      <x:c r="AJ109" s="3"/>
      <x:c r="AK109" s="3"/>
    </x:row>
    <x:row r="110" ht="30" customHeight="1">
      <x:c r="A110" s="3"/>
      <x:c r="B110" s="69" t="str">
        <x:f>IF($B$12="","",$B$12)</x:f>
      </x:c>
      <x:c r="C110" s="70" t="n">
        <x:f>IF(AA$8="","",AA$8)</x:f>
        <x:v>46350</x:v>
      </x:c>
      <x:c r="D110" s="69" t="str">
        <x:f>IF(AA12="","",AA12)</x:f>
      </x:c>
      <x:c r="E110" s="69" t="str">
        <x:f>IFERROR(UPPER(CONCATENATE("",SUBSTITUTE(CONCATENATE("",SUBSTITUTE(CONCATENATE("",SUBSTITUTE(TRIM(CONCATENATE("",D110))," ","")),"–","-")),"—","-"))),CONCATENATE("",D110))</x:f>
      </x:c>
      <x:c r="F110" s="69" t="str">
        <x:f>IFERROR(LEFT(CONCATENATE("[",E110),SEARCH("-",E110)),"")</x:f>
      </x:c>
      <x:c r="G110" s="69" t="str">
        <x:f>IFERROR(MID(CONCATENATE(E110,"]"),SEARCH("-",E110)+1,32),"")</x:f>
      </x:c>
      <x:c r="H110" s="71" t="str">
        <x:f>IF(OR(E110="",E110="В"),"",IF(OR(E110=$B$42,E110=$B$43,E110=$B$44,E110=$B$45,E110=$B$46),INDEX($E$42:$E$46,MATCH(E110,$B$42:$B$46,0)),IFERROR(IF(ISNUMBER(SEARCH(":",F110)),IF(AND(OR((LEN(F110)-1)=4,(LEN(F110)-1)=5),MID(F110,1+(LEN(F110)-1)-2,1)=":",ISNUMBER(VALUE(MID(F110,2,1))),IF((LEN(F110)-1)=5,ISNUMBER(VALUE(MID(F110,3,1))),TRUE),ISNUMBER(VALUE(MID(F110,1+(LEN(F110)-1)-1,1))),ISNUMBER(VALUE(MID(F110,1+(LEN(F110)-1),1))),VALUE(MID(F110,2,(LEN(F110)-1)-3))&lt;24,VALUE(MID(F110,1+(LEN(F110)-1)-1,2))&lt;60),VALUE(MID(F110,2,(LEN(F110)-1)-3))/24+VALUE(MID(F110,1+(LEN(F110)-1)-1,2))/1440,-1),IF(AND((LEN(F110)-1)&gt;=1,(LEN(F110)-1)&lt;=2,ISNUMBER(VALUE(MID(F110,2,1))),IF((LEN(F110)-1)=2,ISNUMBER(VALUE(MID(F110,3,1))),TRUE),VALUE(MID(F110,2,(LEN(F110)-1)))&lt;24),VALUE(MID(F110,2,(LEN(F110)-1)))/24,-1)),-1)))</x:f>
      </x:c>
      <x:c r="I110" s="71" t="str">
        <x:f>IF(OR(E110="",E110="В"),"",IF(OR(E110=$B$42,E110=$B$43,E110=$B$44,E110=$B$45,E110=$B$46),INDEX($F$42:$F$46,MATCH(E110,$B$42:$B$46,0)),IFERROR(IF(ISNUMBER(SEARCH(":",G110)),IF(AND(OR((LEN(G110)-1)=4,(LEN(G110)-1)=5),MID(G110,0+(LEN(G110)-1)-2,1)=":",ISNUMBER(VALUE(MID(G110,1,1))),IF((LEN(G110)-1)=5,ISNUMBER(VALUE(MID(G110,2,1))),TRUE),ISNUMBER(VALUE(MID(G110,0+(LEN(G110)-1)-1,1))),ISNUMBER(VALUE(MID(G110,0+(LEN(G110)-1),1))),VALUE(MID(G110,1,(LEN(G110)-1)-3))&lt;24,VALUE(MID(G110,0+(LEN(G110)-1)-1,2))&lt;60),VALUE(MID(G110,1,(LEN(G110)-1)-3))/24+VALUE(MID(G110,0+(LEN(G110)-1)-1,2))/1440,-1),IF(AND((LEN(G110)-1)&gt;=1,(LEN(G110)-1)&lt;=2,ISNUMBER(VALUE(MID(G110,1,1))),IF((LEN(G110)-1)=2,ISNUMBER(VALUE(MID(G110,2,1))),TRUE),VALUE(MID(G110,1,(LEN(G110)-1)))&lt;24),VALUE(MID(G110,1,(LEN(G110)-1)))/24,-1)),-1)))</x:f>
      </x:c>
      <x:c r="J110" s="72" t="n">
        <x:f>IF(OR(E110="",E110="В"),0,IF(OR(E110=$B$42,E110=$B$43,E110=$B$44,E110=$B$45,E110=$B$46),INDEX($G$42:$G$46,MATCH(E110,$B$42:$B$46,0)),$D$7))</x:f>
        <x:v>0</x:v>
      </x:c>
      <x:c r="K110" s="73" t="n">
        <x:f>IF(OR(L110="",L110="Выходной"),0,IF(L110="Готово",ROUND(24*MOD(I110-H110,1)-J110/60,10),"Проверить"))</x:f>
        <x:v>0</x:v>
      </x:c>
      <x:c r="L110" s="74" t="str">
        <x:f>IF(E110="","",IF(C110="","Нет дня",IF(E110="В","Выходной",IF(LEN(TRIM($B$12))=0,"Нет имени",IF(COUNTIFS($B$10:$B$33,$B$12)&gt;1,"Повтор имени",IF(OR(E110=$B$42,E110=$B$43,E110=$B$44,E110=$B$45,E110=$B$46),IF(INDEX($I$42:$I$46,MATCH(E110,$B$42:$B$46,0))="Готово","Готово","Проверьте смену"),IF(OR(IFERROR(SEARCH("-",E110),0)=0,IFERROR(SEARCH("-",E110,SEARCH("-",E110)+1),0)&gt;0),"Нет кода",IF(OR(H110&lt;0,I110&lt;0),"Неверное время",IF(H110=I110,"Начало равно концу",IF(NOT(ISNUMBER($D$7)),"Проверьте перерыв",IF(OR($D$7&lt;0,$D$7&lt;&gt;INT($D$7)),"Проверьте перерыв",IF($D$7&gt;=ROUND(MOD(I110-H110,1)*1440,8),"Перерыв не меньше смены","Готово"))))))))))))</x:f>
      </x:c>
      <x:c r="M110" s="3"/>
      <x:c r="N110" s="3"/>
      <x:c r="O110" s="3"/>
      <x:c r="P110" s="3"/>
      <x:c r="Q110" s="3"/>
      <x:c r="R110" s="3"/>
      <x:c r="S110" s="3"/>
      <x:c r="T110" s="3"/>
      <x:c r="U110" s="3"/>
      <x:c r="V110" s="3"/>
      <x:c r="W110" s="3"/>
      <x:c r="X110" s="3"/>
      <x:c r="Y110" s="3"/>
      <x:c r="Z110" s="3"/>
      <x:c r="AA110" s="3"/>
      <x:c r="AB110" s="3"/>
      <x:c r="AC110" s="3"/>
      <x:c r="AD110" s="3"/>
      <x:c r="AE110" s="3"/>
      <x:c r="AF110" s="3"/>
      <x:c r="AG110" s="3"/>
      <x:c r="AH110" s="3"/>
      <x:c r="AI110" s="3"/>
      <x:c r="AJ110" s="3"/>
      <x:c r="AK110" s="3"/>
    </x:row>
    <x:row r="111" ht="30" customHeight="1">
      <x:c r="A111" s="3"/>
      <x:c r="B111" s="69" t="str">
        <x:f>IF($B$12="","",$B$12)</x:f>
      </x:c>
      <x:c r="C111" s="70" t="n">
        <x:f>IF(AB$8="","",AB$8)</x:f>
        <x:v>46351</x:v>
      </x:c>
      <x:c r="D111" s="69" t="str">
        <x:f>IF(AB12="","",AB12)</x:f>
      </x:c>
      <x:c r="E111" s="69" t="str">
        <x:f>IFERROR(UPPER(CONCATENATE("",SUBSTITUTE(CONCATENATE("",SUBSTITUTE(CONCATENATE("",SUBSTITUTE(TRIM(CONCATENATE("",D111))," ","")),"–","-")),"—","-"))),CONCATENATE("",D111))</x:f>
      </x:c>
      <x:c r="F111" s="69" t="str">
        <x:f>IFERROR(LEFT(CONCATENATE("[",E111),SEARCH("-",E111)),"")</x:f>
      </x:c>
      <x:c r="G111" s="69" t="str">
        <x:f>IFERROR(MID(CONCATENATE(E111,"]"),SEARCH("-",E111)+1,32),"")</x:f>
      </x:c>
      <x:c r="H111" s="71" t="str">
        <x:f>IF(OR(E111="",E111="В"),"",IF(OR(E111=$B$42,E111=$B$43,E111=$B$44,E111=$B$45,E111=$B$46),INDEX($E$42:$E$46,MATCH(E111,$B$42:$B$46,0)),IFERROR(IF(ISNUMBER(SEARCH(":",F111)),IF(AND(OR((LEN(F111)-1)=4,(LEN(F111)-1)=5),MID(F111,1+(LEN(F111)-1)-2,1)=":",ISNUMBER(VALUE(MID(F111,2,1))),IF((LEN(F111)-1)=5,ISNUMBER(VALUE(MID(F111,3,1))),TRUE),ISNUMBER(VALUE(MID(F111,1+(LEN(F111)-1)-1,1))),ISNUMBER(VALUE(MID(F111,1+(LEN(F111)-1),1))),VALUE(MID(F111,2,(LEN(F111)-1)-3))&lt;24,VALUE(MID(F111,1+(LEN(F111)-1)-1,2))&lt;60),VALUE(MID(F111,2,(LEN(F111)-1)-3))/24+VALUE(MID(F111,1+(LEN(F111)-1)-1,2))/1440,-1),IF(AND((LEN(F111)-1)&gt;=1,(LEN(F111)-1)&lt;=2,ISNUMBER(VALUE(MID(F111,2,1))),IF((LEN(F111)-1)=2,ISNUMBER(VALUE(MID(F111,3,1))),TRUE),VALUE(MID(F111,2,(LEN(F111)-1)))&lt;24),VALUE(MID(F111,2,(LEN(F111)-1)))/24,-1)),-1)))</x:f>
      </x:c>
      <x:c r="I111" s="71" t="str">
        <x:f>IF(OR(E111="",E111="В"),"",IF(OR(E111=$B$42,E111=$B$43,E111=$B$44,E111=$B$45,E111=$B$46),INDEX($F$42:$F$46,MATCH(E111,$B$42:$B$46,0)),IFERROR(IF(ISNUMBER(SEARCH(":",G111)),IF(AND(OR((LEN(G111)-1)=4,(LEN(G111)-1)=5),MID(G111,0+(LEN(G111)-1)-2,1)=":",ISNUMBER(VALUE(MID(G111,1,1))),IF((LEN(G111)-1)=5,ISNUMBER(VALUE(MID(G111,2,1))),TRUE),ISNUMBER(VALUE(MID(G111,0+(LEN(G111)-1)-1,1))),ISNUMBER(VALUE(MID(G111,0+(LEN(G111)-1),1))),VALUE(MID(G111,1,(LEN(G111)-1)-3))&lt;24,VALUE(MID(G111,0+(LEN(G111)-1)-1,2))&lt;60),VALUE(MID(G111,1,(LEN(G111)-1)-3))/24+VALUE(MID(G111,0+(LEN(G111)-1)-1,2))/1440,-1),IF(AND((LEN(G111)-1)&gt;=1,(LEN(G111)-1)&lt;=2,ISNUMBER(VALUE(MID(G111,1,1))),IF((LEN(G111)-1)=2,ISNUMBER(VALUE(MID(G111,2,1))),TRUE),VALUE(MID(G111,1,(LEN(G111)-1)))&lt;24),VALUE(MID(G111,1,(LEN(G111)-1)))/24,-1)),-1)))</x:f>
      </x:c>
      <x:c r="J111" s="72" t="n">
        <x:f>IF(OR(E111="",E111="В"),0,IF(OR(E111=$B$42,E111=$B$43,E111=$B$44,E111=$B$45,E111=$B$46),INDEX($G$42:$G$46,MATCH(E111,$B$42:$B$46,0)),$D$7))</x:f>
        <x:v>0</x:v>
      </x:c>
      <x:c r="K111" s="73" t="n">
        <x:f>IF(OR(L111="",L111="Выходной"),0,IF(L111="Готово",ROUND(24*MOD(I111-H111,1)-J111/60,10),"Проверить"))</x:f>
        <x:v>0</x:v>
      </x:c>
      <x:c r="L111" s="74" t="str">
        <x:f>IF(E111="","",IF(C111="","Нет дня",IF(E111="В","Выходной",IF(LEN(TRIM($B$12))=0,"Нет имени",IF(COUNTIFS($B$10:$B$33,$B$12)&gt;1,"Повтор имени",IF(OR(E111=$B$42,E111=$B$43,E111=$B$44,E111=$B$45,E111=$B$46),IF(INDEX($I$42:$I$46,MATCH(E111,$B$42:$B$46,0))="Готово","Готово","Проверьте смену"),IF(OR(IFERROR(SEARCH("-",E111),0)=0,IFERROR(SEARCH("-",E111,SEARCH("-",E111)+1),0)&gt;0),"Нет кода",IF(OR(H111&lt;0,I111&lt;0),"Неверное время",IF(H111=I111,"Начало равно концу",IF(NOT(ISNUMBER($D$7)),"Проверьте перерыв",IF(OR($D$7&lt;0,$D$7&lt;&gt;INT($D$7)),"Проверьте перерыв",IF($D$7&gt;=ROUND(MOD(I111-H111,1)*1440,8),"Перерыв не меньше смены","Готово"))))))))))))</x:f>
      </x:c>
      <x:c r="M111" s="3"/>
      <x:c r="N111" s="3"/>
      <x:c r="O111" s="3"/>
      <x:c r="P111" s="3"/>
      <x:c r="Q111" s="3"/>
      <x:c r="R111" s="3"/>
      <x:c r="S111" s="3"/>
      <x:c r="T111" s="3"/>
      <x:c r="U111" s="3"/>
      <x:c r="V111" s="3"/>
      <x:c r="W111" s="3"/>
      <x:c r="X111" s="3"/>
      <x:c r="Y111" s="3"/>
      <x:c r="Z111" s="3"/>
      <x:c r="AA111" s="3"/>
      <x:c r="AB111" s="3"/>
      <x:c r="AC111" s="3"/>
      <x:c r="AD111" s="3"/>
      <x:c r="AE111" s="3"/>
      <x:c r="AF111" s="3"/>
      <x:c r="AG111" s="3"/>
      <x:c r="AH111" s="3"/>
      <x:c r="AI111" s="3"/>
      <x:c r="AJ111" s="3"/>
      <x:c r="AK111" s="3"/>
    </x:row>
    <x:row r="112" ht="30" customHeight="1">
      <x:c r="A112" s="3"/>
      <x:c r="B112" s="69" t="str">
        <x:f>IF($B$12="","",$B$12)</x:f>
      </x:c>
      <x:c r="C112" s="70" t="n">
        <x:f>IF(AC$8="","",AC$8)</x:f>
        <x:v>46352</x:v>
      </x:c>
      <x:c r="D112" s="69" t="str">
        <x:f>IF(AC12="","",AC12)</x:f>
      </x:c>
      <x:c r="E112" s="69" t="str">
        <x:f>IFERROR(UPPER(CONCATENATE("",SUBSTITUTE(CONCATENATE("",SUBSTITUTE(CONCATENATE("",SUBSTITUTE(TRIM(CONCATENATE("",D112))," ","")),"–","-")),"—","-"))),CONCATENATE("",D112))</x:f>
      </x:c>
      <x:c r="F112" s="69" t="str">
        <x:f>IFERROR(LEFT(CONCATENATE("[",E112),SEARCH("-",E112)),"")</x:f>
      </x:c>
      <x:c r="G112" s="69" t="str">
        <x:f>IFERROR(MID(CONCATENATE(E112,"]"),SEARCH("-",E112)+1,32),"")</x:f>
      </x:c>
      <x:c r="H112" s="71" t="str">
        <x:f>IF(OR(E112="",E112="В"),"",IF(OR(E112=$B$42,E112=$B$43,E112=$B$44,E112=$B$45,E112=$B$46),INDEX($E$42:$E$46,MATCH(E112,$B$42:$B$46,0)),IFERROR(IF(ISNUMBER(SEARCH(":",F112)),IF(AND(OR((LEN(F112)-1)=4,(LEN(F112)-1)=5),MID(F112,1+(LEN(F112)-1)-2,1)=":",ISNUMBER(VALUE(MID(F112,2,1))),IF((LEN(F112)-1)=5,ISNUMBER(VALUE(MID(F112,3,1))),TRUE),ISNUMBER(VALUE(MID(F112,1+(LEN(F112)-1)-1,1))),ISNUMBER(VALUE(MID(F112,1+(LEN(F112)-1),1))),VALUE(MID(F112,2,(LEN(F112)-1)-3))&lt;24,VALUE(MID(F112,1+(LEN(F112)-1)-1,2))&lt;60),VALUE(MID(F112,2,(LEN(F112)-1)-3))/24+VALUE(MID(F112,1+(LEN(F112)-1)-1,2))/1440,-1),IF(AND((LEN(F112)-1)&gt;=1,(LEN(F112)-1)&lt;=2,ISNUMBER(VALUE(MID(F112,2,1))),IF((LEN(F112)-1)=2,ISNUMBER(VALUE(MID(F112,3,1))),TRUE),VALUE(MID(F112,2,(LEN(F112)-1)))&lt;24),VALUE(MID(F112,2,(LEN(F112)-1)))/24,-1)),-1)))</x:f>
      </x:c>
      <x:c r="I112" s="71" t="str">
        <x:f>IF(OR(E112="",E112="В"),"",IF(OR(E112=$B$42,E112=$B$43,E112=$B$44,E112=$B$45,E112=$B$46),INDEX($F$42:$F$46,MATCH(E112,$B$42:$B$46,0)),IFERROR(IF(ISNUMBER(SEARCH(":",G112)),IF(AND(OR((LEN(G112)-1)=4,(LEN(G112)-1)=5),MID(G112,0+(LEN(G112)-1)-2,1)=":",ISNUMBER(VALUE(MID(G112,1,1))),IF((LEN(G112)-1)=5,ISNUMBER(VALUE(MID(G112,2,1))),TRUE),ISNUMBER(VALUE(MID(G112,0+(LEN(G112)-1)-1,1))),ISNUMBER(VALUE(MID(G112,0+(LEN(G112)-1),1))),VALUE(MID(G112,1,(LEN(G112)-1)-3))&lt;24,VALUE(MID(G112,0+(LEN(G112)-1)-1,2))&lt;60),VALUE(MID(G112,1,(LEN(G112)-1)-3))/24+VALUE(MID(G112,0+(LEN(G112)-1)-1,2))/1440,-1),IF(AND((LEN(G112)-1)&gt;=1,(LEN(G112)-1)&lt;=2,ISNUMBER(VALUE(MID(G112,1,1))),IF((LEN(G112)-1)=2,ISNUMBER(VALUE(MID(G112,2,1))),TRUE),VALUE(MID(G112,1,(LEN(G112)-1)))&lt;24),VALUE(MID(G112,1,(LEN(G112)-1)))/24,-1)),-1)))</x:f>
      </x:c>
      <x:c r="J112" s="72" t="n">
        <x:f>IF(OR(E112="",E112="В"),0,IF(OR(E112=$B$42,E112=$B$43,E112=$B$44,E112=$B$45,E112=$B$46),INDEX($G$42:$G$46,MATCH(E112,$B$42:$B$46,0)),$D$7))</x:f>
        <x:v>0</x:v>
      </x:c>
      <x:c r="K112" s="73" t="n">
        <x:f>IF(OR(L112="",L112="Выходной"),0,IF(L112="Готово",ROUND(24*MOD(I112-H112,1)-J112/60,10),"Проверить"))</x:f>
        <x:v>0</x:v>
      </x:c>
      <x:c r="L112" s="74" t="str">
        <x:f>IF(E112="","",IF(C112="","Нет дня",IF(E112="В","Выходной",IF(LEN(TRIM($B$12))=0,"Нет имени",IF(COUNTIFS($B$10:$B$33,$B$12)&gt;1,"Повтор имени",IF(OR(E112=$B$42,E112=$B$43,E112=$B$44,E112=$B$45,E112=$B$46),IF(INDEX($I$42:$I$46,MATCH(E112,$B$42:$B$46,0))="Готово","Готово","Проверьте смену"),IF(OR(IFERROR(SEARCH("-",E112),0)=0,IFERROR(SEARCH("-",E112,SEARCH("-",E112)+1),0)&gt;0),"Нет кода",IF(OR(H112&lt;0,I112&lt;0),"Неверное время",IF(H112=I112,"Начало равно концу",IF(NOT(ISNUMBER($D$7)),"Проверьте перерыв",IF(OR($D$7&lt;0,$D$7&lt;&gt;INT($D$7)),"Проверьте перерыв",IF($D$7&gt;=ROUND(MOD(I112-H112,1)*1440,8),"Перерыв не меньше смены","Готово"))))))))))))</x:f>
      </x:c>
      <x:c r="M112" s="3"/>
      <x:c r="N112" s="3"/>
      <x:c r="O112" s="3"/>
      <x:c r="P112" s="3"/>
      <x:c r="Q112" s="3"/>
      <x:c r="R112" s="3"/>
      <x:c r="S112" s="3"/>
      <x:c r="T112" s="3"/>
      <x:c r="U112" s="3"/>
      <x:c r="V112" s="3"/>
      <x:c r="W112" s="3"/>
      <x:c r="X112" s="3"/>
      <x:c r="Y112" s="3"/>
      <x:c r="Z112" s="3"/>
      <x:c r="AA112" s="3"/>
      <x:c r="AB112" s="3"/>
      <x:c r="AC112" s="3"/>
      <x:c r="AD112" s="3"/>
      <x:c r="AE112" s="3"/>
      <x:c r="AF112" s="3"/>
      <x:c r="AG112" s="3"/>
      <x:c r="AH112" s="3"/>
      <x:c r="AI112" s="3"/>
      <x:c r="AJ112" s="3"/>
      <x:c r="AK112" s="3"/>
    </x:row>
    <x:row r="113" ht="30" customHeight="1">
      <x:c r="A113" s="3"/>
      <x:c r="B113" s="69" t="str">
        <x:f>IF($B$12="","",$B$12)</x:f>
      </x:c>
      <x:c r="C113" s="70" t="n">
        <x:f>IF(AD$8="","",AD$8)</x:f>
        <x:v>46353</x:v>
      </x:c>
      <x:c r="D113" s="69" t="str">
        <x:f>IF(AD12="","",AD12)</x:f>
      </x:c>
      <x:c r="E113" s="69" t="str">
        <x:f>IFERROR(UPPER(CONCATENATE("",SUBSTITUTE(CONCATENATE("",SUBSTITUTE(CONCATENATE("",SUBSTITUTE(TRIM(CONCATENATE("",D113))," ","")),"–","-")),"—","-"))),CONCATENATE("",D113))</x:f>
      </x:c>
      <x:c r="F113" s="69" t="str">
        <x:f>IFERROR(LEFT(CONCATENATE("[",E113),SEARCH("-",E113)),"")</x:f>
      </x:c>
      <x:c r="G113" s="69" t="str">
        <x:f>IFERROR(MID(CONCATENATE(E113,"]"),SEARCH("-",E113)+1,32),"")</x:f>
      </x:c>
      <x:c r="H113" s="71" t="str">
        <x:f>IF(OR(E113="",E113="В"),"",IF(OR(E113=$B$42,E113=$B$43,E113=$B$44,E113=$B$45,E113=$B$46),INDEX($E$42:$E$46,MATCH(E113,$B$42:$B$46,0)),IFERROR(IF(ISNUMBER(SEARCH(":",F113)),IF(AND(OR((LEN(F113)-1)=4,(LEN(F113)-1)=5),MID(F113,1+(LEN(F113)-1)-2,1)=":",ISNUMBER(VALUE(MID(F113,2,1))),IF((LEN(F113)-1)=5,ISNUMBER(VALUE(MID(F113,3,1))),TRUE),ISNUMBER(VALUE(MID(F113,1+(LEN(F113)-1)-1,1))),ISNUMBER(VALUE(MID(F113,1+(LEN(F113)-1),1))),VALUE(MID(F113,2,(LEN(F113)-1)-3))&lt;24,VALUE(MID(F113,1+(LEN(F113)-1)-1,2))&lt;60),VALUE(MID(F113,2,(LEN(F113)-1)-3))/24+VALUE(MID(F113,1+(LEN(F113)-1)-1,2))/1440,-1),IF(AND((LEN(F113)-1)&gt;=1,(LEN(F113)-1)&lt;=2,ISNUMBER(VALUE(MID(F113,2,1))),IF((LEN(F113)-1)=2,ISNUMBER(VALUE(MID(F113,3,1))),TRUE),VALUE(MID(F113,2,(LEN(F113)-1)))&lt;24),VALUE(MID(F113,2,(LEN(F113)-1)))/24,-1)),-1)))</x:f>
      </x:c>
      <x:c r="I113" s="71" t="str">
        <x:f>IF(OR(E113="",E113="В"),"",IF(OR(E113=$B$42,E113=$B$43,E113=$B$44,E113=$B$45,E113=$B$46),INDEX($F$42:$F$46,MATCH(E113,$B$42:$B$46,0)),IFERROR(IF(ISNUMBER(SEARCH(":",G113)),IF(AND(OR((LEN(G113)-1)=4,(LEN(G113)-1)=5),MID(G113,0+(LEN(G113)-1)-2,1)=":",ISNUMBER(VALUE(MID(G113,1,1))),IF((LEN(G113)-1)=5,ISNUMBER(VALUE(MID(G113,2,1))),TRUE),ISNUMBER(VALUE(MID(G113,0+(LEN(G113)-1)-1,1))),ISNUMBER(VALUE(MID(G113,0+(LEN(G113)-1),1))),VALUE(MID(G113,1,(LEN(G113)-1)-3))&lt;24,VALUE(MID(G113,0+(LEN(G113)-1)-1,2))&lt;60),VALUE(MID(G113,1,(LEN(G113)-1)-3))/24+VALUE(MID(G113,0+(LEN(G113)-1)-1,2))/1440,-1),IF(AND((LEN(G113)-1)&gt;=1,(LEN(G113)-1)&lt;=2,ISNUMBER(VALUE(MID(G113,1,1))),IF((LEN(G113)-1)=2,ISNUMBER(VALUE(MID(G113,2,1))),TRUE),VALUE(MID(G113,1,(LEN(G113)-1)))&lt;24),VALUE(MID(G113,1,(LEN(G113)-1)))/24,-1)),-1)))</x:f>
      </x:c>
      <x:c r="J113" s="72" t="n">
        <x:f>IF(OR(E113="",E113="В"),0,IF(OR(E113=$B$42,E113=$B$43,E113=$B$44,E113=$B$45,E113=$B$46),INDEX($G$42:$G$46,MATCH(E113,$B$42:$B$46,0)),$D$7))</x:f>
        <x:v>0</x:v>
      </x:c>
      <x:c r="K113" s="73" t="n">
        <x:f>IF(OR(L113="",L113="Выходной"),0,IF(L113="Готово",ROUND(24*MOD(I113-H113,1)-J113/60,10),"Проверить"))</x:f>
        <x:v>0</x:v>
      </x:c>
      <x:c r="L113" s="74" t="str">
        <x:f>IF(E113="","",IF(C113="","Нет дня",IF(E113="В","Выходной",IF(LEN(TRIM($B$12))=0,"Нет имени",IF(COUNTIFS($B$10:$B$33,$B$12)&gt;1,"Повтор имени",IF(OR(E113=$B$42,E113=$B$43,E113=$B$44,E113=$B$45,E113=$B$46),IF(INDEX($I$42:$I$46,MATCH(E113,$B$42:$B$46,0))="Готово","Готово","Проверьте смену"),IF(OR(IFERROR(SEARCH("-",E113),0)=0,IFERROR(SEARCH("-",E113,SEARCH("-",E113)+1),0)&gt;0),"Нет кода",IF(OR(H113&lt;0,I113&lt;0),"Неверное время",IF(H113=I113,"Начало равно концу",IF(NOT(ISNUMBER($D$7)),"Проверьте перерыв",IF(OR($D$7&lt;0,$D$7&lt;&gt;INT($D$7)),"Проверьте перерыв",IF($D$7&gt;=ROUND(MOD(I113-H113,1)*1440,8),"Перерыв не меньше смены","Готово"))))))))))))</x:f>
      </x:c>
      <x:c r="M113" s="3"/>
      <x:c r="N113" s="3"/>
      <x:c r="O113" s="3"/>
      <x:c r="P113" s="3"/>
      <x:c r="Q113" s="3"/>
      <x:c r="R113" s="3"/>
      <x:c r="S113" s="3"/>
      <x:c r="T113" s="3"/>
      <x:c r="U113" s="3"/>
      <x:c r="V113" s="3"/>
      <x:c r="W113" s="3"/>
      <x:c r="X113" s="3"/>
      <x:c r="Y113" s="3"/>
      <x:c r="Z113" s="3"/>
      <x:c r="AA113" s="3"/>
      <x:c r="AB113" s="3"/>
      <x:c r="AC113" s="3"/>
      <x:c r="AD113" s="3"/>
      <x:c r="AE113" s="3"/>
      <x:c r="AF113" s="3"/>
      <x:c r="AG113" s="3"/>
      <x:c r="AH113" s="3"/>
      <x:c r="AI113" s="3"/>
      <x:c r="AJ113" s="3"/>
      <x:c r="AK113" s="3"/>
    </x:row>
    <x:row r="114" ht="30" customHeight="1">
      <x:c r="A114" s="3"/>
      <x:c r="B114" s="69" t="str">
        <x:f>IF($B$12="","",$B$12)</x:f>
      </x:c>
      <x:c r="C114" s="70" t="n">
        <x:f>IF(AE$8="","",AE$8)</x:f>
        <x:v>46354</x:v>
      </x:c>
      <x:c r="D114" s="69" t="str">
        <x:f>IF(AE12="","",AE12)</x:f>
      </x:c>
      <x:c r="E114" s="69" t="str">
        <x:f>IFERROR(UPPER(CONCATENATE("",SUBSTITUTE(CONCATENATE("",SUBSTITUTE(CONCATENATE("",SUBSTITUTE(TRIM(CONCATENATE("",D114))," ","")),"–","-")),"—","-"))),CONCATENATE("",D114))</x:f>
      </x:c>
      <x:c r="F114" s="69" t="str">
        <x:f>IFERROR(LEFT(CONCATENATE("[",E114),SEARCH("-",E114)),"")</x:f>
      </x:c>
      <x:c r="G114" s="69" t="str">
        <x:f>IFERROR(MID(CONCATENATE(E114,"]"),SEARCH("-",E114)+1,32),"")</x:f>
      </x:c>
      <x:c r="H114" s="71" t="str">
        <x:f>IF(OR(E114="",E114="В"),"",IF(OR(E114=$B$42,E114=$B$43,E114=$B$44,E114=$B$45,E114=$B$46),INDEX($E$42:$E$46,MATCH(E114,$B$42:$B$46,0)),IFERROR(IF(ISNUMBER(SEARCH(":",F114)),IF(AND(OR((LEN(F114)-1)=4,(LEN(F114)-1)=5),MID(F114,1+(LEN(F114)-1)-2,1)=":",ISNUMBER(VALUE(MID(F114,2,1))),IF((LEN(F114)-1)=5,ISNUMBER(VALUE(MID(F114,3,1))),TRUE),ISNUMBER(VALUE(MID(F114,1+(LEN(F114)-1)-1,1))),ISNUMBER(VALUE(MID(F114,1+(LEN(F114)-1),1))),VALUE(MID(F114,2,(LEN(F114)-1)-3))&lt;24,VALUE(MID(F114,1+(LEN(F114)-1)-1,2))&lt;60),VALUE(MID(F114,2,(LEN(F114)-1)-3))/24+VALUE(MID(F114,1+(LEN(F114)-1)-1,2))/1440,-1),IF(AND((LEN(F114)-1)&gt;=1,(LEN(F114)-1)&lt;=2,ISNUMBER(VALUE(MID(F114,2,1))),IF((LEN(F114)-1)=2,ISNUMBER(VALUE(MID(F114,3,1))),TRUE),VALUE(MID(F114,2,(LEN(F114)-1)))&lt;24),VALUE(MID(F114,2,(LEN(F114)-1)))/24,-1)),-1)))</x:f>
      </x:c>
      <x:c r="I114" s="71" t="str">
        <x:f>IF(OR(E114="",E114="В"),"",IF(OR(E114=$B$42,E114=$B$43,E114=$B$44,E114=$B$45,E114=$B$46),INDEX($F$42:$F$46,MATCH(E114,$B$42:$B$46,0)),IFERROR(IF(ISNUMBER(SEARCH(":",G114)),IF(AND(OR((LEN(G114)-1)=4,(LEN(G114)-1)=5),MID(G114,0+(LEN(G114)-1)-2,1)=":",ISNUMBER(VALUE(MID(G114,1,1))),IF((LEN(G114)-1)=5,ISNUMBER(VALUE(MID(G114,2,1))),TRUE),ISNUMBER(VALUE(MID(G114,0+(LEN(G114)-1)-1,1))),ISNUMBER(VALUE(MID(G114,0+(LEN(G114)-1),1))),VALUE(MID(G114,1,(LEN(G114)-1)-3))&lt;24,VALUE(MID(G114,0+(LEN(G114)-1)-1,2))&lt;60),VALUE(MID(G114,1,(LEN(G114)-1)-3))/24+VALUE(MID(G114,0+(LEN(G114)-1)-1,2))/1440,-1),IF(AND((LEN(G114)-1)&gt;=1,(LEN(G114)-1)&lt;=2,ISNUMBER(VALUE(MID(G114,1,1))),IF((LEN(G114)-1)=2,ISNUMBER(VALUE(MID(G114,2,1))),TRUE),VALUE(MID(G114,1,(LEN(G114)-1)))&lt;24),VALUE(MID(G114,1,(LEN(G114)-1)))/24,-1)),-1)))</x:f>
      </x:c>
      <x:c r="J114" s="72" t="n">
        <x:f>IF(OR(E114="",E114="В"),0,IF(OR(E114=$B$42,E114=$B$43,E114=$B$44,E114=$B$45,E114=$B$46),INDEX($G$42:$G$46,MATCH(E114,$B$42:$B$46,0)),$D$7))</x:f>
        <x:v>0</x:v>
      </x:c>
      <x:c r="K114" s="73" t="n">
        <x:f>IF(OR(L114="",L114="Выходной"),0,IF(L114="Готово",ROUND(24*MOD(I114-H114,1)-J114/60,10),"Проверить"))</x:f>
        <x:v>0</x:v>
      </x:c>
      <x:c r="L114" s="74" t="str">
        <x:f>IF(E114="","",IF(C114="","Нет дня",IF(E114="В","Выходной",IF(LEN(TRIM($B$12))=0,"Нет имени",IF(COUNTIFS($B$10:$B$33,$B$12)&gt;1,"Повтор имени",IF(OR(E114=$B$42,E114=$B$43,E114=$B$44,E114=$B$45,E114=$B$46),IF(INDEX($I$42:$I$46,MATCH(E114,$B$42:$B$46,0))="Готово","Готово","Проверьте смену"),IF(OR(IFERROR(SEARCH("-",E114),0)=0,IFERROR(SEARCH("-",E114,SEARCH("-",E114)+1),0)&gt;0),"Нет кода",IF(OR(H114&lt;0,I114&lt;0),"Неверное время",IF(H114=I114,"Начало равно концу",IF(NOT(ISNUMBER($D$7)),"Проверьте перерыв",IF(OR($D$7&lt;0,$D$7&lt;&gt;INT($D$7)),"Проверьте перерыв",IF($D$7&gt;=ROUND(MOD(I114-H114,1)*1440,8),"Перерыв не меньше смены","Готово"))))))))))))</x:f>
      </x:c>
      <x:c r="M114" s="3"/>
      <x:c r="N114" s="3"/>
      <x:c r="O114" s="3"/>
      <x:c r="P114" s="3"/>
      <x:c r="Q114" s="3"/>
      <x:c r="R114" s="3"/>
      <x:c r="S114" s="3"/>
      <x:c r="T114" s="3"/>
      <x:c r="U114" s="3"/>
      <x:c r="V114" s="3"/>
      <x:c r="W114" s="3"/>
      <x:c r="X114" s="3"/>
      <x:c r="Y114" s="3"/>
      <x:c r="Z114" s="3"/>
      <x:c r="AA114" s="3"/>
      <x:c r="AB114" s="3"/>
      <x:c r="AC114" s="3"/>
      <x:c r="AD114" s="3"/>
      <x:c r="AE114" s="3"/>
      <x:c r="AF114" s="3"/>
      <x:c r="AG114" s="3"/>
      <x:c r="AH114" s="3"/>
      <x:c r="AI114" s="3"/>
      <x:c r="AJ114" s="3"/>
      <x:c r="AK114" s="3"/>
    </x:row>
    <x:row r="115" ht="30" customHeight="1">
      <x:c r="A115" s="3"/>
      <x:c r="B115" s="69" t="str">
        <x:f>IF($B$12="","",$B$12)</x:f>
      </x:c>
      <x:c r="C115" s="70" t="n">
        <x:f>IF(AF$8="","",AF$8)</x:f>
        <x:v>46355</x:v>
      </x:c>
      <x:c r="D115" s="69" t="str">
        <x:f>IF(AF12="","",AF12)</x:f>
      </x:c>
      <x:c r="E115" s="69" t="str">
        <x:f>IFERROR(UPPER(CONCATENATE("",SUBSTITUTE(CONCATENATE("",SUBSTITUTE(CONCATENATE("",SUBSTITUTE(TRIM(CONCATENATE("",D115))," ","")),"–","-")),"—","-"))),CONCATENATE("",D115))</x:f>
      </x:c>
      <x:c r="F115" s="69" t="str">
        <x:f>IFERROR(LEFT(CONCATENATE("[",E115),SEARCH("-",E115)),"")</x:f>
      </x:c>
      <x:c r="G115" s="69" t="str">
        <x:f>IFERROR(MID(CONCATENATE(E115,"]"),SEARCH("-",E115)+1,32),"")</x:f>
      </x:c>
      <x:c r="H115" s="71" t="str">
        <x:f>IF(OR(E115="",E115="В"),"",IF(OR(E115=$B$42,E115=$B$43,E115=$B$44,E115=$B$45,E115=$B$46),INDEX($E$42:$E$46,MATCH(E115,$B$42:$B$46,0)),IFERROR(IF(ISNUMBER(SEARCH(":",F115)),IF(AND(OR((LEN(F115)-1)=4,(LEN(F115)-1)=5),MID(F115,1+(LEN(F115)-1)-2,1)=":",ISNUMBER(VALUE(MID(F115,2,1))),IF((LEN(F115)-1)=5,ISNUMBER(VALUE(MID(F115,3,1))),TRUE),ISNUMBER(VALUE(MID(F115,1+(LEN(F115)-1)-1,1))),ISNUMBER(VALUE(MID(F115,1+(LEN(F115)-1),1))),VALUE(MID(F115,2,(LEN(F115)-1)-3))&lt;24,VALUE(MID(F115,1+(LEN(F115)-1)-1,2))&lt;60),VALUE(MID(F115,2,(LEN(F115)-1)-3))/24+VALUE(MID(F115,1+(LEN(F115)-1)-1,2))/1440,-1),IF(AND((LEN(F115)-1)&gt;=1,(LEN(F115)-1)&lt;=2,ISNUMBER(VALUE(MID(F115,2,1))),IF((LEN(F115)-1)=2,ISNUMBER(VALUE(MID(F115,3,1))),TRUE),VALUE(MID(F115,2,(LEN(F115)-1)))&lt;24),VALUE(MID(F115,2,(LEN(F115)-1)))/24,-1)),-1)))</x:f>
      </x:c>
      <x:c r="I115" s="71" t="str">
        <x:f>IF(OR(E115="",E115="В"),"",IF(OR(E115=$B$42,E115=$B$43,E115=$B$44,E115=$B$45,E115=$B$46),INDEX($F$42:$F$46,MATCH(E115,$B$42:$B$46,0)),IFERROR(IF(ISNUMBER(SEARCH(":",G115)),IF(AND(OR((LEN(G115)-1)=4,(LEN(G115)-1)=5),MID(G115,0+(LEN(G115)-1)-2,1)=":",ISNUMBER(VALUE(MID(G115,1,1))),IF((LEN(G115)-1)=5,ISNUMBER(VALUE(MID(G115,2,1))),TRUE),ISNUMBER(VALUE(MID(G115,0+(LEN(G115)-1)-1,1))),ISNUMBER(VALUE(MID(G115,0+(LEN(G115)-1),1))),VALUE(MID(G115,1,(LEN(G115)-1)-3))&lt;24,VALUE(MID(G115,0+(LEN(G115)-1)-1,2))&lt;60),VALUE(MID(G115,1,(LEN(G115)-1)-3))/24+VALUE(MID(G115,0+(LEN(G115)-1)-1,2))/1440,-1),IF(AND((LEN(G115)-1)&gt;=1,(LEN(G115)-1)&lt;=2,ISNUMBER(VALUE(MID(G115,1,1))),IF((LEN(G115)-1)=2,ISNUMBER(VALUE(MID(G115,2,1))),TRUE),VALUE(MID(G115,1,(LEN(G115)-1)))&lt;24),VALUE(MID(G115,1,(LEN(G115)-1)))/24,-1)),-1)))</x:f>
      </x:c>
      <x:c r="J115" s="72" t="n">
        <x:f>IF(OR(E115="",E115="В"),0,IF(OR(E115=$B$42,E115=$B$43,E115=$B$44,E115=$B$45,E115=$B$46),INDEX($G$42:$G$46,MATCH(E115,$B$42:$B$46,0)),$D$7))</x:f>
        <x:v>0</x:v>
      </x:c>
      <x:c r="K115" s="73" t="n">
        <x:f>IF(OR(L115="",L115="Выходной"),0,IF(L115="Готово",ROUND(24*MOD(I115-H115,1)-J115/60,10),"Проверить"))</x:f>
        <x:v>0</x:v>
      </x:c>
      <x:c r="L115" s="74" t="str">
        <x:f>IF(E115="","",IF(C115="","Нет дня",IF(E115="В","Выходной",IF(LEN(TRIM($B$12))=0,"Нет имени",IF(COUNTIFS($B$10:$B$33,$B$12)&gt;1,"Повтор имени",IF(OR(E115=$B$42,E115=$B$43,E115=$B$44,E115=$B$45,E115=$B$46),IF(INDEX($I$42:$I$46,MATCH(E115,$B$42:$B$46,0))="Готово","Готово","Проверьте смену"),IF(OR(IFERROR(SEARCH("-",E115),0)=0,IFERROR(SEARCH("-",E115,SEARCH("-",E115)+1),0)&gt;0),"Нет кода",IF(OR(H115&lt;0,I115&lt;0),"Неверное время",IF(H115=I115,"Начало равно концу",IF(NOT(ISNUMBER($D$7)),"Проверьте перерыв",IF(OR($D$7&lt;0,$D$7&lt;&gt;INT($D$7)),"Проверьте перерыв",IF($D$7&gt;=ROUND(MOD(I115-H115,1)*1440,8),"Перерыв не меньше смены","Готово"))))))))))))</x:f>
      </x:c>
      <x:c r="M115" s="3"/>
      <x:c r="N115" s="3"/>
      <x:c r="O115" s="3"/>
      <x:c r="P115" s="3"/>
      <x:c r="Q115" s="3"/>
      <x:c r="R115" s="3"/>
      <x:c r="S115" s="3"/>
      <x:c r="T115" s="3"/>
      <x:c r="U115" s="3"/>
      <x:c r="V115" s="3"/>
      <x:c r="W115" s="3"/>
      <x:c r="X115" s="3"/>
      <x:c r="Y115" s="3"/>
      <x:c r="Z115" s="3"/>
      <x:c r="AA115" s="3"/>
      <x:c r="AB115" s="3"/>
      <x:c r="AC115" s="3"/>
      <x:c r="AD115" s="3"/>
      <x:c r="AE115" s="3"/>
      <x:c r="AF115" s="3"/>
      <x:c r="AG115" s="3"/>
      <x:c r="AH115" s="3"/>
      <x:c r="AI115" s="3"/>
      <x:c r="AJ115" s="3"/>
      <x:c r="AK115" s="3"/>
    </x:row>
    <x:row r="116" ht="30" customHeight="1">
      <x:c r="A116" s="3"/>
      <x:c r="B116" s="69" t="str">
        <x:f>IF($B$12="","",$B$12)</x:f>
      </x:c>
      <x:c r="C116" s="70" t="n">
        <x:f>IF(AG$8="","",AG$8)</x:f>
        <x:v>46356</x:v>
      </x:c>
      <x:c r="D116" s="69" t="str">
        <x:f>IF(AG12="","",AG12)</x:f>
      </x:c>
      <x:c r="E116" s="69" t="str">
        <x:f>IFERROR(UPPER(CONCATENATE("",SUBSTITUTE(CONCATENATE("",SUBSTITUTE(CONCATENATE("",SUBSTITUTE(TRIM(CONCATENATE("",D116))," ","")),"–","-")),"—","-"))),CONCATENATE("",D116))</x:f>
      </x:c>
      <x:c r="F116" s="69" t="str">
        <x:f>IFERROR(LEFT(CONCATENATE("[",E116),SEARCH("-",E116)),"")</x:f>
      </x:c>
      <x:c r="G116" s="69" t="str">
        <x:f>IFERROR(MID(CONCATENATE(E116,"]"),SEARCH("-",E116)+1,32),"")</x:f>
      </x:c>
      <x:c r="H116" s="71" t="str">
        <x:f>IF(OR(E116="",E116="В"),"",IF(OR(E116=$B$42,E116=$B$43,E116=$B$44,E116=$B$45,E116=$B$46),INDEX($E$42:$E$46,MATCH(E116,$B$42:$B$46,0)),IFERROR(IF(ISNUMBER(SEARCH(":",F116)),IF(AND(OR((LEN(F116)-1)=4,(LEN(F116)-1)=5),MID(F116,1+(LEN(F116)-1)-2,1)=":",ISNUMBER(VALUE(MID(F116,2,1))),IF((LEN(F116)-1)=5,ISNUMBER(VALUE(MID(F116,3,1))),TRUE),ISNUMBER(VALUE(MID(F116,1+(LEN(F116)-1)-1,1))),ISNUMBER(VALUE(MID(F116,1+(LEN(F116)-1),1))),VALUE(MID(F116,2,(LEN(F116)-1)-3))&lt;24,VALUE(MID(F116,1+(LEN(F116)-1)-1,2))&lt;60),VALUE(MID(F116,2,(LEN(F116)-1)-3))/24+VALUE(MID(F116,1+(LEN(F116)-1)-1,2))/1440,-1),IF(AND((LEN(F116)-1)&gt;=1,(LEN(F116)-1)&lt;=2,ISNUMBER(VALUE(MID(F116,2,1))),IF((LEN(F116)-1)=2,ISNUMBER(VALUE(MID(F116,3,1))),TRUE),VALUE(MID(F116,2,(LEN(F116)-1)))&lt;24),VALUE(MID(F116,2,(LEN(F116)-1)))/24,-1)),-1)))</x:f>
      </x:c>
      <x:c r="I116" s="71" t="str">
        <x:f>IF(OR(E116="",E116="В"),"",IF(OR(E116=$B$42,E116=$B$43,E116=$B$44,E116=$B$45,E116=$B$46),INDEX($F$42:$F$46,MATCH(E116,$B$42:$B$46,0)),IFERROR(IF(ISNUMBER(SEARCH(":",G116)),IF(AND(OR((LEN(G116)-1)=4,(LEN(G116)-1)=5),MID(G116,0+(LEN(G116)-1)-2,1)=":",ISNUMBER(VALUE(MID(G116,1,1))),IF((LEN(G116)-1)=5,ISNUMBER(VALUE(MID(G116,2,1))),TRUE),ISNUMBER(VALUE(MID(G116,0+(LEN(G116)-1)-1,1))),ISNUMBER(VALUE(MID(G116,0+(LEN(G116)-1),1))),VALUE(MID(G116,1,(LEN(G116)-1)-3))&lt;24,VALUE(MID(G116,0+(LEN(G116)-1)-1,2))&lt;60),VALUE(MID(G116,1,(LEN(G116)-1)-3))/24+VALUE(MID(G116,0+(LEN(G116)-1)-1,2))/1440,-1),IF(AND((LEN(G116)-1)&gt;=1,(LEN(G116)-1)&lt;=2,ISNUMBER(VALUE(MID(G116,1,1))),IF((LEN(G116)-1)=2,ISNUMBER(VALUE(MID(G116,2,1))),TRUE),VALUE(MID(G116,1,(LEN(G116)-1)))&lt;24),VALUE(MID(G116,1,(LEN(G116)-1)))/24,-1)),-1)))</x:f>
      </x:c>
      <x:c r="J116" s="72" t="n">
        <x:f>IF(OR(E116="",E116="В"),0,IF(OR(E116=$B$42,E116=$B$43,E116=$B$44,E116=$B$45,E116=$B$46),INDEX($G$42:$G$46,MATCH(E116,$B$42:$B$46,0)),$D$7))</x:f>
        <x:v>0</x:v>
      </x:c>
      <x:c r="K116" s="73" t="n">
        <x:f>IF(OR(L116="",L116="Выходной"),0,IF(L116="Готово",ROUND(24*MOD(I116-H116,1)-J116/60,10),"Проверить"))</x:f>
        <x:v>0</x:v>
      </x:c>
      <x:c r="L116" s="74" t="str">
        <x:f>IF(E116="","",IF(C116="","Нет дня",IF(E116="В","Выходной",IF(LEN(TRIM($B$12))=0,"Нет имени",IF(COUNTIFS($B$10:$B$33,$B$12)&gt;1,"Повтор имени",IF(OR(E116=$B$42,E116=$B$43,E116=$B$44,E116=$B$45,E116=$B$46),IF(INDEX($I$42:$I$46,MATCH(E116,$B$42:$B$46,0))="Готово","Готово","Проверьте смену"),IF(OR(IFERROR(SEARCH("-",E116),0)=0,IFERROR(SEARCH("-",E116,SEARCH("-",E116)+1),0)&gt;0),"Нет кода",IF(OR(H116&lt;0,I116&lt;0),"Неверное время",IF(H116=I116,"Начало равно концу",IF(NOT(ISNUMBER($D$7)),"Проверьте перерыв",IF(OR($D$7&lt;0,$D$7&lt;&gt;INT($D$7)),"Проверьте перерыв",IF($D$7&gt;=ROUND(MOD(I116-H116,1)*1440,8),"Перерыв не меньше смены","Готово"))))))))))))</x:f>
      </x:c>
      <x:c r="M116" s="3"/>
      <x:c r="N116" s="3"/>
      <x:c r="O116" s="3"/>
      <x:c r="P116" s="3"/>
      <x:c r="Q116" s="3"/>
      <x:c r="R116" s="3"/>
      <x:c r="S116" s="3"/>
      <x:c r="T116" s="3"/>
      <x:c r="U116" s="3"/>
      <x:c r="V116" s="3"/>
      <x:c r="W116" s="3"/>
      <x:c r="X116" s="3"/>
      <x:c r="Y116" s="3"/>
      <x:c r="Z116" s="3"/>
      <x:c r="AA116" s="3"/>
      <x:c r="AB116" s="3"/>
      <x:c r="AC116" s="3"/>
      <x:c r="AD116" s="3"/>
      <x:c r="AE116" s="3"/>
      <x:c r="AF116" s="3"/>
      <x:c r="AG116" s="3"/>
      <x:c r="AH116" s="3"/>
      <x:c r="AI116" s="3"/>
      <x:c r="AJ116" s="3"/>
      <x:c r="AK116" s="3"/>
    </x:row>
    <x:row r="117" ht="30" customHeight="1">
      <x:c r="A117" s="3"/>
      <x:c r="B117" s="69" t="str">
        <x:f>IF($B$12="","",$B$12)</x:f>
      </x:c>
      <x:c r="C117" s="70" t="str">
        <x:f>IF(AH$8="","",AH$8)</x:f>
      </x:c>
      <x:c r="D117" s="69" t="str">
        <x:f>IF(AH12="","",AH12)</x:f>
      </x:c>
      <x:c r="E117" s="69" t="str">
        <x:f>IFERROR(UPPER(CONCATENATE("",SUBSTITUTE(CONCATENATE("",SUBSTITUTE(CONCATENATE("",SUBSTITUTE(TRIM(CONCATENATE("",D117))," ","")),"–","-")),"—","-"))),CONCATENATE("",D117))</x:f>
      </x:c>
      <x:c r="F117" s="69" t="str">
        <x:f>IFERROR(LEFT(CONCATENATE("[",E117),SEARCH("-",E117)),"")</x:f>
      </x:c>
      <x:c r="G117" s="69" t="str">
        <x:f>IFERROR(MID(CONCATENATE(E117,"]"),SEARCH("-",E117)+1,32),"")</x:f>
      </x:c>
      <x:c r="H117" s="71" t="str">
        <x:f>IF(OR(E117="",E117="В"),"",IF(OR(E117=$B$42,E117=$B$43,E117=$B$44,E117=$B$45,E117=$B$46),INDEX($E$42:$E$46,MATCH(E117,$B$42:$B$46,0)),IFERROR(IF(ISNUMBER(SEARCH(":",F117)),IF(AND(OR((LEN(F117)-1)=4,(LEN(F117)-1)=5),MID(F117,1+(LEN(F117)-1)-2,1)=":",ISNUMBER(VALUE(MID(F117,2,1))),IF((LEN(F117)-1)=5,ISNUMBER(VALUE(MID(F117,3,1))),TRUE),ISNUMBER(VALUE(MID(F117,1+(LEN(F117)-1)-1,1))),ISNUMBER(VALUE(MID(F117,1+(LEN(F117)-1),1))),VALUE(MID(F117,2,(LEN(F117)-1)-3))&lt;24,VALUE(MID(F117,1+(LEN(F117)-1)-1,2))&lt;60),VALUE(MID(F117,2,(LEN(F117)-1)-3))/24+VALUE(MID(F117,1+(LEN(F117)-1)-1,2))/1440,-1),IF(AND((LEN(F117)-1)&gt;=1,(LEN(F117)-1)&lt;=2,ISNUMBER(VALUE(MID(F117,2,1))),IF((LEN(F117)-1)=2,ISNUMBER(VALUE(MID(F117,3,1))),TRUE),VALUE(MID(F117,2,(LEN(F117)-1)))&lt;24),VALUE(MID(F117,2,(LEN(F117)-1)))/24,-1)),-1)))</x:f>
      </x:c>
      <x:c r="I117" s="71" t="str">
        <x:f>IF(OR(E117="",E117="В"),"",IF(OR(E117=$B$42,E117=$B$43,E117=$B$44,E117=$B$45,E117=$B$46),INDEX($F$42:$F$46,MATCH(E117,$B$42:$B$46,0)),IFERROR(IF(ISNUMBER(SEARCH(":",G117)),IF(AND(OR((LEN(G117)-1)=4,(LEN(G117)-1)=5),MID(G117,0+(LEN(G117)-1)-2,1)=":",ISNUMBER(VALUE(MID(G117,1,1))),IF((LEN(G117)-1)=5,ISNUMBER(VALUE(MID(G117,2,1))),TRUE),ISNUMBER(VALUE(MID(G117,0+(LEN(G117)-1)-1,1))),ISNUMBER(VALUE(MID(G117,0+(LEN(G117)-1),1))),VALUE(MID(G117,1,(LEN(G117)-1)-3))&lt;24,VALUE(MID(G117,0+(LEN(G117)-1)-1,2))&lt;60),VALUE(MID(G117,1,(LEN(G117)-1)-3))/24+VALUE(MID(G117,0+(LEN(G117)-1)-1,2))/1440,-1),IF(AND((LEN(G117)-1)&gt;=1,(LEN(G117)-1)&lt;=2,ISNUMBER(VALUE(MID(G117,1,1))),IF((LEN(G117)-1)=2,ISNUMBER(VALUE(MID(G117,2,1))),TRUE),VALUE(MID(G117,1,(LEN(G117)-1)))&lt;24),VALUE(MID(G117,1,(LEN(G117)-1)))/24,-1)),-1)))</x:f>
      </x:c>
      <x:c r="J117" s="72" t="n">
        <x:f>IF(OR(E117="",E117="В"),0,IF(OR(E117=$B$42,E117=$B$43,E117=$B$44,E117=$B$45,E117=$B$46),INDEX($G$42:$G$46,MATCH(E117,$B$42:$B$46,0)),$D$7))</x:f>
        <x:v>0</x:v>
      </x:c>
      <x:c r="K117" s="73" t="n">
        <x:f>IF(OR(L117="",L117="Выходной"),0,IF(L117="Готово",ROUND(24*MOD(I117-H117,1)-J117/60,10),"Проверить"))</x:f>
        <x:v>0</x:v>
      </x:c>
      <x:c r="L117" s="74" t="str">
        <x:f>IF(E117="","",IF(C117="","Нет дня",IF(E117="В","Выходной",IF(LEN(TRIM($B$12))=0,"Нет имени",IF(COUNTIFS($B$10:$B$33,$B$12)&gt;1,"Повтор имени",IF(OR(E117=$B$42,E117=$B$43,E117=$B$44,E117=$B$45,E117=$B$46),IF(INDEX($I$42:$I$46,MATCH(E117,$B$42:$B$46,0))="Готово","Готово","Проверьте смену"),IF(OR(IFERROR(SEARCH("-",E117),0)=0,IFERROR(SEARCH("-",E117,SEARCH("-",E117)+1),0)&gt;0),"Нет кода",IF(OR(H117&lt;0,I117&lt;0),"Неверное время",IF(H117=I117,"Начало равно концу",IF(NOT(ISNUMBER($D$7)),"Проверьте перерыв",IF(OR($D$7&lt;0,$D$7&lt;&gt;INT($D$7)),"Проверьте перерыв",IF($D$7&gt;=ROUND(MOD(I117-H117,1)*1440,8),"Перерыв не меньше смены","Готово"))))))))))))</x:f>
      </x:c>
      <x:c r="M117" s="3"/>
      <x:c r="N117" s="3"/>
      <x:c r="O117" s="3"/>
      <x:c r="P117" s="3"/>
      <x:c r="Q117" s="3"/>
      <x:c r="R117" s="3"/>
      <x:c r="S117" s="3"/>
      <x:c r="T117" s="3"/>
      <x:c r="U117" s="3"/>
      <x:c r="V117" s="3"/>
      <x:c r="W117" s="3"/>
      <x:c r="X117" s="3"/>
      <x:c r="Y117" s="3"/>
      <x:c r="Z117" s="3"/>
      <x:c r="AA117" s="3"/>
      <x:c r="AB117" s="3"/>
      <x:c r="AC117" s="3"/>
      <x:c r="AD117" s="3"/>
      <x:c r="AE117" s="3"/>
      <x:c r="AF117" s="3"/>
      <x:c r="AG117" s="3"/>
      <x:c r="AH117" s="3"/>
      <x:c r="AI117" s="3"/>
      <x:c r="AJ117" s="3"/>
      <x:c r="AK117" s="3"/>
    </x:row>
    <x:row r="118" ht="30" customHeight="1">
      <x:c r="A118" s="3"/>
      <x:c r="B118" s="69" t="str">
        <x:f>IF($B$14="","",$B$14)</x:f>
      </x:c>
      <x:c r="C118" s="70" t="n">
        <x:f>IF(D$8="","",D$8)</x:f>
        <x:v>46327</x:v>
      </x:c>
      <x:c r="D118" s="69" t="str">
        <x:f>IF(D14="","",D14)</x:f>
      </x:c>
      <x:c r="E118" s="69" t="str">
        <x:f>IFERROR(UPPER(CONCATENATE("",SUBSTITUTE(CONCATENATE("",SUBSTITUTE(CONCATENATE("",SUBSTITUTE(TRIM(CONCATENATE("",D118))," ","")),"–","-")),"—","-"))),CONCATENATE("",D118))</x:f>
      </x:c>
      <x:c r="F118" s="69" t="str">
        <x:f>IFERROR(LEFT(CONCATENATE("[",E118),SEARCH("-",E118)),"")</x:f>
      </x:c>
      <x:c r="G118" s="69" t="str">
        <x:f>IFERROR(MID(CONCATENATE(E118,"]"),SEARCH("-",E118)+1,32),"")</x:f>
      </x:c>
      <x:c r="H118" s="71" t="str">
        <x:f>IF(OR(E118="",E118="В"),"",IF(OR(E118=$B$42,E118=$B$43,E118=$B$44,E118=$B$45,E118=$B$46),INDEX($E$42:$E$46,MATCH(E118,$B$42:$B$46,0)),IFERROR(IF(ISNUMBER(SEARCH(":",F118)),IF(AND(OR((LEN(F118)-1)=4,(LEN(F118)-1)=5),MID(F118,1+(LEN(F118)-1)-2,1)=":",ISNUMBER(VALUE(MID(F118,2,1))),IF((LEN(F118)-1)=5,ISNUMBER(VALUE(MID(F118,3,1))),TRUE),ISNUMBER(VALUE(MID(F118,1+(LEN(F118)-1)-1,1))),ISNUMBER(VALUE(MID(F118,1+(LEN(F118)-1),1))),VALUE(MID(F118,2,(LEN(F118)-1)-3))&lt;24,VALUE(MID(F118,1+(LEN(F118)-1)-1,2))&lt;60),VALUE(MID(F118,2,(LEN(F118)-1)-3))/24+VALUE(MID(F118,1+(LEN(F118)-1)-1,2))/1440,-1),IF(AND((LEN(F118)-1)&gt;=1,(LEN(F118)-1)&lt;=2,ISNUMBER(VALUE(MID(F118,2,1))),IF((LEN(F118)-1)=2,ISNUMBER(VALUE(MID(F118,3,1))),TRUE),VALUE(MID(F118,2,(LEN(F118)-1)))&lt;24),VALUE(MID(F118,2,(LEN(F118)-1)))/24,-1)),-1)))</x:f>
      </x:c>
      <x:c r="I118" s="71" t="str">
        <x:f>IF(OR(E118="",E118="В"),"",IF(OR(E118=$B$42,E118=$B$43,E118=$B$44,E118=$B$45,E118=$B$46),INDEX($F$42:$F$46,MATCH(E118,$B$42:$B$46,0)),IFERROR(IF(ISNUMBER(SEARCH(":",G118)),IF(AND(OR((LEN(G118)-1)=4,(LEN(G118)-1)=5),MID(G118,0+(LEN(G118)-1)-2,1)=":",ISNUMBER(VALUE(MID(G118,1,1))),IF((LEN(G118)-1)=5,ISNUMBER(VALUE(MID(G118,2,1))),TRUE),ISNUMBER(VALUE(MID(G118,0+(LEN(G118)-1)-1,1))),ISNUMBER(VALUE(MID(G118,0+(LEN(G118)-1),1))),VALUE(MID(G118,1,(LEN(G118)-1)-3))&lt;24,VALUE(MID(G118,0+(LEN(G118)-1)-1,2))&lt;60),VALUE(MID(G118,1,(LEN(G118)-1)-3))/24+VALUE(MID(G118,0+(LEN(G118)-1)-1,2))/1440,-1),IF(AND((LEN(G118)-1)&gt;=1,(LEN(G118)-1)&lt;=2,ISNUMBER(VALUE(MID(G118,1,1))),IF((LEN(G118)-1)=2,ISNUMBER(VALUE(MID(G118,2,1))),TRUE),VALUE(MID(G118,1,(LEN(G118)-1)))&lt;24),VALUE(MID(G118,1,(LEN(G118)-1)))/24,-1)),-1)))</x:f>
      </x:c>
      <x:c r="J118" s="72" t="n">
        <x:f>IF(OR(E118="",E118="В"),0,IF(OR(E118=$B$42,E118=$B$43,E118=$B$44,E118=$B$45,E118=$B$46),INDEX($G$42:$G$46,MATCH(E118,$B$42:$B$46,0)),$D$7))</x:f>
        <x:v>0</x:v>
      </x:c>
      <x:c r="K118" s="73" t="n">
        <x:f>IF(OR(L118="",L118="Выходной"),0,IF(L118="Готово",ROUND(24*MOD(I118-H118,1)-J118/60,10),"Проверить"))</x:f>
        <x:v>0</x:v>
      </x:c>
      <x:c r="L118" s="74" t="str">
        <x:f>IF(E118="","",IF(C118="","Нет дня",IF(E118="В","Выходной",IF(LEN(TRIM($B$14))=0,"Нет имени",IF(COUNTIFS($B$10:$B$33,$B$14)&gt;1,"Повтор имени",IF(OR(E118=$B$42,E118=$B$43,E118=$B$44,E118=$B$45,E118=$B$46),IF(INDEX($I$42:$I$46,MATCH(E118,$B$42:$B$46,0))="Готово","Готово","Проверьте смену"),IF(OR(IFERROR(SEARCH("-",E118),0)=0,IFERROR(SEARCH("-",E118,SEARCH("-",E118)+1),0)&gt;0),"Нет кода",IF(OR(H118&lt;0,I118&lt;0),"Неверное время",IF(H118=I118,"Начало равно концу",IF(NOT(ISNUMBER($D$7)),"Проверьте перерыв",IF(OR($D$7&lt;0,$D$7&lt;&gt;INT($D$7)),"Проверьте перерыв",IF($D$7&gt;=ROUND(MOD(I118-H118,1)*1440,8),"Перерыв не меньше смены","Готово"))))))))))))</x:f>
      </x:c>
      <x:c r="M118" s="3"/>
      <x:c r="N118" s="3"/>
      <x:c r="O118" s="3"/>
      <x:c r="P118" s="3"/>
      <x:c r="Q118" s="3"/>
      <x:c r="R118" s="3"/>
      <x:c r="S118" s="3"/>
      <x:c r="T118" s="3"/>
      <x:c r="U118" s="3"/>
      <x:c r="V118" s="3"/>
      <x:c r="W118" s="3"/>
      <x:c r="X118" s="3"/>
      <x:c r="Y118" s="3"/>
      <x:c r="Z118" s="3"/>
      <x:c r="AA118" s="3"/>
      <x:c r="AB118" s="3"/>
      <x:c r="AC118" s="3"/>
      <x:c r="AD118" s="3"/>
      <x:c r="AE118" s="3"/>
      <x:c r="AF118" s="3"/>
      <x:c r="AG118" s="3"/>
      <x:c r="AH118" s="3"/>
      <x:c r="AI118" s="3"/>
      <x:c r="AJ118" s="3"/>
      <x:c r="AK118" s="3"/>
    </x:row>
    <x:row r="119" ht="30" customHeight="1">
      <x:c r="A119" s="3"/>
      <x:c r="B119" s="69" t="str">
        <x:f>IF($B$14="","",$B$14)</x:f>
      </x:c>
      <x:c r="C119" s="70" t="n">
        <x:f>IF(E$8="","",E$8)</x:f>
        <x:v>46328</x:v>
      </x:c>
      <x:c r="D119" s="69" t="str">
        <x:f>IF(E14="","",E14)</x:f>
      </x:c>
      <x:c r="E119" s="69" t="str">
        <x:f>IFERROR(UPPER(CONCATENATE("",SUBSTITUTE(CONCATENATE("",SUBSTITUTE(CONCATENATE("",SUBSTITUTE(TRIM(CONCATENATE("",D119))," ","")),"–","-")),"—","-"))),CONCATENATE("",D119))</x:f>
      </x:c>
      <x:c r="F119" s="69" t="str">
        <x:f>IFERROR(LEFT(CONCATENATE("[",E119),SEARCH("-",E119)),"")</x:f>
      </x:c>
      <x:c r="G119" s="69" t="str">
        <x:f>IFERROR(MID(CONCATENATE(E119,"]"),SEARCH("-",E119)+1,32),"")</x:f>
      </x:c>
      <x:c r="H119" s="71" t="str">
        <x:f>IF(OR(E119="",E119="В"),"",IF(OR(E119=$B$42,E119=$B$43,E119=$B$44,E119=$B$45,E119=$B$46),INDEX($E$42:$E$46,MATCH(E119,$B$42:$B$46,0)),IFERROR(IF(ISNUMBER(SEARCH(":",F119)),IF(AND(OR((LEN(F119)-1)=4,(LEN(F119)-1)=5),MID(F119,1+(LEN(F119)-1)-2,1)=":",ISNUMBER(VALUE(MID(F119,2,1))),IF((LEN(F119)-1)=5,ISNUMBER(VALUE(MID(F119,3,1))),TRUE),ISNUMBER(VALUE(MID(F119,1+(LEN(F119)-1)-1,1))),ISNUMBER(VALUE(MID(F119,1+(LEN(F119)-1),1))),VALUE(MID(F119,2,(LEN(F119)-1)-3))&lt;24,VALUE(MID(F119,1+(LEN(F119)-1)-1,2))&lt;60),VALUE(MID(F119,2,(LEN(F119)-1)-3))/24+VALUE(MID(F119,1+(LEN(F119)-1)-1,2))/1440,-1),IF(AND((LEN(F119)-1)&gt;=1,(LEN(F119)-1)&lt;=2,ISNUMBER(VALUE(MID(F119,2,1))),IF((LEN(F119)-1)=2,ISNUMBER(VALUE(MID(F119,3,1))),TRUE),VALUE(MID(F119,2,(LEN(F119)-1)))&lt;24),VALUE(MID(F119,2,(LEN(F119)-1)))/24,-1)),-1)))</x:f>
      </x:c>
      <x:c r="I119" s="71" t="str">
        <x:f>IF(OR(E119="",E119="В"),"",IF(OR(E119=$B$42,E119=$B$43,E119=$B$44,E119=$B$45,E119=$B$46),INDEX($F$42:$F$46,MATCH(E119,$B$42:$B$46,0)),IFERROR(IF(ISNUMBER(SEARCH(":",G119)),IF(AND(OR((LEN(G119)-1)=4,(LEN(G119)-1)=5),MID(G119,0+(LEN(G119)-1)-2,1)=":",ISNUMBER(VALUE(MID(G119,1,1))),IF((LEN(G119)-1)=5,ISNUMBER(VALUE(MID(G119,2,1))),TRUE),ISNUMBER(VALUE(MID(G119,0+(LEN(G119)-1)-1,1))),ISNUMBER(VALUE(MID(G119,0+(LEN(G119)-1),1))),VALUE(MID(G119,1,(LEN(G119)-1)-3))&lt;24,VALUE(MID(G119,0+(LEN(G119)-1)-1,2))&lt;60),VALUE(MID(G119,1,(LEN(G119)-1)-3))/24+VALUE(MID(G119,0+(LEN(G119)-1)-1,2))/1440,-1),IF(AND((LEN(G119)-1)&gt;=1,(LEN(G119)-1)&lt;=2,ISNUMBER(VALUE(MID(G119,1,1))),IF((LEN(G119)-1)=2,ISNUMBER(VALUE(MID(G119,2,1))),TRUE),VALUE(MID(G119,1,(LEN(G119)-1)))&lt;24),VALUE(MID(G119,1,(LEN(G119)-1)))/24,-1)),-1)))</x:f>
      </x:c>
      <x:c r="J119" s="72" t="n">
        <x:f>IF(OR(E119="",E119="В"),0,IF(OR(E119=$B$42,E119=$B$43,E119=$B$44,E119=$B$45,E119=$B$46),INDEX($G$42:$G$46,MATCH(E119,$B$42:$B$46,0)),$D$7))</x:f>
        <x:v>0</x:v>
      </x:c>
      <x:c r="K119" s="73" t="n">
        <x:f>IF(OR(L119="",L119="Выходной"),0,IF(L119="Готово",ROUND(24*MOD(I119-H119,1)-J119/60,10),"Проверить"))</x:f>
        <x:v>0</x:v>
      </x:c>
      <x:c r="L119" s="74" t="str">
        <x:f>IF(E119="","",IF(C119="","Нет дня",IF(E119="В","Выходной",IF(LEN(TRIM($B$14))=0,"Нет имени",IF(COUNTIFS($B$10:$B$33,$B$14)&gt;1,"Повтор имени",IF(OR(E119=$B$42,E119=$B$43,E119=$B$44,E119=$B$45,E119=$B$46),IF(INDEX($I$42:$I$46,MATCH(E119,$B$42:$B$46,0))="Готово","Готово","Проверьте смену"),IF(OR(IFERROR(SEARCH("-",E119),0)=0,IFERROR(SEARCH("-",E119,SEARCH("-",E119)+1),0)&gt;0),"Нет кода",IF(OR(H119&lt;0,I119&lt;0),"Неверное время",IF(H119=I119,"Начало равно концу",IF(NOT(ISNUMBER($D$7)),"Проверьте перерыв",IF(OR($D$7&lt;0,$D$7&lt;&gt;INT($D$7)),"Проверьте перерыв",IF($D$7&gt;=ROUND(MOD(I119-H119,1)*1440,8),"Перерыв не меньше смены","Готово"))))))))))))</x:f>
      </x:c>
      <x:c r="M119" s="3"/>
      <x:c r="N119" s="3"/>
      <x:c r="O119" s="3"/>
      <x:c r="P119" s="3"/>
      <x:c r="Q119" s="3"/>
      <x:c r="R119" s="3"/>
      <x:c r="S119" s="3"/>
      <x:c r="T119" s="3"/>
      <x:c r="U119" s="3"/>
      <x:c r="V119" s="3"/>
      <x:c r="W119" s="3"/>
      <x:c r="X119" s="3"/>
      <x:c r="Y119" s="3"/>
      <x:c r="Z119" s="3"/>
      <x:c r="AA119" s="3"/>
      <x:c r="AB119" s="3"/>
      <x:c r="AC119" s="3"/>
      <x:c r="AD119" s="3"/>
      <x:c r="AE119" s="3"/>
      <x:c r="AF119" s="3"/>
      <x:c r="AG119" s="3"/>
      <x:c r="AH119" s="3"/>
      <x:c r="AI119" s="3"/>
      <x:c r="AJ119" s="3"/>
      <x:c r="AK119" s="3"/>
    </x:row>
    <x:row r="120" ht="30" customHeight="1">
      <x:c r="A120" s="3"/>
      <x:c r="B120" s="69" t="str">
        <x:f>IF($B$14="","",$B$14)</x:f>
      </x:c>
      <x:c r="C120" s="70" t="n">
        <x:f>IF(F$8="","",F$8)</x:f>
        <x:v>46329</x:v>
      </x:c>
      <x:c r="D120" s="69" t="str">
        <x:f>IF(F14="","",F14)</x:f>
      </x:c>
      <x:c r="E120" s="69" t="str">
        <x:f>IFERROR(UPPER(CONCATENATE("",SUBSTITUTE(CONCATENATE("",SUBSTITUTE(CONCATENATE("",SUBSTITUTE(TRIM(CONCATENATE("",D120))," ","")),"–","-")),"—","-"))),CONCATENATE("",D120))</x:f>
      </x:c>
      <x:c r="F120" s="69" t="str">
        <x:f>IFERROR(LEFT(CONCATENATE("[",E120),SEARCH("-",E120)),"")</x:f>
      </x:c>
      <x:c r="G120" s="69" t="str">
        <x:f>IFERROR(MID(CONCATENATE(E120,"]"),SEARCH("-",E120)+1,32),"")</x:f>
      </x:c>
      <x:c r="H120" s="71" t="str">
        <x:f>IF(OR(E120="",E120="В"),"",IF(OR(E120=$B$42,E120=$B$43,E120=$B$44,E120=$B$45,E120=$B$46),INDEX($E$42:$E$46,MATCH(E120,$B$42:$B$46,0)),IFERROR(IF(ISNUMBER(SEARCH(":",F120)),IF(AND(OR((LEN(F120)-1)=4,(LEN(F120)-1)=5),MID(F120,1+(LEN(F120)-1)-2,1)=":",ISNUMBER(VALUE(MID(F120,2,1))),IF((LEN(F120)-1)=5,ISNUMBER(VALUE(MID(F120,3,1))),TRUE),ISNUMBER(VALUE(MID(F120,1+(LEN(F120)-1)-1,1))),ISNUMBER(VALUE(MID(F120,1+(LEN(F120)-1),1))),VALUE(MID(F120,2,(LEN(F120)-1)-3))&lt;24,VALUE(MID(F120,1+(LEN(F120)-1)-1,2))&lt;60),VALUE(MID(F120,2,(LEN(F120)-1)-3))/24+VALUE(MID(F120,1+(LEN(F120)-1)-1,2))/1440,-1),IF(AND((LEN(F120)-1)&gt;=1,(LEN(F120)-1)&lt;=2,ISNUMBER(VALUE(MID(F120,2,1))),IF((LEN(F120)-1)=2,ISNUMBER(VALUE(MID(F120,3,1))),TRUE),VALUE(MID(F120,2,(LEN(F120)-1)))&lt;24),VALUE(MID(F120,2,(LEN(F120)-1)))/24,-1)),-1)))</x:f>
      </x:c>
      <x:c r="I120" s="71" t="str">
        <x:f>IF(OR(E120="",E120="В"),"",IF(OR(E120=$B$42,E120=$B$43,E120=$B$44,E120=$B$45,E120=$B$46),INDEX($F$42:$F$46,MATCH(E120,$B$42:$B$46,0)),IFERROR(IF(ISNUMBER(SEARCH(":",G120)),IF(AND(OR((LEN(G120)-1)=4,(LEN(G120)-1)=5),MID(G120,0+(LEN(G120)-1)-2,1)=":",ISNUMBER(VALUE(MID(G120,1,1))),IF((LEN(G120)-1)=5,ISNUMBER(VALUE(MID(G120,2,1))),TRUE),ISNUMBER(VALUE(MID(G120,0+(LEN(G120)-1)-1,1))),ISNUMBER(VALUE(MID(G120,0+(LEN(G120)-1),1))),VALUE(MID(G120,1,(LEN(G120)-1)-3))&lt;24,VALUE(MID(G120,0+(LEN(G120)-1)-1,2))&lt;60),VALUE(MID(G120,1,(LEN(G120)-1)-3))/24+VALUE(MID(G120,0+(LEN(G120)-1)-1,2))/1440,-1),IF(AND((LEN(G120)-1)&gt;=1,(LEN(G120)-1)&lt;=2,ISNUMBER(VALUE(MID(G120,1,1))),IF((LEN(G120)-1)=2,ISNUMBER(VALUE(MID(G120,2,1))),TRUE),VALUE(MID(G120,1,(LEN(G120)-1)))&lt;24),VALUE(MID(G120,1,(LEN(G120)-1)))/24,-1)),-1)))</x:f>
      </x:c>
      <x:c r="J120" s="72" t="n">
        <x:f>IF(OR(E120="",E120="В"),0,IF(OR(E120=$B$42,E120=$B$43,E120=$B$44,E120=$B$45,E120=$B$46),INDEX($G$42:$G$46,MATCH(E120,$B$42:$B$46,0)),$D$7))</x:f>
        <x:v>0</x:v>
      </x:c>
      <x:c r="K120" s="73" t="n">
        <x:f>IF(OR(L120="",L120="Выходной"),0,IF(L120="Готово",ROUND(24*MOD(I120-H120,1)-J120/60,10),"Проверить"))</x:f>
        <x:v>0</x:v>
      </x:c>
      <x:c r="L120" s="74" t="str">
        <x:f>IF(E120="","",IF(C120="","Нет дня",IF(E120="В","Выходной",IF(LEN(TRIM($B$14))=0,"Нет имени",IF(COUNTIFS($B$10:$B$33,$B$14)&gt;1,"Повтор имени",IF(OR(E120=$B$42,E120=$B$43,E120=$B$44,E120=$B$45,E120=$B$46),IF(INDEX($I$42:$I$46,MATCH(E120,$B$42:$B$46,0))="Готово","Готово","Проверьте смену"),IF(OR(IFERROR(SEARCH("-",E120),0)=0,IFERROR(SEARCH("-",E120,SEARCH("-",E120)+1),0)&gt;0),"Нет кода",IF(OR(H120&lt;0,I120&lt;0),"Неверное время",IF(H120=I120,"Начало равно концу",IF(NOT(ISNUMBER($D$7)),"Проверьте перерыв",IF(OR($D$7&lt;0,$D$7&lt;&gt;INT($D$7)),"Проверьте перерыв",IF($D$7&gt;=ROUND(MOD(I120-H120,1)*1440,8),"Перерыв не меньше смены","Готово"))))))))))))</x:f>
      </x:c>
      <x:c r="M120" s="3"/>
      <x:c r="N120" s="3"/>
      <x:c r="O120" s="3"/>
      <x:c r="P120" s="3"/>
      <x:c r="Q120" s="3"/>
      <x:c r="R120" s="3"/>
      <x:c r="S120" s="3"/>
      <x:c r="T120" s="3"/>
      <x:c r="U120" s="3"/>
      <x:c r="V120" s="3"/>
      <x:c r="W120" s="3"/>
      <x:c r="X120" s="3"/>
      <x:c r="Y120" s="3"/>
      <x:c r="Z120" s="3"/>
      <x:c r="AA120" s="3"/>
      <x:c r="AB120" s="3"/>
      <x:c r="AC120" s="3"/>
      <x:c r="AD120" s="3"/>
      <x:c r="AE120" s="3"/>
      <x:c r="AF120" s="3"/>
      <x:c r="AG120" s="3"/>
      <x:c r="AH120" s="3"/>
      <x:c r="AI120" s="3"/>
      <x:c r="AJ120" s="3"/>
      <x:c r="AK120" s="3"/>
    </x:row>
    <x:row r="121" ht="30" customHeight="1">
      <x:c r="A121" s="3"/>
      <x:c r="B121" s="69" t="str">
        <x:f>IF($B$14="","",$B$14)</x:f>
      </x:c>
      <x:c r="C121" s="70" t="n">
        <x:f>IF(G$8="","",G$8)</x:f>
        <x:v>46330</x:v>
      </x:c>
      <x:c r="D121" s="69" t="str">
        <x:f>IF(G14="","",G14)</x:f>
      </x:c>
      <x:c r="E121" s="69" t="str">
        <x:f>IFERROR(UPPER(CONCATENATE("",SUBSTITUTE(CONCATENATE("",SUBSTITUTE(CONCATENATE("",SUBSTITUTE(TRIM(CONCATENATE("",D121))," ","")),"–","-")),"—","-"))),CONCATENATE("",D121))</x:f>
      </x:c>
      <x:c r="F121" s="69" t="str">
        <x:f>IFERROR(LEFT(CONCATENATE("[",E121),SEARCH("-",E121)),"")</x:f>
      </x:c>
      <x:c r="G121" s="69" t="str">
        <x:f>IFERROR(MID(CONCATENATE(E121,"]"),SEARCH("-",E121)+1,32),"")</x:f>
      </x:c>
      <x:c r="H121" s="71" t="str">
        <x:f>IF(OR(E121="",E121="В"),"",IF(OR(E121=$B$42,E121=$B$43,E121=$B$44,E121=$B$45,E121=$B$46),INDEX($E$42:$E$46,MATCH(E121,$B$42:$B$46,0)),IFERROR(IF(ISNUMBER(SEARCH(":",F121)),IF(AND(OR((LEN(F121)-1)=4,(LEN(F121)-1)=5),MID(F121,1+(LEN(F121)-1)-2,1)=":",ISNUMBER(VALUE(MID(F121,2,1))),IF((LEN(F121)-1)=5,ISNUMBER(VALUE(MID(F121,3,1))),TRUE),ISNUMBER(VALUE(MID(F121,1+(LEN(F121)-1)-1,1))),ISNUMBER(VALUE(MID(F121,1+(LEN(F121)-1),1))),VALUE(MID(F121,2,(LEN(F121)-1)-3))&lt;24,VALUE(MID(F121,1+(LEN(F121)-1)-1,2))&lt;60),VALUE(MID(F121,2,(LEN(F121)-1)-3))/24+VALUE(MID(F121,1+(LEN(F121)-1)-1,2))/1440,-1),IF(AND((LEN(F121)-1)&gt;=1,(LEN(F121)-1)&lt;=2,ISNUMBER(VALUE(MID(F121,2,1))),IF((LEN(F121)-1)=2,ISNUMBER(VALUE(MID(F121,3,1))),TRUE),VALUE(MID(F121,2,(LEN(F121)-1)))&lt;24),VALUE(MID(F121,2,(LEN(F121)-1)))/24,-1)),-1)))</x:f>
      </x:c>
      <x:c r="I121" s="71" t="str">
        <x:f>IF(OR(E121="",E121="В"),"",IF(OR(E121=$B$42,E121=$B$43,E121=$B$44,E121=$B$45,E121=$B$46),INDEX($F$42:$F$46,MATCH(E121,$B$42:$B$46,0)),IFERROR(IF(ISNUMBER(SEARCH(":",G121)),IF(AND(OR((LEN(G121)-1)=4,(LEN(G121)-1)=5),MID(G121,0+(LEN(G121)-1)-2,1)=":",ISNUMBER(VALUE(MID(G121,1,1))),IF((LEN(G121)-1)=5,ISNUMBER(VALUE(MID(G121,2,1))),TRUE),ISNUMBER(VALUE(MID(G121,0+(LEN(G121)-1)-1,1))),ISNUMBER(VALUE(MID(G121,0+(LEN(G121)-1),1))),VALUE(MID(G121,1,(LEN(G121)-1)-3))&lt;24,VALUE(MID(G121,0+(LEN(G121)-1)-1,2))&lt;60),VALUE(MID(G121,1,(LEN(G121)-1)-3))/24+VALUE(MID(G121,0+(LEN(G121)-1)-1,2))/1440,-1),IF(AND((LEN(G121)-1)&gt;=1,(LEN(G121)-1)&lt;=2,ISNUMBER(VALUE(MID(G121,1,1))),IF((LEN(G121)-1)=2,ISNUMBER(VALUE(MID(G121,2,1))),TRUE),VALUE(MID(G121,1,(LEN(G121)-1)))&lt;24),VALUE(MID(G121,1,(LEN(G121)-1)))/24,-1)),-1)))</x:f>
      </x:c>
      <x:c r="J121" s="72" t="n">
        <x:f>IF(OR(E121="",E121="В"),0,IF(OR(E121=$B$42,E121=$B$43,E121=$B$44,E121=$B$45,E121=$B$46),INDEX($G$42:$G$46,MATCH(E121,$B$42:$B$46,0)),$D$7))</x:f>
        <x:v>0</x:v>
      </x:c>
      <x:c r="K121" s="73" t="n">
        <x:f>IF(OR(L121="",L121="Выходной"),0,IF(L121="Готово",ROUND(24*MOD(I121-H121,1)-J121/60,10),"Проверить"))</x:f>
        <x:v>0</x:v>
      </x:c>
      <x:c r="L121" s="74" t="str">
        <x:f>IF(E121="","",IF(C121="","Нет дня",IF(E121="В","Выходной",IF(LEN(TRIM($B$14))=0,"Нет имени",IF(COUNTIFS($B$10:$B$33,$B$14)&gt;1,"Повтор имени",IF(OR(E121=$B$42,E121=$B$43,E121=$B$44,E121=$B$45,E121=$B$46),IF(INDEX($I$42:$I$46,MATCH(E121,$B$42:$B$46,0))="Готово","Готово","Проверьте смену"),IF(OR(IFERROR(SEARCH("-",E121),0)=0,IFERROR(SEARCH("-",E121,SEARCH("-",E121)+1),0)&gt;0),"Нет кода",IF(OR(H121&lt;0,I121&lt;0),"Неверное время",IF(H121=I121,"Начало равно концу",IF(NOT(ISNUMBER($D$7)),"Проверьте перерыв",IF(OR($D$7&lt;0,$D$7&lt;&gt;INT($D$7)),"Проверьте перерыв",IF($D$7&gt;=ROUND(MOD(I121-H121,1)*1440,8),"Перерыв не меньше смены","Готово"))))))))))))</x:f>
      </x:c>
      <x:c r="M121" s="3"/>
      <x:c r="N121" s="3"/>
      <x:c r="O121" s="3"/>
      <x:c r="P121" s="3"/>
      <x:c r="Q121" s="3"/>
      <x:c r="R121" s="3"/>
      <x:c r="S121" s="3"/>
      <x:c r="T121" s="3"/>
      <x:c r="U121" s="3"/>
      <x:c r="V121" s="3"/>
      <x:c r="W121" s="3"/>
      <x:c r="X121" s="3"/>
      <x:c r="Y121" s="3"/>
      <x:c r="Z121" s="3"/>
      <x:c r="AA121" s="3"/>
      <x:c r="AB121" s="3"/>
      <x:c r="AC121" s="3"/>
      <x:c r="AD121" s="3"/>
      <x:c r="AE121" s="3"/>
      <x:c r="AF121" s="3"/>
      <x:c r="AG121" s="3"/>
      <x:c r="AH121" s="3"/>
      <x:c r="AI121" s="3"/>
      <x:c r="AJ121" s="3"/>
      <x:c r="AK121" s="3"/>
    </x:row>
    <x:row r="122" ht="30" customHeight="1">
      <x:c r="A122" s="3"/>
      <x:c r="B122" s="69" t="str">
        <x:f>IF($B$14="","",$B$14)</x:f>
      </x:c>
      <x:c r="C122" s="70" t="n">
        <x:f>IF(H$8="","",H$8)</x:f>
        <x:v>46331</x:v>
      </x:c>
      <x:c r="D122" s="69" t="str">
        <x:f>IF(H14="","",H14)</x:f>
      </x:c>
      <x:c r="E122" s="69" t="str">
        <x:f>IFERROR(UPPER(CONCATENATE("",SUBSTITUTE(CONCATENATE("",SUBSTITUTE(CONCATENATE("",SUBSTITUTE(TRIM(CONCATENATE("",D122))," ","")),"–","-")),"—","-"))),CONCATENATE("",D122))</x:f>
      </x:c>
      <x:c r="F122" s="69" t="str">
        <x:f>IFERROR(LEFT(CONCATENATE("[",E122),SEARCH("-",E122)),"")</x:f>
      </x:c>
      <x:c r="G122" s="69" t="str">
        <x:f>IFERROR(MID(CONCATENATE(E122,"]"),SEARCH("-",E122)+1,32),"")</x:f>
      </x:c>
      <x:c r="H122" s="71" t="str">
        <x:f>IF(OR(E122="",E122="В"),"",IF(OR(E122=$B$42,E122=$B$43,E122=$B$44,E122=$B$45,E122=$B$46),INDEX($E$42:$E$46,MATCH(E122,$B$42:$B$46,0)),IFERROR(IF(ISNUMBER(SEARCH(":",F122)),IF(AND(OR((LEN(F122)-1)=4,(LEN(F122)-1)=5),MID(F122,1+(LEN(F122)-1)-2,1)=":",ISNUMBER(VALUE(MID(F122,2,1))),IF((LEN(F122)-1)=5,ISNUMBER(VALUE(MID(F122,3,1))),TRUE),ISNUMBER(VALUE(MID(F122,1+(LEN(F122)-1)-1,1))),ISNUMBER(VALUE(MID(F122,1+(LEN(F122)-1),1))),VALUE(MID(F122,2,(LEN(F122)-1)-3))&lt;24,VALUE(MID(F122,1+(LEN(F122)-1)-1,2))&lt;60),VALUE(MID(F122,2,(LEN(F122)-1)-3))/24+VALUE(MID(F122,1+(LEN(F122)-1)-1,2))/1440,-1),IF(AND((LEN(F122)-1)&gt;=1,(LEN(F122)-1)&lt;=2,ISNUMBER(VALUE(MID(F122,2,1))),IF((LEN(F122)-1)=2,ISNUMBER(VALUE(MID(F122,3,1))),TRUE),VALUE(MID(F122,2,(LEN(F122)-1)))&lt;24),VALUE(MID(F122,2,(LEN(F122)-1)))/24,-1)),-1)))</x:f>
      </x:c>
      <x:c r="I122" s="71" t="str">
        <x:f>IF(OR(E122="",E122="В"),"",IF(OR(E122=$B$42,E122=$B$43,E122=$B$44,E122=$B$45,E122=$B$46),INDEX($F$42:$F$46,MATCH(E122,$B$42:$B$46,0)),IFERROR(IF(ISNUMBER(SEARCH(":",G122)),IF(AND(OR((LEN(G122)-1)=4,(LEN(G122)-1)=5),MID(G122,0+(LEN(G122)-1)-2,1)=":",ISNUMBER(VALUE(MID(G122,1,1))),IF((LEN(G122)-1)=5,ISNUMBER(VALUE(MID(G122,2,1))),TRUE),ISNUMBER(VALUE(MID(G122,0+(LEN(G122)-1)-1,1))),ISNUMBER(VALUE(MID(G122,0+(LEN(G122)-1),1))),VALUE(MID(G122,1,(LEN(G122)-1)-3))&lt;24,VALUE(MID(G122,0+(LEN(G122)-1)-1,2))&lt;60),VALUE(MID(G122,1,(LEN(G122)-1)-3))/24+VALUE(MID(G122,0+(LEN(G122)-1)-1,2))/1440,-1),IF(AND((LEN(G122)-1)&gt;=1,(LEN(G122)-1)&lt;=2,ISNUMBER(VALUE(MID(G122,1,1))),IF((LEN(G122)-1)=2,ISNUMBER(VALUE(MID(G122,2,1))),TRUE),VALUE(MID(G122,1,(LEN(G122)-1)))&lt;24),VALUE(MID(G122,1,(LEN(G122)-1)))/24,-1)),-1)))</x:f>
      </x:c>
      <x:c r="J122" s="72" t="n">
        <x:f>IF(OR(E122="",E122="В"),0,IF(OR(E122=$B$42,E122=$B$43,E122=$B$44,E122=$B$45,E122=$B$46),INDEX($G$42:$G$46,MATCH(E122,$B$42:$B$46,0)),$D$7))</x:f>
        <x:v>0</x:v>
      </x:c>
      <x:c r="K122" s="73" t="n">
        <x:f>IF(OR(L122="",L122="Выходной"),0,IF(L122="Готово",ROUND(24*MOD(I122-H122,1)-J122/60,10),"Проверить"))</x:f>
        <x:v>0</x:v>
      </x:c>
      <x:c r="L122" s="74" t="str">
        <x:f>IF(E122="","",IF(C122="","Нет дня",IF(E122="В","Выходной",IF(LEN(TRIM($B$14))=0,"Нет имени",IF(COUNTIFS($B$10:$B$33,$B$14)&gt;1,"Повтор имени",IF(OR(E122=$B$42,E122=$B$43,E122=$B$44,E122=$B$45,E122=$B$46),IF(INDEX($I$42:$I$46,MATCH(E122,$B$42:$B$46,0))="Готово","Готово","Проверьте смену"),IF(OR(IFERROR(SEARCH("-",E122),0)=0,IFERROR(SEARCH("-",E122,SEARCH("-",E122)+1),0)&gt;0),"Нет кода",IF(OR(H122&lt;0,I122&lt;0),"Неверное время",IF(H122=I122,"Начало равно концу",IF(NOT(ISNUMBER($D$7)),"Проверьте перерыв",IF(OR($D$7&lt;0,$D$7&lt;&gt;INT($D$7)),"Проверьте перерыв",IF($D$7&gt;=ROUND(MOD(I122-H122,1)*1440,8),"Перерыв не меньше смены","Готово"))))))))))))</x:f>
      </x:c>
      <x:c r="M122" s="3"/>
      <x:c r="N122" s="3"/>
      <x:c r="O122" s="3"/>
      <x:c r="P122" s="3"/>
      <x:c r="Q122" s="3"/>
      <x:c r="R122" s="3"/>
      <x:c r="S122" s="3"/>
      <x:c r="T122" s="3"/>
      <x:c r="U122" s="3"/>
      <x:c r="V122" s="3"/>
      <x:c r="W122" s="3"/>
      <x:c r="X122" s="3"/>
      <x:c r="Y122" s="3"/>
      <x:c r="Z122" s="3"/>
      <x:c r="AA122" s="3"/>
      <x:c r="AB122" s="3"/>
      <x:c r="AC122" s="3"/>
      <x:c r="AD122" s="3"/>
      <x:c r="AE122" s="3"/>
      <x:c r="AF122" s="3"/>
      <x:c r="AG122" s="3"/>
      <x:c r="AH122" s="3"/>
      <x:c r="AI122" s="3"/>
      <x:c r="AJ122" s="3"/>
      <x:c r="AK122" s="3"/>
    </x:row>
    <x:row r="123" ht="30" customHeight="1">
      <x:c r="A123" s="3"/>
      <x:c r="B123" s="69" t="str">
        <x:f>IF($B$14="","",$B$14)</x:f>
      </x:c>
      <x:c r="C123" s="70" t="n">
        <x:f>IF(I$8="","",I$8)</x:f>
        <x:v>46332</x:v>
      </x:c>
      <x:c r="D123" s="69" t="str">
        <x:f>IF(I14="","",I14)</x:f>
      </x:c>
      <x:c r="E123" s="69" t="str">
        <x:f>IFERROR(UPPER(CONCATENATE("",SUBSTITUTE(CONCATENATE("",SUBSTITUTE(CONCATENATE("",SUBSTITUTE(TRIM(CONCATENATE("",D123))," ","")),"–","-")),"—","-"))),CONCATENATE("",D123))</x:f>
      </x:c>
      <x:c r="F123" s="69" t="str">
        <x:f>IFERROR(LEFT(CONCATENATE("[",E123),SEARCH("-",E123)),"")</x:f>
      </x:c>
      <x:c r="G123" s="69" t="str">
        <x:f>IFERROR(MID(CONCATENATE(E123,"]"),SEARCH("-",E123)+1,32),"")</x:f>
      </x:c>
      <x:c r="H123" s="71" t="str">
        <x:f>IF(OR(E123="",E123="В"),"",IF(OR(E123=$B$42,E123=$B$43,E123=$B$44,E123=$B$45,E123=$B$46),INDEX($E$42:$E$46,MATCH(E123,$B$42:$B$46,0)),IFERROR(IF(ISNUMBER(SEARCH(":",F123)),IF(AND(OR((LEN(F123)-1)=4,(LEN(F123)-1)=5),MID(F123,1+(LEN(F123)-1)-2,1)=":",ISNUMBER(VALUE(MID(F123,2,1))),IF((LEN(F123)-1)=5,ISNUMBER(VALUE(MID(F123,3,1))),TRUE),ISNUMBER(VALUE(MID(F123,1+(LEN(F123)-1)-1,1))),ISNUMBER(VALUE(MID(F123,1+(LEN(F123)-1),1))),VALUE(MID(F123,2,(LEN(F123)-1)-3))&lt;24,VALUE(MID(F123,1+(LEN(F123)-1)-1,2))&lt;60),VALUE(MID(F123,2,(LEN(F123)-1)-3))/24+VALUE(MID(F123,1+(LEN(F123)-1)-1,2))/1440,-1),IF(AND((LEN(F123)-1)&gt;=1,(LEN(F123)-1)&lt;=2,ISNUMBER(VALUE(MID(F123,2,1))),IF((LEN(F123)-1)=2,ISNUMBER(VALUE(MID(F123,3,1))),TRUE),VALUE(MID(F123,2,(LEN(F123)-1)))&lt;24),VALUE(MID(F123,2,(LEN(F123)-1)))/24,-1)),-1)))</x:f>
      </x:c>
      <x:c r="I123" s="71" t="str">
        <x:f>IF(OR(E123="",E123="В"),"",IF(OR(E123=$B$42,E123=$B$43,E123=$B$44,E123=$B$45,E123=$B$46),INDEX($F$42:$F$46,MATCH(E123,$B$42:$B$46,0)),IFERROR(IF(ISNUMBER(SEARCH(":",G123)),IF(AND(OR((LEN(G123)-1)=4,(LEN(G123)-1)=5),MID(G123,0+(LEN(G123)-1)-2,1)=":",ISNUMBER(VALUE(MID(G123,1,1))),IF((LEN(G123)-1)=5,ISNUMBER(VALUE(MID(G123,2,1))),TRUE),ISNUMBER(VALUE(MID(G123,0+(LEN(G123)-1)-1,1))),ISNUMBER(VALUE(MID(G123,0+(LEN(G123)-1),1))),VALUE(MID(G123,1,(LEN(G123)-1)-3))&lt;24,VALUE(MID(G123,0+(LEN(G123)-1)-1,2))&lt;60),VALUE(MID(G123,1,(LEN(G123)-1)-3))/24+VALUE(MID(G123,0+(LEN(G123)-1)-1,2))/1440,-1),IF(AND((LEN(G123)-1)&gt;=1,(LEN(G123)-1)&lt;=2,ISNUMBER(VALUE(MID(G123,1,1))),IF((LEN(G123)-1)=2,ISNUMBER(VALUE(MID(G123,2,1))),TRUE),VALUE(MID(G123,1,(LEN(G123)-1)))&lt;24),VALUE(MID(G123,1,(LEN(G123)-1)))/24,-1)),-1)))</x:f>
      </x:c>
      <x:c r="J123" s="72" t="n">
        <x:f>IF(OR(E123="",E123="В"),0,IF(OR(E123=$B$42,E123=$B$43,E123=$B$44,E123=$B$45,E123=$B$46),INDEX($G$42:$G$46,MATCH(E123,$B$42:$B$46,0)),$D$7))</x:f>
        <x:v>0</x:v>
      </x:c>
      <x:c r="K123" s="73" t="n">
        <x:f>IF(OR(L123="",L123="Выходной"),0,IF(L123="Готово",ROUND(24*MOD(I123-H123,1)-J123/60,10),"Проверить"))</x:f>
        <x:v>0</x:v>
      </x:c>
      <x:c r="L123" s="74" t="str">
        <x:f>IF(E123="","",IF(C123="","Нет дня",IF(E123="В","Выходной",IF(LEN(TRIM($B$14))=0,"Нет имени",IF(COUNTIFS($B$10:$B$33,$B$14)&gt;1,"Повтор имени",IF(OR(E123=$B$42,E123=$B$43,E123=$B$44,E123=$B$45,E123=$B$46),IF(INDEX($I$42:$I$46,MATCH(E123,$B$42:$B$46,0))="Готово","Готово","Проверьте смену"),IF(OR(IFERROR(SEARCH("-",E123),0)=0,IFERROR(SEARCH("-",E123,SEARCH("-",E123)+1),0)&gt;0),"Нет кода",IF(OR(H123&lt;0,I123&lt;0),"Неверное время",IF(H123=I123,"Начало равно концу",IF(NOT(ISNUMBER($D$7)),"Проверьте перерыв",IF(OR($D$7&lt;0,$D$7&lt;&gt;INT($D$7)),"Проверьте перерыв",IF($D$7&gt;=ROUND(MOD(I123-H123,1)*1440,8),"Перерыв не меньше смены","Готово"))))))))))))</x:f>
      </x:c>
      <x:c r="M123" s="3"/>
      <x:c r="N123" s="3"/>
      <x:c r="O123" s="3"/>
      <x:c r="P123" s="3"/>
      <x:c r="Q123" s="3"/>
      <x:c r="R123" s="3"/>
      <x:c r="S123" s="3"/>
      <x:c r="T123" s="3"/>
      <x:c r="U123" s="3"/>
      <x:c r="V123" s="3"/>
      <x:c r="W123" s="3"/>
      <x:c r="X123" s="3"/>
      <x:c r="Y123" s="3"/>
      <x:c r="Z123" s="3"/>
      <x:c r="AA123" s="3"/>
      <x:c r="AB123" s="3"/>
      <x:c r="AC123" s="3"/>
      <x:c r="AD123" s="3"/>
      <x:c r="AE123" s="3"/>
      <x:c r="AF123" s="3"/>
      <x:c r="AG123" s="3"/>
      <x:c r="AH123" s="3"/>
      <x:c r="AI123" s="3"/>
      <x:c r="AJ123" s="3"/>
      <x:c r="AK123" s="3"/>
    </x:row>
    <x:row r="124" ht="30" customHeight="1">
      <x:c r="A124" s="3"/>
      <x:c r="B124" s="69" t="str">
        <x:f>IF($B$14="","",$B$14)</x:f>
      </x:c>
      <x:c r="C124" s="70" t="n">
        <x:f>IF(J$8="","",J$8)</x:f>
        <x:v>46333</x:v>
      </x:c>
      <x:c r="D124" s="69" t="str">
        <x:f>IF(J14="","",J14)</x:f>
      </x:c>
      <x:c r="E124" s="69" t="str">
        <x:f>IFERROR(UPPER(CONCATENATE("",SUBSTITUTE(CONCATENATE("",SUBSTITUTE(CONCATENATE("",SUBSTITUTE(TRIM(CONCATENATE("",D124))," ","")),"–","-")),"—","-"))),CONCATENATE("",D124))</x:f>
      </x:c>
      <x:c r="F124" s="69" t="str">
        <x:f>IFERROR(LEFT(CONCATENATE("[",E124),SEARCH("-",E124)),"")</x:f>
      </x:c>
      <x:c r="G124" s="69" t="str">
        <x:f>IFERROR(MID(CONCATENATE(E124,"]"),SEARCH("-",E124)+1,32),"")</x:f>
      </x:c>
      <x:c r="H124" s="71" t="str">
        <x:f>IF(OR(E124="",E124="В"),"",IF(OR(E124=$B$42,E124=$B$43,E124=$B$44,E124=$B$45,E124=$B$46),INDEX($E$42:$E$46,MATCH(E124,$B$42:$B$46,0)),IFERROR(IF(ISNUMBER(SEARCH(":",F124)),IF(AND(OR((LEN(F124)-1)=4,(LEN(F124)-1)=5),MID(F124,1+(LEN(F124)-1)-2,1)=":",ISNUMBER(VALUE(MID(F124,2,1))),IF((LEN(F124)-1)=5,ISNUMBER(VALUE(MID(F124,3,1))),TRUE),ISNUMBER(VALUE(MID(F124,1+(LEN(F124)-1)-1,1))),ISNUMBER(VALUE(MID(F124,1+(LEN(F124)-1),1))),VALUE(MID(F124,2,(LEN(F124)-1)-3))&lt;24,VALUE(MID(F124,1+(LEN(F124)-1)-1,2))&lt;60),VALUE(MID(F124,2,(LEN(F124)-1)-3))/24+VALUE(MID(F124,1+(LEN(F124)-1)-1,2))/1440,-1),IF(AND((LEN(F124)-1)&gt;=1,(LEN(F124)-1)&lt;=2,ISNUMBER(VALUE(MID(F124,2,1))),IF((LEN(F124)-1)=2,ISNUMBER(VALUE(MID(F124,3,1))),TRUE),VALUE(MID(F124,2,(LEN(F124)-1)))&lt;24),VALUE(MID(F124,2,(LEN(F124)-1)))/24,-1)),-1)))</x:f>
      </x:c>
      <x:c r="I124" s="71" t="str">
        <x:f>IF(OR(E124="",E124="В"),"",IF(OR(E124=$B$42,E124=$B$43,E124=$B$44,E124=$B$45,E124=$B$46),INDEX($F$42:$F$46,MATCH(E124,$B$42:$B$46,0)),IFERROR(IF(ISNUMBER(SEARCH(":",G124)),IF(AND(OR((LEN(G124)-1)=4,(LEN(G124)-1)=5),MID(G124,0+(LEN(G124)-1)-2,1)=":",ISNUMBER(VALUE(MID(G124,1,1))),IF((LEN(G124)-1)=5,ISNUMBER(VALUE(MID(G124,2,1))),TRUE),ISNUMBER(VALUE(MID(G124,0+(LEN(G124)-1)-1,1))),ISNUMBER(VALUE(MID(G124,0+(LEN(G124)-1),1))),VALUE(MID(G124,1,(LEN(G124)-1)-3))&lt;24,VALUE(MID(G124,0+(LEN(G124)-1)-1,2))&lt;60),VALUE(MID(G124,1,(LEN(G124)-1)-3))/24+VALUE(MID(G124,0+(LEN(G124)-1)-1,2))/1440,-1),IF(AND((LEN(G124)-1)&gt;=1,(LEN(G124)-1)&lt;=2,ISNUMBER(VALUE(MID(G124,1,1))),IF((LEN(G124)-1)=2,ISNUMBER(VALUE(MID(G124,2,1))),TRUE),VALUE(MID(G124,1,(LEN(G124)-1)))&lt;24),VALUE(MID(G124,1,(LEN(G124)-1)))/24,-1)),-1)))</x:f>
      </x:c>
      <x:c r="J124" s="72" t="n">
        <x:f>IF(OR(E124="",E124="В"),0,IF(OR(E124=$B$42,E124=$B$43,E124=$B$44,E124=$B$45,E124=$B$46),INDEX($G$42:$G$46,MATCH(E124,$B$42:$B$46,0)),$D$7))</x:f>
        <x:v>0</x:v>
      </x:c>
      <x:c r="K124" s="73" t="n">
        <x:f>IF(OR(L124="",L124="Выходной"),0,IF(L124="Готово",ROUND(24*MOD(I124-H124,1)-J124/60,10),"Проверить"))</x:f>
        <x:v>0</x:v>
      </x:c>
      <x:c r="L124" s="74" t="str">
        <x:f>IF(E124="","",IF(C124="","Нет дня",IF(E124="В","Выходной",IF(LEN(TRIM($B$14))=0,"Нет имени",IF(COUNTIFS($B$10:$B$33,$B$14)&gt;1,"Повтор имени",IF(OR(E124=$B$42,E124=$B$43,E124=$B$44,E124=$B$45,E124=$B$46),IF(INDEX($I$42:$I$46,MATCH(E124,$B$42:$B$46,0))="Готово","Готово","Проверьте смену"),IF(OR(IFERROR(SEARCH("-",E124),0)=0,IFERROR(SEARCH("-",E124,SEARCH("-",E124)+1),0)&gt;0),"Нет кода",IF(OR(H124&lt;0,I124&lt;0),"Неверное время",IF(H124=I124,"Начало равно концу",IF(NOT(ISNUMBER($D$7)),"Проверьте перерыв",IF(OR($D$7&lt;0,$D$7&lt;&gt;INT($D$7)),"Проверьте перерыв",IF($D$7&gt;=ROUND(MOD(I124-H124,1)*1440,8),"Перерыв не меньше смены","Готово"))))))))))))</x:f>
      </x:c>
      <x:c r="M124" s="3"/>
      <x:c r="N124" s="3"/>
      <x:c r="O124" s="3"/>
      <x:c r="P124" s="3"/>
      <x:c r="Q124" s="3"/>
      <x:c r="R124" s="3"/>
      <x:c r="S124" s="3"/>
      <x:c r="T124" s="3"/>
      <x:c r="U124" s="3"/>
      <x:c r="V124" s="3"/>
      <x:c r="W124" s="3"/>
      <x:c r="X124" s="3"/>
      <x:c r="Y124" s="3"/>
      <x:c r="Z124" s="3"/>
      <x:c r="AA124" s="3"/>
      <x:c r="AB124" s="3"/>
      <x:c r="AC124" s="3"/>
      <x:c r="AD124" s="3"/>
      <x:c r="AE124" s="3"/>
      <x:c r="AF124" s="3"/>
      <x:c r="AG124" s="3"/>
      <x:c r="AH124" s="3"/>
      <x:c r="AI124" s="3"/>
      <x:c r="AJ124" s="3"/>
      <x:c r="AK124" s="3"/>
    </x:row>
    <x:row r="125" ht="30" customHeight="1">
      <x:c r="A125" s="3"/>
      <x:c r="B125" s="69" t="str">
        <x:f>IF($B$14="","",$B$14)</x:f>
      </x:c>
      <x:c r="C125" s="70" t="n">
        <x:f>IF(K$8="","",K$8)</x:f>
        <x:v>46334</x:v>
      </x:c>
      <x:c r="D125" s="69" t="str">
        <x:f>IF(K14="","",K14)</x:f>
      </x:c>
      <x:c r="E125" s="69" t="str">
        <x:f>IFERROR(UPPER(CONCATENATE("",SUBSTITUTE(CONCATENATE("",SUBSTITUTE(CONCATENATE("",SUBSTITUTE(TRIM(CONCATENATE("",D125))," ","")),"–","-")),"—","-"))),CONCATENATE("",D125))</x:f>
      </x:c>
      <x:c r="F125" s="69" t="str">
        <x:f>IFERROR(LEFT(CONCATENATE("[",E125),SEARCH("-",E125)),"")</x:f>
      </x:c>
      <x:c r="G125" s="69" t="str">
        <x:f>IFERROR(MID(CONCATENATE(E125,"]"),SEARCH("-",E125)+1,32),"")</x:f>
      </x:c>
      <x:c r="H125" s="71" t="str">
        <x:f>IF(OR(E125="",E125="В"),"",IF(OR(E125=$B$42,E125=$B$43,E125=$B$44,E125=$B$45,E125=$B$46),INDEX($E$42:$E$46,MATCH(E125,$B$42:$B$46,0)),IFERROR(IF(ISNUMBER(SEARCH(":",F125)),IF(AND(OR((LEN(F125)-1)=4,(LEN(F125)-1)=5),MID(F125,1+(LEN(F125)-1)-2,1)=":",ISNUMBER(VALUE(MID(F125,2,1))),IF((LEN(F125)-1)=5,ISNUMBER(VALUE(MID(F125,3,1))),TRUE),ISNUMBER(VALUE(MID(F125,1+(LEN(F125)-1)-1,1))),ISNUMBER(VALUE(MID(F125,1+(LEN(F125)-1),1))),VALUE(MID(F125,2,(LEN(F125)-1)-3))&lt;24,VALUE(MID(F125,1+(LEN(F125)-1)-1,2))&lt;60),VALUE(MID(F125,2,(LEN(F125)-1)-3))/24+VALUE(MID(F125,1+(LEN(F125)-1)-1,2))/1440,-1),IF(AND((LEN(F125)-1)&gt;=1,(LEN(F125)-1)&lt;=2,ISNUMBER(VALUE(MID(F125,2,1))),IF((LEN(F125)-1)=2,ISNUMBER(VALUE(MID(F125,3,1))),TRUE),VALUE(MID(F125,2,(LEN(F125)-1)))&lt;24),VALUE(MID(F125,2,(LEN(F125)-1)))/24,-1)),-1)))</x:f>
      </x:c>
      <x:c r="I125" s="71" t="str">
        <x:f>IF(OR(E125="",E125="В"),"",IF(OR(E125=$B$42,E125=$B$43,E125=$B$44,E125=$B$45,E125=$B$46),INDEX($F$42:$F$46,MATCH(E125,$B$42:$B$46,0)),IFERROR(IF(ISNUMBER(SEARCH(":",G125)),IF(AND(OR((LEN(G125)-1)=4,(LEN(G125)-1)=5),MID(G125,0+(LEN(G125)-1)-2,1)=":",ISNUMBER(VALUE(MID(G125,1,1))),IF((LEN(G125)-1)=5,ISNUMBER(VALUE(MID(G125,2,1))),TRUE),ISNUMBER(VALUE(MID(G125,0+(LEN(G125)-1)-1,1))),ISNUMBER(VALUE(MID(G125,0+(LEN(G125)-1),1))),VALUE(MID(G125,1,(LEN(G125)-1)-3))&lt;24,VALUE(MID(G125,0+(LEN(G125)-1)-1,2))&lt;60),VALUE(MID(G125,1,(LEN(G125)-1)-3))/24+VALUE(MID(G125,0+(LEN(G125)-1)-1,2))/1440,-1),IF(AND((LEN(G125)-1)&gt;=1,(LEN(G125)-1)&lt;=2,ISNUMBER(VALUE(MID(G125,1,1))),IF((LEN(G125)-1)=2,ISNUMBER(VALUE(MID(G125,2,1))),TRUE),VALUE(MID(G125,1,(LEN(G125)-1)))&lt;24),VALUE(MID(G125,1,(LEN(G125)-1)))/24,-1)),-1)))</x:f>
      </x:c>
      <x:c r="J125" s="72" t="n">
        <x:f>IF(OR(E125="",E125="В"),0,IF(OR(E125=$B$42,E125=$B$43,E125=$B$44,E125=$B$45,E125=$B$46),INDEX($G$42:$G$46,MATCH(E125,$B$42:$B$46,0)),$D$7))</x:f>
        <x:v>0</x:v>
      </x:c>
      <x:c r="K125" s="73" t="n">
        <x:f>IF(OR(L125="",L125="Выходной"),0,IF(L125="Готово",ROUND(24*MOD(I125-H125,1)-J125/60,10),"Проверить"))</x:f>
        <x:v>0</x:v>
      </x:c>
      <x:c r="L125" s="74" t="str">
        <x:f>IF(E125="","",IF(C125="","Нет дня",IF(E125="В","Выходной",IF(LEN(TRIM($B$14))=0,"Нет имени",IF(COUNTIFS($B$10:$B$33,$B$14)&gt;1,"Повтор имени",IF(OR(E125=$B$42,E125=$B$43,E125=$B$44,E125=$B$45,E125=$B$46),IF(INDEX($I$42:$I$46,MATCH(E125,$B$42:$B$46,0))="Готово","Готово","Проверьте смену"),IF(OR(IFERROR(SEARCH("-",E125),0)=0,IFERROR(SEARCH("-",E125,SEARCH("-",E125)+1),0)&gt;0),"Нет кода",IF(OR(H125&lt;0,I125&lt;0),"Неверное время",IF(H125=I125,"Начало равно концу",IF(NOT(ISNUMBER($D$7)),"Проверьте перерыв",IF(OR($D$7&lt;0,$D$7&lt;&gt;INT($D$7)),"Проверьте перерыв",IF($D$7&gt;=ROUND(MOD(I125-H125,1)*1440,8),"Перерыв не меньше смены","Готово"))))))))))))</x:f>
      </x:c>
      <x:c r="M125" s="3"/>
      <x:c r="N125" s="3"/>
      <x:c r="O125" s="3"/>
      <x:c r="P125" s="3"/>
      <x:c r="Q125" s="3"/>
      <x:c r="R125" s="3"/>
      <x:c r="S125" s="3"/>
      <x:c r="T125" s="3"/>
      <x:c r="U125" s="3"/>
      <x:c r="V125" s="3"/>
      <x:c r="W125" s="3"/>
      <x:c r="X125" s="3"/>
      <x:c r="Y125" s="3"/>
      <x:c r="Z125" s="3"/>
      <x:c r="AA125" s="3"/>
      <x:c r="AB125" s="3"/>
      <x:c r="AC125" s="3"/>
      <x:c r="AD125" s="3"/>
      <x:c r="AE125" s="3"/>
      <x:c r="AF125" s="3"/>
      <x:c r="AG125" s="3"/>
      <x:c r="AH125" s="3"/>
      <x:c r="AI125" s="3"/>
      <x:c r="AJ125" s="3"/>
      <x:c r="AK125" s="3"/>
    </x:row>
    <x:row r="126" ht="30" customHeight="1">
      <x:c r="A126" s="3"/>
      <x:c r="B126" s="69" t="str">
        <x:f>IF($B$14="","",$B$14)</x:f>
      </x:c>
      <x:c r="C126" s="70" t="n">
        <x:f>IF(L$8="","",L$8)</x:f>
        <x:v>46335</x:v>
      </x:c>
      <x:c r="D126" s="69" t="str">
        <x:f>IF(L14="","",L14)</x:f>
      </x:c>
      <x:c r="E126" s="69" t="str">
        <x:f>IFERROR(UPPER(CONCATENATE("",SUBSTITUTE(CONCATENATE("",SUBSTITUTE(CONCATENATE("",SUBSTITUTE(TRIM(CONCATENATE("",D126))," ","")),"–","-")),"—","-"))),CONCATENATE("",D126))</x:f>
      </x:c>
      <x:c r="F126" s="69" t="str">
        <x:f>IFERROR(LEFT(CONCATENATE("[",E126),SEARCH("-",E126)),"")</x:f>
      </x:c>
      <x:c r="G126" s="69" t="str">
        <x:f>IFERROR(MID(CONCATENATE(E126,"]"),SEARCH("-",E126)+1,32),"")</x:f>
      </x:c>
      <x:c r="H126" s="71" t="str">
        <x:f>IF(OR(E126="",E126="В"),"",IF(OR(E126=$B$42,E126=$B$43,E126=$B$44,E126=$B$45,E126=$B$46),INDEX($E$42:$E$46,MATCH(E126,$B$42:$B$46,0)),IFERROR(IF(ISNUMBER(SEARCH(":",F126)),IF(AND(OR((LEN(F126)-1)=4,(LEN(F126)-1)=5),MID(F126,1+(LEN(F126)-1)-2,1)=":",ISNUMBER(VALUE(MID(F126,2,1))),IF((LEN(F126)-1)=5,ISNUMBER(VALUE(MID(F126,3,1))),TRUE),ISNUMBER(VALUE(MID(F126,1+(LEN(F126)-1)-1,1))),ISNUMBER(VALUE(MID(F126,1+(LEN(F126)-1),1))),VALUE(MID(F126,2,(LEN(F126)-1)-3))&lt;24,VALUE(MID(F126,1+(LEN(F126)-1)-1,2))&lt;60),VALUE(MID(F126,2,(LEN(F126)-1)-3))/24+VALUE(MID(F126,1+(LEN(F126)-1)-1,2))/1440,-1),IF(AND((LEN(F126)-1)&gt;=1,(LEN(F126)-1)&lt;=2,ISNUMBER(VALUE(MID(F126,2,1))),IF((LEN(F126)-1)=2,ISNUMBER(VALUE(MID(F126,3,1))),TRUE),VALUE(MID(F126,2,(LEN(F126)-1)))&lt;24),VALUE(MID(F126,2,(LEN(F126)-1)))/24,-1)),-1)))</x:f>
      </x:c>
      <x:c r="I126" s="71" t="str">
        <x:f>IF(OR(E126="",E126="В"),"",IF(OR(E126=$B$42,E126=$B$43,E126=$B$44,E126=$B$45,E126=$B$46),INDEX($F$42:$F$46,MATCH(E126,$B$42:$B$46,0)),IFERROR(IF(ISNUMBER(SEARCH(":",G126)),IF(AND(OR((LEN(G126)-1)=4,(LEN(G126)-1)=5),MID(G126,0+(LEN(G126)-1)-2,1)=":",ISNUMBER(VALUE(MID(G126,1,1))),IF((LEN(G126)-1)=5,ISNUMBER(VALUE(MID(G126,2,1))),TRUE),ISNUMBER(VALUE(MID(G126,0+(LEN(G126)-1)-1,1))),ISNUMBER(VALUE(MID(G126,0+(LEN(G126)-1),1))),VALUE(MID(G126,1,(LEN(G126)-1)-3))&lt;24,VALUE(MID(G126,0+(LEN(G126)-1)-1,2))&lt;60),VALUE(MID(G126,1,(LEN(G126)-1)-3))/24+VALUE(MID(G126,0+(LEN(G126)-1)-1,2))/1440,-1),IF(AND((LEN(G126)-1)&gt;=1,(LEN(G126)-1)&lt;=2,ISNUMBER(VALUE(MID(G126,1,1))),IF((LEN(G126)-1)=2,ISNUMBER(VALUE(MID(G126,2,1))),TRUE),VALUE(MID(G126,1,(LEN(G126)-1)))&lt;24),VALUE(MID(G126,1,(LEN(G126)-1)))/24,-1)),-1)))</x:f>
      </x:c>
      <x:c r="J126" s="72" t="n">
        <x:f>IF(OR(E126="",E126="В"),0,IF(OR(E126=$B$42,E126=$B$43,E126=$B$44,E126=$B$45,E126=$B$46),INDEX($G$42:$G$46,MATCH(E126,$B$42:$B$46,0)),$D$7))</x:f>
        <x:v>0</x:v>
      </x:c>
      <x:c r="K126" s="73" t="n">
        <x:f>IF(OR(L126="",L126="Выходной"),0,IF(L126="Готово",ROUND(24*MOD(I126-H126,1)-J126/60,10),"Проверить"))</x:f>
        <x:v>0</x:v>
      </x:c>
      <x:c r="L126" s="74" t="str">
        <x:f>IF(E126="","",IF(C126="","Нет дня",IF(E126="В","Выходной",IF(LEN(TRIM($B$14))=0,"Нет имени",IF(COUNTIFS($B$10:$B$33,$B$14)&gt;1,"Повтор имени",IF(OR(E126=$B$42,E126=$B$43,E126=$B$44,E126=$B$45,E126=$B$46),IF(INDEX($I$42:$I$46,MATCH(E126,$B$42:$B$46,0))="Готово","Готово","Проверьте смену"),IF(OR(IFERROR(SEARCH("-",E126),0)=0,IFERROR(SEARCH("-",E126,SEARCH("-",E126)+1),0)&gt;0),"Нет кода",IF(OR(H126&lt;0,I126&lt;0),"Неверное время",IF(H126=I126,"Начало равно концу",IF(NOT(ISNUMBER($D$7)),"Проверьте перерыв",IF(OR($D$7&lt;0,$D$7&lt;&gt;INT($D$7)),"Проверьте перерыв",IF($D$7&gt;=ROUND(MOD(I126-H126,1)*1440,8),"Перерыв не меньше смены","Готово"))))))))))))</x:f>
      </x:c>
      <x:c r="M126" s="3"/>
      <x:c r="N126" s="3"/>
      <x:c r="O126" s="3"/>
      <x:c r="P126" s="3"/>
      <x:c r="Q126" s="3"/>
      <x:c r="R126" s="3"/>
      <x:c r="S126" s="3"/>
      <x:c r="T126" s="3"/>
      <x:c r="U126" s="3"/>
      <x:c r="V126" s="3"/>
      <x:c r="W126" s="3"/>
      <x:c r="X126" s="3"/>
      <x:c r="Y126" s="3"/>
      <x:c r="Z126" s="3"/>
      <x:c r="AA126" s="3"/>
      <x:c r="AB126" s="3"/>
      <x:c r="AC126" s="3"/>
      <x:c r="AD126" s="3"/>
      <x:c r="AE126" s="3"/>
      <x:c r="AF126" s="3"/>
      <x:c r="AG126" s="3"/>
      <x:c r="AH126" s="3"/>
      <x:c r="AI126" s="3"/>
      <x:c r="AJ126" s="3"/>
      <x:c r="AK126" s="3"/>
    </x:row>
    <x:row r="127" ht="30" customHeight="1">
      <x:c r="A127" s="3"/>
      <x:c r="B127" s="69" t="str">
        <x:f>IF($B$14="","",$B$14)</x:f>
      </x:c>
      <x:c r="C127" s="70" t="n">
        <x:f>IF(M$8="","",M$8)</x:f>
        <x:v>46336</x:v>
      </x:c>
      <x:c r="D127" s="69" t="str">
        <x:f>IF(M14="","",M14)</x:f>
      </x:c>
      <x:c r="E127" s="69" t="str">
        <x:f>IFERROR(UPPER(CONCATENATE("",SUBSTITUTE(CONCATENATE("",SUBSTITUTE(CONCATENATE("",SUBSTITUTE(TRIM(CONCATENATE("",D127))," ","")),"–","-")),"—","-"))),CONCATENATE("",D127))</x:f>
      </x:c>
      <x:c r="F127" s="69" t="str">
        <x:f>IFERROR(LEFT(CONCATENATE("[",E127),SEARCH("-",E127)),"")</x:f>
      </x:c>
      <x:c r="G127" s="69" t="str">
        <x:f>IFERROR(MID(CONCATENATE(E127,"]"),SEARCH("-",E127)+1,32),"")</x:f>
      </x:c>
      <x:c r="H127" s="71" t="str">
        <x:f>IF(OR(E127="",E127="В"),"",IF(OR(E127=$B$42,E127=$B$43,E127=$B$44,E127=$B$45,E127=$B$46),INDEX($E$42:$E$46,MATCH(E127,$B$42:$B$46,0)),IFERROR(IF(ISNUMBER(SEARCH(":",F127)),IF(AND(OR((LEN(F127)-1)=4,(LEN(F127)-1)=5),MID(F127,1+(LEN(F127)-1)-2,1)=":",ISNUMBER(VALUE(MID(F127,2,1))),IF((LEN(F127)-1)=5,ISNUMBER(VALUE(MID(F127,3,1))),TRUE),ISNUMBER(VALUE(MID(F127,1+(LEN(F127)-1)-1,1))),ISNUMBER(VALUE(MID(F127,1+(LEN(F127)-1),1))),VALUE(MID(F127,2,(LEN(F127)-1)-3))&lt;24,VALUE(MID(F127,1+(LEN(F127)-1)-1,2))&lt;60),VALUE(MID(F127,2,(LEN(F127)-1)-3))/24+VALUE(MID(F127,1+(LEN(F127)-1)-1,2))/1440,-1),IF(AND((LEN(F127)-1)&gt;=1,(LEN(F127)-1)&lt;=2,ISNUMBER(VALUE(MID(F127,2,1))),IF((LEN(F127)-1)=2,ISNUMBER(VALUE(MID(F127,3,1))),TRUE),VALUE(MID(F127,2,(LEN(F127)-1)))&lt;24),VALUE(MID(F127,2,(LEN(F127)-1)))/24,-1)),-1)))</x:f>
      </x:c>
      <x:c r="I127" s="71" t="str">
        <x:f>IF(OR(E127="",E127="В"),"",IF(OR(E127=$B$42,E127=$B$43,E127=$B$44,E127=$B$45,E127=$B$46),INDEX($F$42:$F$46,MATCH(E127,$B$42:$B$46,0)),IFERROR(IF(ISNUMBER(SEARCH(":",G127)),IF(AND(OR((LEN(G127)-1)=4,(LEN(G127)-1)=5),MID(G127,0+(LEN(G127)-1)-2,1)=":",ISNUMBER(VALUE(MID(G127,1,1))),IF((LEN(G127)-1)=5,ISNUMBER(VALUE(MID(G127,2,1))),TRUE),ISNUMBER(VALUE(MID(G127,0+(LEN(G127)-1)-1,1))),ISNUMBER(VALUE(MID(G127,0+(LEN(G127)-1),1))),VALUE(MID(G127,1,(LEN(G127)-1)-3))&lt;24,VALUE(MID(G127,0+(LEN(G127)-1)-1,2))&lt;60),VALUE(MID(G127,1,(LEN(G127)-1)-3))/24+VALUE(MID(G127,0+(LEN(G127)-1)-1,2))/1440,-1),IF(AND((LEN(G127)-1)&gt;=1,(LEN(G127)-1)&lt;=2,ISNUMBER(VALUE(MID(G127,1,1))),IF((LEN(G127)-1)=2,ISNUMBER(VALUE(MID(G127,2,1))),TRUE),VALUE(MID(G127,1,(LEN(G127)-1)))&lt;24),VALUE(MID(G127,1,(LEN(G127)-1)))/24,-1)),-1)))</x:f>
      </x:c>
      <x:c r="J127" s="72" t="n">
        <x:f>IF(OR(E127="",E127="В"),0,IF(OR(E127=$B$42,E127=$B$43,E127=$B$44,E127=$B$45,E127=$B$46),INDEX($G$42:$G$46,MATCH(E127,$B$42:$B$46,0)),$D$7))</x:f>
        <x:v>0</x:v>
      </x:c>
      <x:c r="K127" s="73" t="n">
        <x:f>IF(OR(L127="",L127="Выходной"),0,IF(L127="Готово",ROUND(24*MOD(I127-H127,1)-J127/60,10),"Проверить"))</x:f>
        <x:v>0</x:v>
      </x:c>
      <x:c r="L127" s="74" t="str">
        <x:f>IF(E127="","",IF(C127="","Нет дня",IF(E127="В","Выходной",IF(LEN(TRIM($B$14))=0,"Нет имени",IF(COUNTIFS($B$10:$B$33,$B$14)&gt;1,"Повтор имени",IF(OR(E127=$B$42,E127=$B$43,E127=$B$44,E127=$B$45,E127=$B$46),IF(INDEX($I$42:$I$46,MATCH(E127,$B$42:$B$46,0))="Готово","Готово","Проверьте смену"),IF(OR(IFERROR(SEARCH("-",E127),0)=0,IFERROR(SEARCH("-",E127,SEARCH("-",E127)+1),0)&gt;0),"Нет кода",IF(OR(H127&lt;0,I127&lt;0),"Неверное время",IF(H127=I127,"Начало равно концу",IF(NOT(ISNUMBER($D$7)),"Проверьте перерыв",IF(OR($D$7&lt;0,$D$7&lt;&gt;INT($D$7)),"Проверьте перерыв",IF($D$7&gt;=ROUND(MOD(I127-H127,1)*1440,8),"Перерыв не меньше смены","Готово"))))))))))))</x:f>
      </x:c>
      <x:c r="M127" s="3"/>
      <x:c r="N127" s="3"/>
      <x:c r="O127" s="3"/>
      <x:c r="P127" s="3"/>
      <x:c r="Q127" s="3"/>
      <x:c r="R127" s="3"/>
      <x:c r="S127" s="3"/>
      <x:c r="T127" s="3"/>
      <x:c r="U127" s="3"/>
      <x:c r="V127" s="3"/>
      <x:c r="W127" s="3"/>
      <x:c r="X127" s="3"/>
      <x:c r="Y127" s="3"/>
      <x:c r="Z127" s="3"/>
      <x:c r="AA127" s="3"/>
      <x:c r="AB127" s="3"/>
      <x:c r="AC127" s="3"/>
      <x:c r="AD127" s="3"/>
      <x:c r="AE127" s="3"/>
      <x:c r="AF127" s="3"/>
      <x:c r="AG127" s="3"/>
      <x:c r="AH127" s="3"/>
      <x:c r="AI127" s="3"/>
      <x:c r="AJ127" s="3"/>
      <x:c r="AK127" s="3"/>
    </x:row>
    <x:row r="128" ht="30" customHeight="1">
      <x:c r="A128" s="3"/>
      <x:c r="B128" s="69" t="str">
        <x:f>IF($B$14="","",$B$14)</x:f>
      </x:c>
      <x:c r="C128" s="70" t="n">
        <x:f>IF(N$8="","",N$8)</x:f>
        <x:v>46337</x:v>
      </x:c>
      <x:c r="D128" s="69" t="str">
        <x:f>IF(N14="","",N14)</x:f>
      </x:c>
      <x:c r="E128" s="69" t="str">
        <x:f>IFERROR(UPPER(CONCATENATE("",SUBSTITUTE(CONCATENATE("",SUBSTITUTE(CONCATENATE("",SUBSTITUTE(TRIM(CONCATENATE("",D128))," ","")),"–","-")),"—","-"))),CONCATENATE("",D128))</x:f>
      </x:c>
      <x:c r="F128" s="69" t="str">
        <x:f>IFERROR(LEFT(CONCATENATE("[",E128),SEARCH("-",E128)),"")</x:f>
      </x:c>
      <x:c r="G128" s="69" t="str">
        <x:f>IFERROR(MID(CONCATENATE(E128,"]"),SEARCH("-",E128)+1,32),"")</x:f>
      </x:c>
      <x:c r="H128" s="71" t="str">
        <x:f>IF(OR(E128="",E128="В"),"",IF(OR(E128=$B$42,E128=$B$43,E128=$B$44,E128=$B$45,E128=$B$46),INDEX($E$42:$E$46,MATCH(E128,$B$42:$B$46,0)),IFERROR(IF(ISNUMBER(SEARCH(":",F128)),IF(AND(OR((LEN(F128)-1)=4,(LEN(F128)-1)=5),MID(F128,1+(LEN(F128)-1)-2,1)=":",ISNUMBER(VALUE(MID(F128,2,1))),IF((LEN(F128)-1)=5,ISNUMBER(VALUE(MID(F128,3,1))),TRUE),ISNUMBER(VALUE(MID(F128,1+(LEN(F128)-1)-1,1))),ISNUMBER(VALUE(MID(F128,1+(LEN(F128)-1),1))),VALUE(MID(F128,2,(LEN(F128)-1)-3))&lt;24,VALUE(MID(F128,1+(LEN(F128)-1)-1,2))&lt;60),VALUE(MID(F128,2,(LEN(F128)-1)-3))/24+VALUE(MID(F128,1+(LEN(F128)-1)-1,2))/1440,-1),IF(AND((LEN(F128)-1)&gt;=1,(LEN(F128)-1)&lt;=2,ISNUMBER(VALUE(MID(F128,2,1))),IF((LEN(F128)-1)=2,ISNUMBER(VALUE(MID(F128,3,1))),TRUE),VALUE(MID(F128,2,(LEN(F128)-1)))&lt;24),VALUE(MID(F128,2,(LEN(F128)-1)))/24,-1)),-1)))</x:f>
      </x:c>
      <x:c r="I128" s="71" t="str">
        <x:f>IF(OR(E128="",E128="В"),"",IF(OR(E128=$B$42,E128=$B$43,E128=$B$44,E128=$B$45,E128=$B$46),INDEX($F$42:$F$46,MATCH(E128,$B$42:$B$46,0)),IFERROR(IF(ISNUMBER(SEARCH(":",G128)),IF(AND(OR((LEN(G128)-1)=4,(LEN(G128)-1)=5),MID(G128,0+(LEN(G128)-1)-2,1)=":",ISNUMBER(VALUE(MID(G128,1,1))),IF((LEN(G128)-1)=5,ISNUMBER(VALUE(MID(G128,2,1))),TRUE),ISNUMBER(VALUE(MID(G128,0+(LEN(G128)-1)-1,1))),ISNUMBER(VALUE(MID(G128,0+(LEN(G128)-1),1))),VALUE(MID(G128,1,(LEN(G128)-1)-3))&lt;24,VALUE(MID(G128,0+(LEN(G128)-1)-1,2))&lt;60),VALUE(MID(G128,1,(LEN(G128)-1)-3))/24+VALUE(MID(G128,0+(LEN(G128)-1)-1,2))/1440,-1),IF(AND((LEN(G128)-1)&gt;=1,(LEN(G128)-1)&lt;=2,ISNUMBER(VALUE(MID(G128,1,1))),IF((LEN(G128)-1)=2,ISNUMBER(VALUE(MID(G128,2,1))),TRUE),VALUE(MID(G128,1,(LEN(G128)-1)))&lt;24),VALUE(MID(G128,1,(LEN(G128)-1)))/24,-1)),-1)))</x:f>
      </x:c>
      <x:c r="J128" s="72" t="n">
        <x:f>IF(OR(E128="",E128="В"),0,IF(OR(E128=$B$42,E128=$B$43,E128=$B$44,E128=$B$45,E128=$B$46),INDEX($G$42:$G$46,MATCH(E128,$B$42:$B$46,0)),$D$7))</x:f>
        <x:v>0</x:v>
      </x:c>
      <x:c r="K128" s="73" t="n">
        <x:f>IF(OR(L128="",L128="Выходной"),0,IF(L128="Готово",ROUND(24*MOD(I128-H128,1)-J128/60,10),"Проверить"))</x:f>
        <x:v>0</x:v>
      </x:c>
      <x:c r="L128" s="74" t="str">
        <x:f>IF(E128="","",IF(C128="","Нет дня",IF(E128="В","Выходной",IF(LEN(TRIM($B$14))=0,"Нет имени",IF(COUNTIFS($B$10:$B$33,$B$14)&gt;1,"Повтор имени",IF(OR(E128=$B$42,E128=$B$43,E128=$B$44,E128=$B$45,E128=$B$46),IF(INDEX($I$42:$I$46,MATCH(E128,$B$42:$B$46,0))="Готово","Готово","Проверьте смену"),IF(OR(IFERROR(SEARCH("-",E128),0)=0,IFERROR(SEARCH("-",E128,SEARCH("-",E128)+1),0)&gt;0),"Нет кода",IF(OR(H128&lt;0,I128&lt;0),"Неверное время",IF(H128=I128,"Начало равно концу",IF(NOT(ISNUMBER($D$7)),"Проверьте перерыв",IF(OR($D$7&lt;0,$D$7&lt;&gt;INT($D$7)),"Проверьте перерыв",IF($D$7&gt;=ROUND(MOD(I128-H128,1)*1440,8),"Перерыв не меньше смены","Готово"))))))))))))</x:f>
      </x:c>
      <x:c r="M128" s="3"/>
      <x:c r="N128" s="3"/>
      <x:c r="O128" s="3"/>
      <x:c r="P128" s="3"/>
      <x:c r="Q128" s="3"/>
      <x:c r="R128" s="3"/>
      <x:c r="S128" s="3"/>
      <x:c r="T128" s="3"/>
      <x:c r="U128" s="3"/>
      <x:c r="V128" s="3"/>
      <x:c r="W128" s="3"/>
      <x:c r="X128" s="3"/>
      <x:c r="Y128" s="3"/>
      <x:c r="Z128" s="3"/>
      <x:c r="AA128" s="3"/>
      <x:c r="AB128" s="3"/>
      <x:c r="AC128" s="3"/>
      <x:c r="AD128" s="3"/>
      <x:c r="AE128" s="3"/>
      <x:c r="AF128" s="3"/>
      <x:c r="AG128" s="3"/>
      <x:c r="AH128" s="3"/>
      <x:c r="AI128" s="3"/>
      <x:c r="AJ128" s="3"/>
      <x:c r="AK128" s="3"/>
    </x:row>
    <x:row r="129" ht="30" customHeight="1">
      <x:c r="A129" s="3"/>
      <x:c r="B129" s="69" t="str">
        <x:f>IF($B$14="","",$B$14)</x:f>
      </x:c>
      <x:c r="C129" s="70" t="n">
        <x:f>IF(O$8="","",O$8)</x:f>
        <x:v>46338</x:v>
      </x:c>
      <x:c r="D129" s="69" t="str">
        <x:f>IF(O14="","",O14)</x:f>
      </x:c>
      <x:c r="E129" s="69" t="str">
        <x:f>IFERROR(UPPER(CONCATENATE("",SUBSTITUTE(CONCATENATE("",SUBSTITUTE(CONCATENATE("",SUBSTITUTE(TRIM(CONCATENATE("",D129))," ","")),"–","-")),"—","-"))),CONCATENATE("",D129))</x:f>
      </x:c>
      <x:c r="F129" s="69" t="str">
        <x:f>IFERROR(LEFT(CONCATENATE("[",E129),SEARCH("-",E129)),"")</x:f>
      </x:c>
      <x:c r="G129" s="69" t="str">
        <x:f>IFERROR(MID(CONCATENATE(E129,"]"),SEARCH("-",E129)+1,32),"")</x:f>
      </x:c>
      <x:c r="H129" s="71" t="str">
        <x:f>IF(OR(E129="",E129="В"),"",IF(OR(E129=$B$42,E129=$B$43,E129=$B$44,E129=$B$45,E129=$B$46),INDEX($E$42:$E$46,MATCH(E129,$B$42:$B$46,0)),IFERROR(IF(ISNUMBER(SEARCH(":",F129)),IF(AND(OR((LEN(F129)-1)=4,(LEN(F129)-1)=5),MID(F129,1+(LEN(F129)-1)-2,1)=":",ISNUMBER(VALUE(MID(F129,2,1))),IF((LEN(F129)-1)=5,ISNUMBER(VALUE(MID(F129,3,1))),TRUE),ISNUMBER(VALUE(MID(F129,1+(LEN(F129)-1)-1,1))),ISNUMBER(VALUE(MID(F129,1+(LEN(F129)-1),1))),VALUE(MID(F129,2,(LEN(F129)-1)-3))&lt;24,VALUE(MID(F129,1+(LEN(F129)-1)-1,2))&lt;60),VALUE(MID(F129,2,(LEN(F129)-1)-3))/24+VALUE(MID(F129,1+(LEN(F129)-1)-1,2))/1440,-1),IF(AND((LEN(F129)-1)&gt;=1,(LEN(F129)-1)&lt;=2,ISNUMBER(VALUE(MID(F129,2,1))),IF((LEN(F129)-1)=2,ISNUMBER(VALUE(MID(F129,3,1))),TRUE),VALUE(MID(F129,2,(LEN(F129)-1)))&lt;24),VALUE(MID(F129,2,(LEN(F129)-1)))/24,-1)),-1)))</x:f>
      </x:c>
      <x:c r="I129" s="71" t="str">
        <x:f>IF(OR(E129="",E129="В"),"",IF(OR(E129=$B$42,E129=$B$43,E129=$B$44,E129=$B$45,E129=$B$46),INDEX($F$42:$F$46,MATCH(E129,$B$42:$B$46,0)),IFERROR(IF(ISNUMBER(SEARCH(":",G129)),IF(AND(OR((LEN(G129)-1)=4,(LEN(G129)-1)=5),MID(G129,0+(LEN(G129)-1)-2,1)=":",ISNUMBER(VALUE(MID(G129,1,1))),IF((LEN(G129)-1)=5,ISNUMBER(VALUE(MID(G129,2,1))),TRUE),ISNUMBER(VALUE(MID(G129,0+(LEN(G129)-1)-1,1))),ISNUMBER(VALUE(MID(G129,0+(LEN(G129)-1),1))),VALUE(MID(G129,1,(LEN(G129)-1)-3))&lt;24,VALUE(MID(G129,0+(LEN(G129)-1)-1,2))&lt;60),VALUE(MID(G129,1,(LEN(G129)-1)-3))/24+VALUE(MID(G129,0+(LEN(G129)-1)-1,2))/1440,-1),IF(AND((LEN(G129)-1)&gt;=1,(LEN(G129)-1)&lt;=2,ISNUMBER(VALUE(MID(G129,1,1))),IF((LEN(G129)-1)=2,ISNUMBER(VALUE(MID(G129,2,1))),TRUE),VALUE(MID(G129,1,(LEN(G129)-1)))&lt;24),VALUE(MID(G129,1,(LEN(G129)-1)))/24,-1)),-1)))</x:f>
      </x:c>
      <x:c r="J129" s="72" t="n">
        <x:f>IF(OR(E129="",E129="В"),0,IF(OR(E129=$B$42,E129=$B$43,E129=$B$44,E129=$B$45,E129=$B$46),INDEX($G$42:$G$46,MATCH(E129,$B$42:$B$46,0)),$D$7))</x:f>
        <x:v>0</x:v>
      </x:c>
      <x:c r="K129" s="73" t="n">
        <x:f>IF(OR(L129="",L129="Выходной"),0,IF(L129="Готово",ROUND(24*MOD(I129-H129,1)-J129/60,10),"Проверить"))</x:f>
        <x:v>0</x:v>
      </x:c>
      <x:c r="L129" s="74" t="str">
        <x:f>IF(E129="","",IF(C129="","Нет дня",IF(E129="В","Выходной",IF(LEN(TRIM($B$14))=0,"Нет имени",IF(COUNTIFS($B$10:$B$33,$B$14)&gt;1,"Повтор имени",IF(OR(E129=$B$42,E129=$B$43,E129=$B$44,E129=$B$45,E129=$B$46),IF(INDEX($I$42:$I$46,MATCH(E129,$B$42:$B$46,0))="Готово","Готово","Проверьте смену"),IF(OR(IFERROR(SEARCH("-",E129),0)=0,IFERROR(SEARCH("-",E129,SEARCH("-",E129)+1),0)&gt;0),"Нет кода",IF(OR(H129&lt;0,I129&lt;0),"Неверное время",IF(H129=I129,"Начало равно концу",IF(NOT(ISNUMBER($D$7)),"Проверьте перерыв",IF(OR($D$7&lt;0,$D$7&lt;&gt;INT($D$7)),"Проверьте перерыв",IF($D$7&gt;=ROUND(MOD(I129-H129,1)*1440,8),"Перерыв не меньше смены","Готово"))))))))))))</x:f>
      </x:c>
      <x:c r="M129" s="3"/>
      <x:c r="N129" s="3"/>
      <x:c r="O129" s="3"/>
      <x:c r="P129" s="3"/>
      <x:c r="Q129" s="3"/>
      <x:c r="R129" s="3"/>
      <x:c r="S129" s="3"/>
      <x:c r="T129" s="3"/>
      <x:c r="U129" s="3"/>
      <x:c r="V129" s="3"/>
      <x:c r="W129" s="3"/>
      <x:c r="X129" s="3"/>
      <x:c r="Y129" s="3"/>
      <x:c r="Z129" s="3"/>
      <x:c r="AA129" s="3"/>
      <x:c r="AB129" s="3"/>
      <x:c r="AC129" s="3"/>
      <x:c r="AD129" s="3"/>
      <x:c r="AE129" s="3"/>
      <x:c r="AF129" s="3"/>
      <x:c r="AG129" s="3"/>
      <x:c r="AH129" s="3"/>
      <x:c r="AI129" s="3"/>
      <x:c r="AJ129" s="3"/>
      <x:c r="AK129" s="3"/>
    </x:row>
    <x:row r="130" ht="30" customHeight="1">
      <x:c r="A130" s="3"/>
      <x:c r="B130" s="69" t="str">
        <x:f>IF($B$14="","",$B$14)</x:f>
      </x:c>
      <x:c r="C130" s="70" t="n">
        <x:f>IF(P$8="","",P$8)</x:f>
        <x:v>46339</x:v>
      </x:c>
      <x:c r="D130" s="69" t="str">
        <x:f>IF(P14="","",P14)</x:f>
      </x:c>
      <x:c r="E130" s="69" t="str">
        <x:f>IFERROR(UPPER(CONCATENATE("",SUBSTITUTE(CONCATENATE("",SUBSTITUTE(CONCATENATE("",SUBSTITUTE(TRIM(CONCATENATE("",D130))," ","")),"–","-")),"—","-"))),CONCATENATE("",D130))</x:f>
      </x:c>
      <x:c r="F130" s="69" t="str">
        <x:f>IFERROR(LEFT(CONCATENATE("[",E130),SEARCH("-",E130)),"")</x:f>
      </x:c>
      <x:c r="G130" s="69" t="str">
        <x:f>IFERROR(MID(CONCATENATE(E130,"]"),SEARCH("-",E130)+1,32),"")</x:f>
      </x:c>
      <x:c r="H130" s="71" t="str">
        <x:f>IF(OR(E130="",E130="В"),"",IF(OR(E130=$B$42,E130=$B$43,E130=$B$44,E130=$B$45,E130=$B$46),INDEX($E$42:$E$46,MATCH(E130,$B$42:$B$46,0)),IFERROR(IF(ISNUMBER(SEARCH(":",F130)),IF(AND(OR((LEN(F130)-1)=4,(LEN(F130)-1)=5),MID(F130,1+(LEN(F130)-1)-2,1)=":",ISNUMBER(VALUE(MID(F130,2,1))),IF((LEN(F130)-1)=5,ISNUMBER(VALUE(MID(F130,3,1))),TRUE),ISNUMBER(VALUE(MID(F130,1+(LEN(F130)-1)-1,1))),ISNUMBER(VALUE(MID(F130,1+(LEN(F130)-1),1))),VALUE(MID(F130,2,(LEN(F130)-1)-3))&lt;24,VALUE(MID(F130,1+(LEN(F130)-1)-1,2))&lt;60),VALUE(MID(F130,2,(LEN(F130)-1)-3))/24+VALUE(MID(F130,1+(LEN(F130)-1)-1,2))/1440,-1),IF(AND((LEN(F130)-1)&gt;=1,(LEN(F130)-1)&lt;=2,ISNUMBER(VALUE(MID(F130,2,1))),IF((LEN(F130)-1)=2,ISNUMBER(VALUE(MID(F130,3,1))),TRUE),VALUE(MID(F130,2,(LEN(F130)-1)))&lt;24),VALUE(MID(F130,2,(LEN(F130)-1)))/24,-1)),-1)))</x:f>
      </x:c>
      <x:c r="I130" s="71" t="str">
        <x:f>IF(OR(E130="",E130="В"),"",IF(OR(E130=$B$42,E130=$B$43,E130=$B$44,E130=$B$45,E130=$B$46),INDEX($F$42:$F$46,MATCH(E130,$B$42:$B$46,0)),IFERROR(IF(ISNUMBER(SEARCH(":",G130)),IF(AND(OR((LEN(G130)-1)=4,(LEN(G130)-1)=5),MID(G130,0+(LEN(G130)-1)-2,1)=":",ISNUMBER(VALUE(MID(G130,1,1))),IF((LEN(G130)-1)=5,ISNUMBER(VALUE(MID(G130,2,1))),TRUE),ISNUMBER(VALUE(MID(G130,0+(LEN(G130)-1)-1,1))),ISNUMBER(VALUE(MID(G130,0+(LEN(G130)-1),1))),VALUE(MID(G130,1,(LEN(G130)-1)-3))&lt;24,VALUE(MID(G130,0+(LEN(G130)-1)-1,2))&lt;60),VALUE(MID(G130,1,(LEN(G130)-1)-3))/24+VALUE(MID(G130,0+(LEN(G130)-1)-1,2))/1440,-1),IF(AND((LEN(G130)-1)&gt;=1,(LEN(G130)-1)&lt;=2,ISNUMBER(VALUE(MID(G130,1,1))),IF((LEN(G130)-1)=2,ISNUMBER(VALUE(MID(G130,2,1))),TRUE),VALUE(MID(G130,1,(LEN(G130)-1)))&lt;24),VALUE(MID(G130,1,(LEN(G130)-1)))/24,-1)),-1)))</x:f>
      </x:c>
      <x:c r="J130" s="72" t="n">
        <x:f>IF(OR(E130="",E130="В"),0,IF(OR(E130=$B$42,E130=$B$43,E130=$B$44,E130=$B$45,E130=$B$46),INDEX($G$42:$G$46,MATCH(E130,$B$42:$B$46,0)),$D$7))</x:f>
        <x:v>0</x:v>
      </x:c>
      <x:c r="K130" s="73" t="n">
        <x:f>IF(OR(L130="",L130="Выходной"),0,IF(L130="Готово",ROUND(24*MOD(I130-H130,1)-J130/60,10),"Проверить"))</x:f>
        <x:v>0</x:v>
      </x:c>
      <x:c r="L130" s="74" t="str">
        <x:f>IF(E130="","",IF(C130="","Нет дня",IF(E130="В","Выходной",IF(LEN(TRIM($B$14))=0,"Нет имени",IF(COUNTIFS($B$10:$B$33,$B$14)&gt;1,"Повтор имени",IF(OR(E130=$B$42,E130=$B$43,E130=$B$44,E130=$B$45,E130=$B$46),IF(INDEX($I$42:$I$46,MATCH(E130,$B$42:$B$46,0))="Готово","Готово","Проверьте смену"),IF(OR(IFERROR(SEARCH("-",E130),0)=0,IFERROR(SEARCH("-",E130,SEARCH("-",E130)+1),0)&gt;0),"Нет кода",IF(OR(H130&lt;0,I130&lt;0),"Неверное время",IF(H130=I130,"Начало равно концу",IF(NOT(ISNUMBER($D$7)),"Проверьте перерыв",IF(OR($D$7&lt;0,$D$7&lt;&gt;INT($D$7)),"Проверьте перерыв",IF($D$7&gt;=ROUND(MOD(I130-H130,1)*1440,8),"Перерыв не меньше смены","Готово"))))))))))))</x:f>
      </x:c>
      <x:c r="M130" s="3"/>
      <x:c r="N130" s="3"/>
      <x:c r="O130" s="3"/>
      <x:c r="P130" s="3"/>
      <x:c r="Q130" s="3"/>
      <x:c r="R130" s="3"/>
      <x:c r="S130" s="3"/>
      <x:c r="T130" s="3"/>
      <x:c r="U130" s="3"/>
      <x:c r="V130" s="3"/>
      <x:c r="W130" s="3"/>
      <x:c r="X130" s="3"/>
      <x:c r="Y130" s="3"/>
      <x:c r="Z130" s="3"/>
      <x:c r="AA130" s="3"/>
      <x:c r="AB130" s="3"/>
      <x:c r="AC130" s="3"/>
      <x:c r="AD130" s="3"/>
      <x:c r="AE130" s="3"/>
      <x:c r="AF130" s="3"/>
      <x:c r="AG130" s="3"/>
      <x:c r="AH130" s="3"/>
      <x:c r="AI130" s="3"/>
      <x:c r="AJ130" s="3"/>
      <x:c r="AK130" s="3"/>
    </x:row>
    <x:row r="131" ht="30" customHeight="1">
      <x:c r="A131" s="3"/>
      <x:c r="B131" s="69" t="str">
        <x:f>IF($B$14="","",$B$14)</x:f>
      </x:c>
      <x:c r="C131" s="70" t="n">
        <x:f>IF(Q$8="","",Q$8)</x:f>
        <x:v>46340</x:v>
      </x:c>
      <x:c r="D131" s="69" t="str">
        <x:f>IF(Q14="","",Q14)</x:f>
      </x:c>
      <x:c r="E131" s="69" t="str">
        <x:f>IFERROR(UPPER(CONCATENATE("",SUBSTITUTE(CONCATENATE("",SUBSTITUTE(CONCATENATE("",SUBSTITUTE(TRIM(CONCATENATE("",D131))," ","")),"–","-")),"—","-"))),CONCATENATE("",D131))</x:f>
      </x:c>
      <x:c r="F131" s="69" t="str">
        <x:f>IFERROR(LEFT(CONCATENATE("[",E131),SEARCH("-",E131)),"")</x:f>
      </x:c>
      <x:c r="G131" s="69" t="str">
        <x:f>IFERROR(MID(CONCATENATE(E131,"]"),SEARCH("-",E131)+1,32),"")</x:f>
      </x:c>
      <x:c r="H131" s="71" t="str">
        <x:f>IF(OR(E131="",E131="В"),"",IF(OR(E131=$B$42,E131=$B$43,E131=$B$44,E131=$B$45,E131=$B$46),INDEX($E$42:$E$46,MATCH(E131,$B$42:$B$46,0)),IFERROR(IF(ISNUMBER(SEARCH(":",F131)),IF(AND(OR((LEN(F131)-1)=4,(LEN(F131)-1)=5),MID(F131,1+(LEN(F131)-1)-2,1)=":",ISNUMBER(VALUE(MID(F131,2,1))),IF((LEN(F131)-1)=5,ISNUMBER(VALUE(MID(F131,3,1))),TRUE),ISNUMBER(VALUE(MID(F131,1+(LEN(F131)-1)-1,1))),ISNUMBER(VALUE(MID(F131,1+(LEN(F131)-1),1))),VALUE(MID(F131,2,(LEN(F131)-1)-3))&lt;24,VALUE(MID(F131,1+(LEN(F131)-1)-1,2))&lt;60),VALUE(MID(F131,2,(LEN(F131)-1)-3))/24+VALUE(MID(F131,1+(LEN(F131)-1)-1,2))/1440,-1),IF(AND((LEN(F131)-1)&gt;=1,(LEN(F131)-1)&lt;=2,ISNUMBER(VALUE(MID(F131,2,1))),IF((LEN(F131)-1)=2,ISNUMBER(VALUE(MID(F131,3,1))),TRUE),VALUE(MID(F131,2,(LEN(F131)-1)))&lt;24),VALUE(MID(F131,2,(LEN(F131)-1)))/24,-1)),-1)))</x:f>
      </x:c>
      <x:c r="I131" s="71" t="str">
        <x:f>IF(OR(E131="",E131="В"),"",IF(OR(E131=$B$42,E131=$B$43,E131=$B$44,E131=$B$45,E131=$B$46),INDEX($F$42:$F$46,MATCH(E131,$B$42:$B$46,0)),IFERROR(IF(ISNUMBER(SEARCH(":",G131)),IF(AND(OR((LEN(G131)-1)=4,(LEN(G131)-1)=5),MID(G131,0+(LEN(G131)-1)-2,1)=":",ISNUMBER(VALUE(MID(G131,1,1))),IF((LEN(G131)-1)=5,ISNUMBER(VALUE(MID(G131,2,1))),TRUE),ISNUMBER(VALUE(MID(G131,0+(LEN(G131)-1)-1,1))),ISNUMBER(VALUE(MID(G131,0+(LEN(G131)-1),1))),VALUE(MID(G131,1,(LEN(G131)-1)-3))&lt;24,VALUE(MID(G131,0+(LEN(G131)-1)-1,2))&lt;60),VALUE(MID(G131,1,(LEN(G131)-1)-3))/24+VALUE(MID(G131,0+(LEN(G131)-1)-1,2))/1440,-1),IF(AND((LEN(G131)-1)&gt;=1,(LEN(G131)-1)&lt;=2,ISNUMBER(VALUE(MID(G131,1,1))),IF((LEN(G131)-1)=2,ISNUMBER(VALUE(MID(G131,2,1))),TRUE),VALUE(MID(G131,1,(LEN(G131)-1)))&lt;24),VALUE(MID(G131,1,(LEN(G131)-1)))/24,-1)),-1)))</x:f>
      </x:c>
      <x:c r="J131" s="72" t="n">
        <x:f>IF(OR(E131="",E131="В"),0,IF(OR(E131=$B$42,E131=$B$43,E131=$B$44,E131=$B$45,E131=$B$46),INDEX($G$42:$G$46,MATCH(E131,$B$42:$B$46,0)),$D$7))</x:f>
        <x:v>0</x:v>
      </x:c>
      <x:c r="K131" s="73" t="n">
        <x:f>IF(OR(L131="",L131="Выходной"),0,IF(L131="Готово",ROUND(24*MOD(I131-H131,1)-J131/60,10),"Проверить"))</x:f>
        <x:v>0</x:v>
      </x:c>
      <x:c r="L131" s="74" t="str">
        <x:f>IF(E131="","",IF(C131="","Нет дня",IF(E131="В","Выходной",IF(LEN(TRIM($B$14))=0,"Нет имени",IF(COUNTIFS($B$10:$B$33,$B$14)&gt;1,"Повтор имени",IF(OR(E131=$B$42,E131=$B$43,E131=$B$44,E131=$B$45,E131=$B$46),IF(INDEX($I$42:$I$46,MATCH(E131,$B$42:$B$46,0))="Готово","Готово","Проверьте смену"),IF(OR(IFERROR(SEARCH("-",E131),0)=0,IFERROR(SEARCH("-",E131,SEARCH("-",E131)+1),0)&gt;0),"Нет кода",IF(OR(H131&lt;0,I131&lt;0),"Неверное время",IF(H131=I131,"Начало равно концу",IF(NOT(ISNUMBER($D$7)),"Проверьте перерыв",IF(OR($D$7&lt;0,$D$7&lt;&gt;INT($D$7)),"Проверьте перерыв",IF($D$7&gt;=ROUND(MOD(I131-H131,1)*1440,8),"Перерыв не меньше смены","Готово"))))))))))))</x:f>
      </x:c>
      <x:c r="M131" s="3"/>
      <x:c r="N131" s="3"/>
      <x:c r="O131" s="3"/>
      <x:c r="P131" s="3"/>
      <x:c r="Q131" s="3"/>
      <x:c r="R131" s="3"/>
      <x:c r="S131" s="3"/>
      <x:c r="T131" s="3"/>
      <x:c r="U131" s="3"/>
      <x:c r="V131" s="3"/>
      <x:c r="W131" s="3"/>
      <x:c r="X131" s="3"/>
      <x:c r="Y131" s="3"/>
      <x:c r="Z131" s="3"/>
      <x:c r="AA131" s="3"/>
      <x:c r="AB131" s="3"/>
      <x:c r="AC131" s="3"/>
      <x:c r="AD131" s="3"/>
      <x:c r="AE131" s="3"/>
      <x:c r="AF131" s="3"/>
      <x:c r="AG131" s="3"/>
      <x:c r="AH131" s="3"/>
      <x:c r="AI131" s="3"/>
      <x:c r="AJ131" s="3"/>
      <x:c r="AK131" s="3"/>
    </x:row>
    <x:row r="132" ht="30" customHeight="1">
      <x:c r="A132" s="3"/>
      <x:c r="B132" s="69" t="str">
        <x:f>IF($B$14="","",$B$14)</x:f>
      </x:c>
      <x:c r="C132" s="70" t="n">
        <x:f>IF(R$8="","",R$8)</x:f>
        <x:v>46341</x:v>
      </x:c>
      <x:c r="D132" s="69" t="str">
        <x:f>IF(R14="","",R14)</x:f>
      </x:c>
      <x:c r="E132" s="69" t="str">
        <x:f>IFERROR(UPPER(CONCATENATE("",SUBSTITUTE(CONCATENATE("",SUBSTITUTE(CONCATENATE("",SUBSTITUTE(TRIM(CONCATENATE("",D132))," ","")),"–","-")),"—","-"))),CONCATENATE("",D132))</x:f>
      </x:c>
      <x:c r="F132" s="69" t="str">
        <x:f>IFERROR(LEFT(CONCATENATE("[",E132),SEARCH("-",E132)),"")</x:f>
      </x:c>
      <x:c r="G132" s="69" t="str">
        <x:f>IFERROR(MID(CONCATENATE(E132,"]"),SEARCH("-",E132)+1,32),"")</x:f>
      </x:c>
      <x:c r="H132" s="71" t="str">
        <x:f>IF(OR(E132="",E132="В"),"",IF(OR(E132=$B$42,E132=$B$43,E132=$B$44,E132=$B$45,E132=$B$46),INDEX($E$42:$E$46,MATCH(E132,$B$42:$B$46,0)),IFERROR(IF(ISNUMBER(SEARCH(":",F132)),IF(AND(OR((LEN(F132)-1)=4,(LEN(F132)-1)=5),MID(F132,1+(LEN(F132)-1)-2,1)=":",ISNUMBER(VALUE(MID(F132,2,1))),IF((LEN(F132)-1)=5,ISNUMBER(VALUE(MID(F132,3,1))),TRUE),ISNUMBER(VALUE(MID(F132,1+(LEN(F132)-1)-1,1))),ISNUMBER(VALUE(MID(F132,1+(LEN(F132)-1),1))),VALUE(MID(F132,2,(LEN(F132)-1)-3))&lt;24,VALUE(MID(F132,1+(LEN(F132)-1)-1,2))&lt;60),VALUE(MID(F132,2,(LEN(F132)-1)-3))/24+VALUE(MID(F132,1+(LEN(F132)-1)-1,2))/1440,-1),IF(AND((LEN(F132)-1)&gt;=1,(LEN(F132)-1)&lt;=2,ISNUMBER(VALUE(MID(F132,2,1))),IF((LEN(F132)-1)=2,ISNUMBER(VALUE(MID(F132,3,1))),TRUE),VALUE(MID(F132,2,(LEN(F132)-1)))&lt;24),VALUE(MID(F132,2,(LEN(F132)-1)))/24,-1)),-1)))</x:f>
      </x:c>
      <x:c r="I132" s="71" t="str">
        <x:f>IF(OR(E132="",E132="В"),"",IF(OR(E132=$B$42,E132=$B$43,E132=$B$44,E132=$B$45,E132=$B$46),INDEX($F$42:$F$46,MATCH(E132,$B$42:$B$46,0)),IFERROR(IF(ISNUMBER(SEARCH(":",G132)),IF(AND(OR((LEN(G132)-1)=4,(LEN(G132)-1)=5),MID(G132,0+(LEN(G132)-1)-2,1)=":",ISNUMBER(VALUE(MID(G132,1,1))),IF((LEN(G132)-1)=5,ISNUMBER(VALUE(MID(G132,2,1))),TRUE),ISNUMBER(VALUE(MID(G132,0+(LEN(G132)-1)-1,1))),ISNUMBER(VALUE(MID(G132,0+(LEN(G132)-1),1))),VALUE(MID(G132,1,(LEN(G132)-1)-3))&lt;24,VALUE(MID(G132,0+(LEN(G132)-1)-1,2))&lt;60),VALUE(MID(G132,1,(LEN(G132)-1)-3))/24+VALUE(MID(G132,0+(LEN(G132)-1)-1,2))/1440,-1),IF(AND((LEN(G132)-1)&gt;=1,(LEN(G132)-1)&lt;=2,ISNUMBER(VALUE(MID(G132,1,1))),IF((LEN(G132)-1)=2,ISNUMBER(VALUE(MID(G132,2,1))),TRUE),VALUE(MID(G132,1,(LEN(G132)-1)))&lt;24),VALUE(MID(G132,1,(LEN(G132)-1)))/24,-1)),-1)))</x:f>
      </x:c>
      <x:c r="J132" s="72" t="n">
        <x:f>IF(OR(E132="",E132="В"),0,IF(OR(E132=$B$42,E132=$B$43,E132=$B$44,E132=$B$45,E132=$B$46),INDEX($G$42:$G$46,MATCH(E132,$B$42:$B$46,0)),$D$7))</x:f>
        <x:v>0</x:v>
      </x:c>
      <x:c r="K132" s="73" t="n">
        <x:f>IF(OR(L132="",L132="Выходной"),0,IF(L132="Готово",ROUND(24*MOD(I132-H132,1)-J132/60,10),"Проверить"))</x:f>
        <x:v>0</x:v>
      </x:c>
      <x:c r="L132" s="74" t="str">
        <x:f>IF(E132="","",IF(C132="","Нет дня",IF(E132="В","Выходной",IF(LEN(TRIM($B$14))=0,"Нет имени",IF(COUNTIFS($B$10:$B$33,$B$14)&gt;1,"Повтор имени",IF(OR(E132=$B$42,E132=$B$43,E132=$B$44,E132=$B$45,E132=$B$46),IF(INDEX($I$42:$I$46,MATCH(E132,$B$42:$B$46,0))="Готово","Готово","Проверьте смену"),IF(OR(IFERROR(SEARCH("-",E132),0)=0,IFERROR(SEARCH("-",E132,SEARCH("-",E132)+1),0)&gt;0),"Нет кода",IF(OR(H132&lt;0,I132&lt;0),"Неверное время",IF(H132=I132,"Начало равно концу",IF(NOT(ISNUMBER($D$7)),"Проверьте перерыв",IF(OR($D$7&lt;0,$D$7&lt;&gt;INT($D$7)),"Проверьте перерыв",IF($D$7&gt;=ROUND(MOD(I132-H132,1)*1440,8),"Перерыв не меньше смены","Готово"))))))))))))</x:f>
      </x:c>
      <x:c r="M132" s="3"/>
      <x:c r="N132" s="3"/>
      <x:c r="O132" s="3"/>
      <x:c r="P132" s="3"/>
      <x:c r="Q132" s="3"/>
      <x:c r="R132" s="3"/>
      <x:c r="S132" s="3"/>
      <x:c r="T132" s="3"/>
      <x:c r="U132" s="3"/>
      <x:c r="V132" s="3"/>
      <x:c r="W132" s="3"/>
      <x:c r="X132" s="3"/>
      <x:c r="Y132" s="3"/>
      <x:c r="Z132" s="3"/>
      <x:c r="AA132" s="3"/>
      <x:c r="AB132" s="3"/>
      <x:c r="AC132" s="3"/>
      <x:c r="AD132" s="3"/>
      <x:c r="AE132" s="3"/>
      <x:c r="AF132" s="3"/>
      <x:c r="AG132" s="3"/>
      <x:c r="AH132" s="3"/>
      <x:c r="AI132" s="3"/>
      <x:c r="AJ132" s="3"/>
      <x:c r="AK132" s="3"/>
    </x:row>
    <x:row r="133" ht="30" customHeight="1">
      <x:c r="A133" s="3"/>
      <x:c r="B133" s="69" t="str">
        <x:f>IF($B$14="","",$B$14)</x:f>
      </x:c>
      <x:c r="C133" s="70" t="n">
        <x:f>IF(S$8="","",S$8)</x:f>
        <x:v>46342</x:v>
      </x:c>
      <x:c r="D133" s="69" t="str">
        <x:f>IF(S14="","",S14)</x:f>
      </x:c>
      <x:c r="E133" s="69" t="str">
        <x:f>IFERROR(UPPER(CONCATENATE("",SUBSTITUTE(CONCATENATE("",SUBSTITUTE(CONCATENATE("",SUBSTITUTE(TRIM(CONCATENATE("",D133))," ","")),"–","-")),"—","-"))),CONCATENATE("",D133))</x:f>
      </x:c>
      <x:c r="F133" s="69" t="str">
        <x:f>IFERROR(LEFT(CONCATENATE("[",E133),SEARCH("-",E133)),"")</x:f>
      </x:c>
      <x:c r="G133" s="69" t="str">
        <x:f>IFERROR(MID(CONCATENATE(E133,"]"),SEARCH("-",E133)+1,32),"")</x:f>
      </x:c>
      <x:c r="H133" s="71" t="str">
        <x:f>IF(OR(E133="",E133="В"),"",IF(OR(E133=$B$42,E133=$B$43,E133=$B$44,E133=$B$45,E133=$B$46),INDEX($E$42:$E$46,MATCH(E133,$B$42:$B$46,0)),IFERROR(IF(ISNUMBER(SEARCH(":",F133)),IF(AND(OR((LEN(F133)-1)=4,(LEN(F133)-1)=5),MID(F133,1+(LEN(F133)-1)-2,1)=":",ISNUMBER(VALUE(MID(F133,2,1))),IF((LEN(F133)-1)=5,ISNUMBER(VALUE(MID(F133,3,1))),TRUE),ISNUMBER(VALUE(MID(F133,1+(LEN(F133)-1)-1,1))),ISNUMBER(VALUE(MID(F133,1+(LEN(F133)-1),1))),VALUE(MID(F133,2,(LEN(F133)-1)-3))&lt;24,VALUE(MID(F133,1+(LEN(F133)-1)-1,2))&lt;60),VALUE(MID(F133,2,(LEN(F133)-1)-3))/24+VALUE(MID(F133,1+(LEN(F133)-1)-1,2))/1440,-1),IF(AND((LEN(F133)-1)&gt;=1,(LEN(F133)-1)&lt;=2,ISNUMBER(VALUE(MID(F133,2,1))),IF((LEN(F133)-1)=2,ISNUMBER(VALUE(MID(F133,3,1))),TRUE),VALUE(MID(F133,2,(LEN(F133)-1)))&lt;24),VALUE(MID(F133,2,(LEN(F133)-1)))/24,-1)),-1)))</x:f>
      </x:c>
      <x:c r="I133" s="71" t="str">
        <x:f>IF(OR(E133="",E133="В"),"",IF(OR(E133=$B$42,E133=$B$43,E133=$B$44,E133=$B$45,E133=$B$46),INDEX($F$42:$F$46,MATCH(E133,$B$42:$B$46,0)),IFERROR(IF(ISNUMBER(SEARCH(":",G133)),IF(AND(OR((LEN(G133)-1)=4,(LEN(G133)-1)=5),MID(G133,0+(LEN(G133)-1)-2,1)=":",ISNUMBER(VALUE(MID(G133,1,1))),IF((LEN(G133)-1)=5,ISNUMBER(VALUE(MID(G133,2,1))),TRUE),ISNUMBER(VALUE(MID(G133,0+(LEN(G133)-1)-1,1))),ISNUMBER(VALUE(MID(G133,0+(LEN(G133)-1),1))),VALUE(MID(G133,1,(LEN(G133)-1)-3))&lt;24,VALUE(MID(G133,0+(LEN(G133)-1)-1,2))&lt;60),VALUE(MID(G133,1,(LEN(G133)-1)-3))/24+VALUE(MID(G133,0+(LEN(G133)-1)-1,2))/1440,-1),IF(AND((LEN(G133)-1)&gt;=1,(LEN(G133)-1)&lt;=2,ISNUMBER(VALUE(MID(G133,1,1))),IF((LEN(G133)-1)=2,ISNUMBER(VALUE(MID(G133,2,1))),TRUE),VALUE(MID(G133,1,(LEN(G133)-1)))&lt;24),VALUE(MID(G133,1,(LEN(G133)-1)))/24,-1)),-1)))</x:f>
      </x:c>
      <x:c r="J133" s="72" t="n">
        <x:f>IF(OR(E133="",E133="В"),0,IF(OR(E133=$B$42,E133=$B$43,E133=$B$44,E133=$B$45,E133=$B$46),INDEX($G$42:$G$46,MATCH(E133,$B$42:$B$46,0)),$D$7))</x:f>
        <x:v>0</x:v>
      </x:c>
      <x:c r="K133" s="73" t="n">
        <x:f>IF(OR(L133="",L133="Выходной"),0,IF(L133="Готово",ROUND(24*MOD(I133-H133,1)-J133/60,10),"Проверить"))</x:f>
        <x:v>0</x:v>
      </x:c>
      <x:c r="L133" s="74" t="str">
        <x:f>IF(E133="","",IF(C133="","Нет дня",IF(E133="В","Выходной",IF(LEN(TRIM($B$14))=0,"Нет имени",IF(COUNTIFS($B$10:$B$33,$B$14)&gt;1,"Повтор имени",IF(OR(E133=$B$42,E133=$B$43,E133=$B$44,E133=$B$45,E133=$B$46),IF(INDEX($I$42:$I$46,MATCH(E133,$B$42:$B$46,0))="Готово","Готово","Проверьте смену"),IF(OR(IFERROR(SEARCH("-",E133),0)=0,IFERROR(SEARCH("-",E133,SEARCH("-",E133)+1),0)&gt;0),"Нет кода",IF(OR(H133&lt;0,I133&lt;0),"Неверное время",IF(H133=I133,"Начало равно концу",IF(NOT(ISNUMBER($D$7)),"Проверьте перерыв",IF(OR($D$7&lt;0,$D$7&lt;&gt;INT($D$7)),"Проверьте перерыв",IF($D$7&gt;=ROUND(MOD(I133-H133,1)*1440,8),"Перерыв не меньше смены","Готово"))))))))))))</x:f>
      </x:c>
      <x:c r="M133" s="3"/>
      <x:c r="N133" s="3"/>
      <x:c r="O133" s="3"/>
      <x:c r="P133" s="3"/>
      <x:c r="Q133" s="3"/>
      <x:c r="R133" s="3"/>
      <x:c r="S133" s="3"/>
      <x:c r="T133" s="3"/>
      <x:c r="U133" s="3"/>
      <x:c r="V133" s="3"/>
      <x:c r="W133" s="3"/>
      <x:c r="X133" s="3"/>
      <x:c r="Y133" s="3"/>
      <x:c r="Z133" s="3"/>
      <x:c r="AA133" s="3"/>
      <x:c r="AB133" s="3"/>
      <x:c r="AC133" s="3"/>
      <x:c r="AD133" s="3"/>
      <x:c r="AE133" s="3"/>
      <x:c r="AF133" s="3"/>
      <x:c r="AG133" s="3"/>
      <x:c r="AH133" s="3"/>
      <x:c r="AI133" s="3"/>
      <x:c r="AJ133" s="3"/>
      <x:c r="AK133" s="3"/>
    </x:row>
    <x:row r="134" ht="30" customHeight="1">
      <x:c r="A134" s="3"/>
      <x:c r="B134" s="69" t="str">
        <x:f>IF($B$14="","",$B$14)</x:f>
      </x:c>
      <x:c r="C134" s="70" t="n">
        <x:f>IF(T$8="","",T$8)</x:f>
        <x:v>46343</x:v>
      </x:c>
      <x:c r="D134" s="69" t="str">
        <x:f>IF(T14="","",T14)</x:f>
      </x:c>
      <x:c r="E134" s="69" t="str">
        <x:f>IFERROR(UPPER(CONCATENATE("",SUBSTITUTE(CONCATENATE("",SUBSTITUTE(CONCATENATE("",SUBSTITUTE(TRIM(CONCATENATE("",D134))," ","")),"–","-")),"—","-"))),CONCATENATE("",D134))</x:f>
      </x:c>
      <x:c r="F134" s="69" t="str">
        <x:f>IFERROR(LEFT(CONCATENATE("[",E134),SEARCH("-",E134)),"")</x:f>
      </x:c>
      <x:c r="G134" s="69" t="str">
        <x:f>IFERROR(MID(CONCATENATE(E134,"]"),SEARCH("-",E134)+1,32),"")</x:f>
      </x:c>
      <x:c r="H134" s="71" t="str">
        <x:f>IF(OR(E134="",E134="В"),"",IF(OR(E134=$B$42,E134=$B$43,E134=$B$44,E134=$B$45,E134=$B$46),INDEX($E$42:$E$46,MATCH(E134,$B$42:$B$46,0)),IFERROR(IF(ISNUMBER(SEARCH(":",F134)),IF(AND(OR((LEN(F134)-1)=4,(LEN(F134)-1)=5),MID(F134,1+(LEN(F134)-1)-2,1)=":",ISNUMBER(VALUE(MID(F134,2,1))),IF((LEN(F134)-1)=5,ISNUMBER(VALUE(MID(F134,3,1))),TRUE),ISNUMBER(VALUE(MID(F134,1+(LEN(F134)-1)-1,1))),ISNUMBER(VALUE(MID(F134,1+(LEN(F134)-1),1))),VALUE(MID(F134,2,(LEN(F134)-1)-3))&lt;24,VALUE(MID(F134,1+(LEN(F134)-1)-1,2))&lt;60),VALUE(MID(F134,2,(LEN(F134)-1)-3))/24+VALUE(MID(F134,1+(LEN(F134)-1)-1,2))/1440,-1),IF(AND((LEN(F134)-1)&gt;=1,(LEN(F134)-1)&lt;=2,ISNUMBER(VALUE(MID(F134,2,1))),IF((LEN(F134)-1)=2,ISNUMBER(VALUE(MID(F134,3,1))),TRUE),VALUE(MID(F134,2,(LEN(F134)-1)))&lt;24),VALUE(MID(F134,2,(LEN(F134)-1)))/24,-1)),-1)))</x:f>
      </x:c>
      <x:c r="I134" s="71" t="str">
        <x:f>IF(OR(E134="",E134="В"),"",IF(OR(E134=$B$42,E134=$B$43,E134=$B$44,E134=$B$45,E134=$B$46),INDEX($F$42:$F$46,MATCH(E134,$B$42:$B$46,0)),IFERROR(IF(ISNUMBER(SEARCH(":",G134)),IF(AND(OR((LEN(G134)-1)=4,(LEN(G134)-1)=5),MID(G134,0+(LEN(G134)-1)-2,1)=":",ISNUMBER(VALUE(MID(G134,1,1))),IF((LEN(G134)-1)=5,ISNUMBER(VALUE(MID(G134,2,1))),TRUE),ISNUMBER(VALUE(MID(G134,0+(LEN(G134)-1)-1,1))),ISNUMBER(VALUE(MID(G134,0+(LEN(G134)-1),1))),VALUE(MID(G134,1,(LEN(G134)-1)-3))&lt;24,VALUE(MID(G134,0+(LEN(G134)-1)-1,2))&lt;60),VALUE(MID(G134,1,(LEN(G134)-1)-3))/24+VALUE(MID(G134,0+(LEN(G134)-1)-1,2))/1440,-1),IF(AND((LEN(G134)-1)&gt;=1,(LEN(G134)-1)&lt;=2,ISNUMBER(VALUE(MID(G134,1,1))),IF((LEN(G134)-1)=2,ISNUMBER(VALUE(MID(G134,2,1))),TRUE),VALUE(MID(G134,1,(LEN(G134)-1)))&lt;24),VALUE(MID(G134,1,(LEN(G134)-1)))/24,-1)),-1)))</x:f>
      </x:c>
      <x:c r="J134" s="72" t="n">
        <x:f>IF(OR(E134="",E134="В"),0,IF(OR(E134=$B$42,E134=$B$43,E134=$B$44,E134=$B$45,E134=$B$46),INDEX($G$42:$G$46,MATCH(E134,$B$42:$B$46,0)),$D$7))</x:f>
        <x:v>0</x:v>
      </x:c>
      <x:c r="K134" s="73" t="n">
        <x:f>IF(OR(L134="",L134="Выходной"),0,IF(L134="Готово",ROUND(24*MOD(I134-H134,1)-J134/60,10),"Проверить"))</x:f>
        <x:v>0</x:v>
      </x:c>
      <x:c r="L134" s="74" t="str">
        <x:f>IF(E134="","",IF(C134="","Нет дня",IF(E134="В","Выходной",IF(LEN(TRIM($B$14))=0,"Нет имени",IF(COUNTIFS($B$10:$B$33,$B$14)&gt;1,"Повтор имени",IF(OR(E134=$B$42,E134=$B$43,E134=$B$44,E134=$B$45,E134=$B$46),IF(INDEX($I$42:$I$46,MATCH(E134,$B$42:$B$46,0))="Готово","Готово","Проверьте смену"),IF(OR(IFERROR(SEARCH("-",E134),0)=0,IFERROR(SEARCH("-",E134,SEARCH("-",E134)+1),0)&gt;0),"Нет кода",IF(OR(H134&lt;0,I134&lt;0),"Неверное время",IF(H134=I134,"Начало равно концу",IF(NOT(ISNUMBER($D$7)),"Проверьте перерыв",IF(OR($D$7&lt;0,$D$7&lt;&gt;INT($D$7)),"Проверьте перерыв",IF($D$7&gt;=ROUND(MOD(I134-H134,1)*1440,8),"Перерыв не меньше смены","Готово"))))))))))))</x:f>
      </x:c>
      <x:c r="M134" s="3"/>
      <x:c r="N134" s="3"/>
      <x:c r="O134" s="3"/>
      <x:c r="P134" s="3"/>
      <x:c r="Q134" s="3"/>
      <x:c r="R134" s="3"/>
      <x:c r="S134" s="3"/>
      <x:c r="T134" s="3"/>
      <x:c r="U134" s="3"/>
      <x:c r="V134" s="3"/>
      <x:c r="W134" s="3"/>
      <x:c r="X134" s="3"/>
      <x:c r="Y134" s="3"/>
      <x:c r="Z134" s="3"/>
      <x:c r="AA134" s="3"/>
      <x:c r="AB134" s="3"/>
      <x:c r="AC134" s="3"/>
      <x:c r="AD134" s="3"/>
      <x:c r="AE134" s="3"/>
      <x:c r="AF134" s="3"/>
      <x:c r="AG134" s="3"/>
      <x:c r="AH134" s="3"/>
      <x:c r="AI134" s="3"/>
      <x:c r="AJ134" s="3"/>
      <x:c r="AK134" s="3"/>
    </x:row>
    <x:row r="135" ht="30" customHeight="1">
      <x:c r="A135" s="3"/>
      <x:c r="B135" s="69" t="str">
        <x:f>IF($B$14="","",$B$14)</x:f>
      </x:c>
      <x:c r="C135" s="70" t="n">
        <x:f>IF(U$8="","",U$8)</x:f>
        <x:v>46344</x:v>
      </x:c>
      <x:c r="D135" s="69" t="str">
        <x:f>IF(U14="","",U14)</x:f>
      </x:c>
      <x:c r="E135" s="69" t="str">
        <x:f>IFERROR(UPPER(CONCATENATE("",SUBSTITUTE(CONCATENATE("",SUBSTITUTE(CONCATENATE("",SUBSTITUTE(TRIM(CONCATENATE("",D135))," ","")),"–","-")),"—","-"))),CONCATENATE("",D135))</x:f>
      </x:c>
      <x:c r="F135" s="69" t="str">
        <x:f>IFERROR(LEFT(CONCATENATE("[",E135),SEARCH("-",E135)),"")</x:f>
      </x:c>
      <x:c r="G135" s="69" t="str">
        <x:f>IFERROR(MID(CONCATENATE(E135,"]"),SEARCH("-",E135)+1,32),"")</x:f>
      </x:c>
      <x:c r="H135" s="71" t="str">
        <x:f>IF(OR(E135="",E135="В"),"",IF(OR(E135=$B$42,E135=$B$43,E135=$B$44,E135=$B$45,E135=$B$46),INDEX($E$42:$E$46,MATCH(E135,$B$42:$B$46,0)),IFERROR(IF(ISNUMBER(SEARCH(":",F135)),IF(AND(OR((LEN(F135)-1)=4,(LEN(F135)-1)=5),MID(F135,1+(LEN(F135)-1)-2,1)=":",ISNUMBER(VALUE(MID(F135,2,1))),IF((LEN(F135)-1)=5,ISNUMBER(VALUE(MID(F135,3,1))),TRUE),ISNUMBER(VALUE(MID(F135,1+(LEN(F135)-1)-1,1))),ISNUMBER(VALUE(MID(F135,1+(LEN(F135)-1),1))),VALUE(MID(F135,2,(LEN(F135)-1)-3))&lt;24,VALUE(MID(F135,1+(LEN(F135)-1)-1,2))&lt;60),VALUE(MID(F135,2,(LEN(F135)-1)-3))/24+VALUE(MID(F135,1+(LEN(F135)-1)-1,2))/1440,-1),IF(AND((LEN(F135)-1)&gt;=1,(LEN(F135)-1)&lt;=2,ISNUMBER(VALUE(MID(F135,2,1))),IF((LEN(F135)-1)=2,ISNUMBER(VALUE(MID(F135,3,1))),TRUE),VALUE(MID(F135,2,(LEN(F135)-1)))&lt;24),VALUE(MID(F135,2,(LEN(F135)-1)))/24,-1)),-1)))</x:f>
      </x:c>
      <x:c r="I135" s="71" t="str">
        <x:f>IF(OR(E135="",E135="В"),"",IF(OR(E135=$B$42,E135=$B$43,E135=$B$44,E135=$B$45,E135=$B$46),INDEX($F$42:$F$46,MATCH(E135,$B$42:$B$46,0)),IFERROR(IF(ISNUMBER(SEARCH(":",G135)),IF(AND(OR((LEN(G135)-1)=4,(LEN(G135)-1)=5),MID(G135,0+(LEN(G135)-1)-2,1)=":",ISNUMBER(VALUE(MID(G135,1,1))),IF((LEN(G135)-1)=5,ISNUMBER(VALUE(MID(G135,2,1))),TRUE),ISNUMBER(VALUE(MID(G135,0+(LEN(G135)-1)-1,1))),ISNUMBER(VALUE(MID(G135,0+(LEN(G135)-1),1))),VALUE(MID(G135,1,(LEN(G135)-1)-3))&lt;24,VALUE(MID(G135,0+(LEN(G135)-1)-1,2))&lt;60),VALUE(MID(G135,1,(LEN(G135)-1)-3))/24+VALUE(MID(G135,0+(LEN(G135)-1)-1,2))/1440,-1),IF(AND((LEN(G135)-1)&gt;=1,(LEN(G135)-1)&lt;=2,ISNUMBER(VALUE(MID(G135,1,1))),IF((LEN(G135)-1)=2,ISNUMBER(VALUE(MID(G135,2,1))),TRUE),VALUE(MID(G135,1,(LEN(G135)-1)))&lt;24),VALUE(MID(G135,1,(LEN(G135)-1)))/24,-1)),-1)))</x:f>
      </x:c>
      <x:c r="J135" s="72" t="n">
        <x:f>IF(OR(E135="",E135="В"),0,IF(OR(E135=$B$42,E135=$B$43,E135=$B$44,E135=$B$45,E135=$B$46),INDEX($G$42:$G$46,MATCH(E135,$B$42:$B$46,0)),$D$7))</x:f>
        <x:v>0</x:v>
      </x:c>
      <x:c r="K135" s="73" t="n">
        <x:f>IF(OR(L135="",L135="Выходной"),0,IF(L135="Готово",ROUND(24*MOD(I135-H135,1)-J135/60,10),"Проверить"))</x:f>
        <x:v>0</x:v>
      </x:c>
      <x:c r="L135" s="74" t="str">
        <x:f>IF(E135="","",IF(C135="","Нет дня",IF(E135="В","Выходной",IF(LEN(TRIM($B$14))=0,"Нет имени",IF(COUNTIFS($B$10:$B$33,$B$14)&gt;1,"Повтор имени",IF(OR(E135=$B$42,E135=$B$43,E135=$B$44,E135=$B$45,E135=$B$46),IF(INDEX($I$42:$I$46,MATCH(E135,$B$42:$B$46,0))="Готово","Готово","Проверьте смену"),IF(OR(IFERROR(SEARCH("-",E135),0)=0,IFERROR(SEARCH("-",E135,SEARCH("-",E135)+1),0)&gt;0),"Нет кода",IF(OR(H135&lt;0,I135&lt;0),"Неверное время",IF(H135=I135,"Начало равно концу",IF(NOT(ISNUMBER($D$7)),"Проверьте перерыв",IF(OR($D$7&lt;0,$D$7&lt;&gt;INT($D$7)),"Проверьте перерыв",IF($D$7&gt;=ROUND(MOD(I135-H135,1)*1440,8),"Перерыв не меньше смены","Готово"))))))))))))</x:f>
      </x:c>
      <x:c r="M135" s="3"/>
      <x:c r="N135" s="3"/>
      <x:c r="O135" s="3"/>
      <x:c r="P135" s="3"/>
      <x:c r="Q135" s="3"/>
      <x:c r="R135" s="3"/>
      <x:c r="S135" s="3"/>
      <x:c r="T135" s="3"/>
      <x:c r="U135" s="3"/>
      <x:c r="V135" s="3"/>
      <x:c r="W135" s="3"/>
      <x:c r="X135" s="3"/>
      <x:c r="Y135" s="3"/>
      <x:c r="Z135" s="3"/>
      <x:c r="AA135" s="3"/>
      <x:c r="AB135" s="3"/>
      <x:c r="AC135" s="3"/>
      <x:c r="AD135" s="3"/>
      <x:c r="AE135" s="3"/>
      <x:c r="AF135" s="3"/>
      <x:c r="AG135" s="3"/>
      <x:c r="AH135" s="3"/>
      <x:c r="AI135" s="3"/>
      <x:c r="AJ135" s="3"/>
      <x:c r="AK135" s="3"/>
    </x:row>
    <x:row r="136" ht="30" customHeight="1">
      <x:c r="A136" s="3"/>
      <x:c r="B136" s="69" t="str">
        <x:f>IF($B$14="","",$B$14)</x:f>
      </x:c>
      <x:c r="C136" s="70" t="n">
        <x:f>IF(V$8="","",V$8)</x:f>
        <x:v>46345</x:v>
      </x:c>
      <x:c r="D136" s="69" t="str">
        <x:f>IF(V14="","",V14)</x:f>
      </x:c>
      <x:c r="E136" s="69" t="str">
        <x:f>IFERROR(UPPER(CONCATENATE("",SUBSTITUTE(CONCATENATE("",SUBSTITUTE(CONCATENATE("",SUBSTITUTE(TRIM(CONCATENATE("",D136))," ","")),"–","-")),"—","-"))),CONCATENATE("",D136))</x:f>
      </x:c>
      <x:c r="F136" s="69" t="str">
        <x:f>IFERROR(LEFT(CONCATENATE("[",E136),SEARCH("-",E136)),"")</x:f>
      </x:c>
      <x:c r="G136" s="69" t="str">
        <x:f>IFERROR(MID(CONCATENATE(E136,"]"),SEARCH("-",E136)+1,32),"")</x:f>
      </x:c>
      <x:c r="H136" s="71" t="str">
        <x:f>IF(OR(E136="",E136="В"),"",IF(OR(E136=$B$42,E136=$B$43,E136=$B$44,E136=$B$45,E136=$B$46),INDEX($E$42:$E$46,MATCH(E136,$B$42:$B$46,0)),IFERROR(IF(ISNUMBER(SEARCH(":",F136)),IF(AND(OR((LEN(F136)-1)=4,(LEN(F136)-1)=5),MID(F136,1+(LEN(F136)-1)-2,1)=":",ISNUMBER(VALUE(MID(F136,2,1))),IF((LEN(F136)-1)=5,ISNUMBER(VALUE(MID(F136,3,1))),TRUE),ISNUMBER(VALUE(MID(F136,1+(LEN(F136)-1)-1,1))),ISNUMBER(VALUE(MID(F136,1+(LEN(F136)-1),1))),VALUE(MID(F136,2,(LEN(F136)-1)-3))&lt;24,VALUE(MID(F136,1+(LEN(F136)-1)-1,2))&lt;60),VALUE(MID(F136,2,(LEN(F136)-1)-3))/24+VALUE(MID(F136,1+(LEN(F136)-1)-1,2))/1440,-1),IF(AND((LEN(F136)-1)&gt;=1,(LEN(F136)-1)&lt;=2,ISNUMBER(VALUE(MID(F136,2,1))),IF((LEN(F136)-1)=2,ISNUMBER(VALUE(MID(F136,3,1))),TRUE),VALUE(MID(F136,2,(LEN(F136)-1)))&lt;24),VALUE(MID(F136,2,(LEN(F136)-1)))/24,-1)),-1)))</x:f>
      </x:c>
      <x:c r="I136" s="71" t="str">
        <x:f>IF(OR(E136="",E136="В"),"",IF(OR(E136=$B$42,E136=$B$43,E136=$B$44,E136=$B$45,E136=$B$46),INDEX($F$42:$F$46,MATCH(E136,$B$42:$B$46,0)),IFERROR(IF(ISNUMBER(SEARCH(":",G136)),IF(AND(OR((LEN(G136)-1)=4,(LEN(G136)-1)=5),MID(G136,0+(LEN(G136)-1)-2,1)=":",ISNUMBER(VALUE(MID(G136,1,1))),IF((LEN(G136)-1)=5,ISNUMBER(VALUE(MID(G136,2,1))),TRUE),ISNUMBER(VALUE(MID(G136,0+(LEN(G136)-1)-1,1))),ISNUMBER(VALUE(MID(G136,0+(LEN(G136)-1),1))),VALUE(MID(G136,1,(LEN(G136)-1)-3))&lt;24,VALUE(MID(G136,0+(LEN(G136)-1)-1,2))&lt;60),VALUE(MID(G136,1,(LEN(G136)-1)-3))/24+VALUE(MID(G136,0+(LEN(G136)-1)-1,2))/1440,-1),IF(AND((LEN(G136)-1)&gt;=1,(LEN(G136)-1)&lt;=2,ISNUMBER(VALUE(MID(G136,1,1))),IF((LEN(G136)-1)=2,ISNUMBER(VALUE(MID(G136,2,1))),TRUE),VALUE(MID(G136,1,(LEN(G136)-1)))&lt;24),VALUE(MID(G136,1,(LEN(G136)-1)))/24,-1)),-1)))</x:f>
      </x:c>
      <x:c r="J136" s="72" t="n">
        <x:f>IF(OR(E136="",E136="В"),0,IF(OR(E136=$B$42,E136=$B$43,E136=$B$44,E136=$B$45,E136=$B$46),INDEX($G$42:$G$46,MATCH(E136,$B$42:$B$46,0)),$D$7))</x:f>
        <x:v>0</x:v>
      </x:c>
      <x:c r="K136" s="73" t="n">
        <x:f>IF(OR(L136="",L136="Выходной"),0,IF(L136="Готово",ROUND(24*MOD(I136-H136,1)-J136/60,10),"Проверить"))</x:f>
        <x:v>0</x:v>
      </x:c>
      <x:c r="L136" s="74" t="str">
        <x:f>IF(E136="","",IF(C136="","Нет дня",IF(E136="В","Выходной",IF(LEN(TRIM($B$14))=0,"Нет имени",IF(COUNTIFS($B$10:$B$33,$B$14)&gt;1,"Повтор имени",IF(OR(E136=$B$42,E136=$B$43,E136=$B$44,E136=$B$45,E136=$B$46),IF(INDEX($I$42:$I$46,MATCH(E136,$B$42:$B$46,0))="Готово","Готово","Проверьте смену"),IF(OR(IFERROR(SEARCH("-",E136),0)=0,IFERROR(SEARCH("-",E136,SEARCH("-",E136)+1),0)&gt;0),"Нет кода",IF(OR(H136&lt;0,I136&lt;0),"Неверное время",IF(H136=I136,"Начало равно концу",IF(NOT(ISNUMBER($D$7)),"Проверьте перерыв",IF(OR($D$7&lt;0,$D$7&lt;&gt;INT($D$7)),"Проверьте перерыв",IF($D$7&gt;=ROUND(MOD(I136-H136,1)*1440,8),"Перерыв не меньше смены","Готово"))))))))))))</x:f>
      </x:c>
      <x:c r="M136" s="3"/>
      <x:c r="N136" s="3"/>
      <x:c r="O136" s="3"/>
      <x:c r="P136" s="3"/>
      <x:c r="Q136" s="3"/>
      <x:c r="R136" s="3"/>
      <x:c r="S136" s="3"/>
      <x:c r="T136" s="3"/>
      <x:c r="U136" s="3"/>
      <x:c r="V136" s="3"/>
      <x:c r="W136" s="3"/>
      <x:c r="X136" s="3"/>
      <x:c r="Y136" s="3"/>
      <x:c r="Z136" s="3"/>
      <x:c r="AA136" s="3"/>
      <x:c r="AB136" s="3"/>
      <x:c r="AC136" s="3"/>
      <x:c r="AD136" s="3"/>
      <x:c r="AE136" s="3"/>
      <x:c r="AF136" s="3"/>
      <x:c r="AG136" s="3"/>
      <x:c r="AH136" s="3"/>
      <x:c r="AI136" s="3"/>
      <x:c r="AJ136" s="3"/>
      <x:c r="AK136" s="3"/>
    </x:row>
    <x:row r="137" ht="30" customHeight="1">
      <x:c r="A137" s="3"/>
      <x:c r="B137" s="69" t="str">
        <x:f>IF($B$14="","",$B$14)</x:f>
      </x:c>
      <x:c r="C137" s="70" t="n">
        <x:f>IF(W$8="","",W$8)</x:f>
        <x:v>46346</x:v>
      </x:c>
      <x:c r="D137" s="69" t="str">
        <x:f>IF(W14="","",W14)</x:f>
      </x:c>
      <x:c r="E137" s="69" t="str">
        <x:f>IFERROR(UPPER(CONCATENATE("",SUBSTITUTE(CONCATENATE("",SUBSTITUTE(CONCATENATE("",SUBSTITUTE(TRIM(CONCATENATE("",D137))," ","")),"–","-")),"—","-"))),CONCATENATE("",D137))</x:f>
      </x:c>
      <x:c r="F137" s="69" t="str">
        <x:f>IFERROR(LEFT(CONCATENATE("[",E137),SEARCH("-",E137)),"")</x:f>
      </x:c>
      <x:c r="G137" s="69" t="str">
        <x:f>IFERROR(MID(CONCATENATE(E137,"]"),SEARCH("-",E137)+1,32),"")</x:f>
      </x:c>
      <x:c r="H137" s="71" t="str">
        <x:f>IF(OR(E137="",E137="В"),"",IF(OR(E137=$B$42,E137=$B$43,E137=$B$44,E137=$B$45,E137=$B$46),INDEX($E$42:$E$46,MATCH(E137,$B$42:$B$46,0)),IFERROR(IF(ISNUMBER(SEARCH(":",F137)),IF(AND(OR((LEN(F137)-1)=4,(LEN(F137)-1)=5),MID(F137,1+(LEN(F137)-1)-2,1)=":",ISNUMBER(VALUE(MID(F137,2,1))),IF((LEN(F137)-1)=5,ISNUMBER(VALUE(MID(F137,3,1))),TRUE),ISNUMBER(VALUE(MID(F137,1+(LEN(F137)-1)-1,1))),ISNUMBER(VALUE(MID(F137,1+(LEN(F137)-1),1))),VALUE(MID(F137,2,(LEN(F137)-1)-3))&lt;24,VALUE(MID(F137,1+(LEN(F137)-1)-1,2))&lt;60),VALUE(MID(F137,2,(LEN(F137)-1)-3))/24+VALUE(MID(F137,1+(LEN(F137)-1)-1,2))/1440,-1),IF(AND((LEN(F137)-1)&gt;=1,(LEN(F137)-1)&lt;=2,ISNUMBER(VALUE(MID(F137,2,1))),IF((LEN(F137)-1)=2,ISNUMBER(VALUE(MID(F137,3,1))),TRUE),VALUE(MID(F137,2,(LEN(F137)-1)))&lt;24),VALUE(MID(F137,2,(LEN(F137)-1)))/24,-1)),-1)))</x:f>
      </x:c>
      <x:c r="I137" s="71" t="str">
        <x:f>IF(OR(E137="",E137="В"),"",IF(OR(E137=$B$42,E137=$B$43,E137=$B$44,E137=$B$45,E137=$B$46),INDEX($F$42:$F$46,MATCH(E137,$B$42:$B$46,0)),IFERROR(IF(ISNUMBER(SEARCH(":",G137)),IF(AND(OR((LEN(G137)-1)=4,(LEN(G137)-1)=5),MID(G137,0+(LEN(G137)-1)-2,1)=":",ISNUMBER(VALUE(MID(G137,1,1))),IF((LEN(G137)-1)=5,ISNUMBER(VALUE(MID(G137,2,1))),TRUE),ISNUMBER(VALUE(MID(G137,0+(LEN(G137)-1)-1,1))),ISNUMBER(VALUE(MID(G137,0+(LEN(G137)-1),1))),VALUE(MID(G137,1,(LEN(G137)-1)-3))&lt;24,VALUE(MID(G137,0+(LEN(G137)-1)-1,2))&lt;60),VALUE(MID(G137,1,(LEN(G137)-1)-3))/24+VALUE(MID(G137,0+(LEN(G137)-1)-1,2))/1440,-1),IF(AND((LEN(G137)-1)&gt;=1,(LEN(G137)-1)&lt;=2,ISNUMBER(VALUE(MID(G137,1,1))),IF((LEN(G137)-1)=2,ISNUMBER(VALUE(MID(G137,2,1))),TRUE),VALUE(MID(G137,1,(LEN(G137)-1)))&lt;24),VALUE(MID(G137,1,(LEN(G137)-1)))/24,-1)),-1)))</x:f>
      </x:c>
      <x:c r="J137" s="72" t="n">
        <x:f>IF(OR(E137="",E137="В"),0,IF(OR(E137=$B$42,E137=$B$43,E137=$B$44,E137=$B$45,E137=$B$46),INDEX($G$42:$G$46,MATCH(E137,$B$42:$B$46,0)),$D$7))</x:f>
        <x:v>0</x:v>
      </x:c>
      <x:c r="K137" s="73" t="n">
        <x:f>IF(OR(L137="",L137="Выходной"),0,IF(L137="Готово",ROUND(24*MOD(I137-H137,1)-J137/60,10),"Проверить"))</x:f>
        <x:v>0</x:v>
      </x:c>
      <x:c r="L137" s="74" t="str">
        <x:f>IF(E137="","",IF(C137="","Нет дня",IF(E137="В","Выходной",IF(LEN(TRIM($B$14))=0,"Нет имени",IF(COUNTIFS($B$10:$B$33,$B$14)&gt;1,"Повтор имени",IF(OR(E137=$B$42,E137=$B$43,E137=$B$44,E137=$B$45,E137=$B$46),IF(INDEX($I$42:$I$46,MATCH(E137,$B$42:$B$46,0))="Готово","Готово","Проверьте смену"),IF(OR(IFERROR(SEARCH("-",E137),0)=0,IFERROR(SEARCH("-",E137,SEARCH("-",E137)+1),0)&gt;0),"Нет кода",IF(OR(H137&lt;0,I137&lt;0),"Неверное время",IF(H137=I137,"Начало равно концу",IF(NOT(ISNUMBER($D$7)),"Проверьте перерыв",IF(OR($D$7&lt;0,$D$7&lt;&gt;INT($D$7)),"Проверьте перерыв",IF($D$7&gt;=ROUND(MOD(I137-H137,1)*1440,8),"Перерыв не меньше смены","Готово"))))))))))))</x:f>
      </x:c>
      <x:c r="M137" s="3"/>
      <x:c r="N137" s="3"/>
      <x:c r="O137" s="3"/>
      <x:c r="P137" s="3"/>
      <x:c r="Q137" s="3"/>
      <x:c r="R137" s="3"/>
      <x:c r="S137" s="3"/>
      <x:c r="T137" s="3"/>
      <x:c r="U137" s="3"/>
      <x:c r="V137" s="3"/>
      <x:c r="W137" s="3"/>
      <x:c r="X137" s="3"/>
      <x:c r="Y137" s="3"/>
      <x:c r="Z137" s="3"/>
      <x:c r="AA137" s="3"/>
      <x:c r="AB137" s="3"/>
      <x:c r="AC137" s="3"/>
      <x:c r="AD137" s="3"/>
      <x:c r="AE137" s="3"/>
      <x:c r="AF137" s="3"/>
      <x:c r="AG137" s="3"/>
      <x:c r="AH137" s="3"/>
      <x:c r="AI137" s="3"/>
      <x:c r="AJ137" s="3"/>
      <x:c r="AK137" s="3"/>
    </x:row>
    <x:row r="138" ht="30" customHeight="1">
      <x:c r="A138" s="3"/>
      <x:c r="B138" s="69" t="str">
        <x:f>IF($B$14="","",$B$14)</x:f>
      </x:c>
      <x:c r="C138" s="70" t="n">
        <x:f>IF(X$8="","",X$8)</x:f>
        <x:v>46347</x:v>
      </x:c>
      <x:c r="D138" s="69" t="str">
        <x:f>IF(X14="","",X14)</x:f>
      </x:c>
      <x:c r="E138" s="69" t="str">
        <x:f>IFERROR(UPPER(CONCATENATE("",SUBSTITUTE(CONCATENATE("",SUBSTITUTE(CONCATENATE("",SUBSTITUTE(TRIM(CONCATENATE("",D138))," ","")),"–","-")),"—","-"))),CONCATENATE("",D138))</x:f>
      </x:c>
      <x:c r="F138" s="69" t="str">
        <x:f>IFERROR(LEFT(CONCATENATE("[",E138),SEARCH("-",E138)),"")</x:f>
      </x:c>
      <x:c r="G138" s="69" t="str">
        <x:f>IFERROR(MID(CONCATENATE(E138,"]"),SEARCH("-",E138)+1,32),"")</x:f>
      </x:c>
      <x:c r="H138" s="71" t="str">
        <x:f>IF(OR(E138="",E138="В"),"",IF(OR(E138=$B$42,E138=$B$43,E138=$B$44,E138=$B$45,E138=$B$46),INDEX($E$42:$E$46,MATCH(E138,$B$42:$B$46,0)),IFERROR(IF(ISNUMBER(SEARCH(":",F138)),IF(AND(OR((LEN(F138)-1)=4,(LEN(F138)-1)=5),MID(F138,1+(LEN(F138)-1)-2,1)=":",ISNUMBER(VALUE(MID(F138,2,1))),IF((LEN(F138)-1)=5,ISNUMBER(VALUE(MID(F138,3,1))),TRUE),ISNUMBER(VALUE(MID(F138,1+(LEN(F138)-1)-1,1))),ISNUMBER(VALUE(MID(F138,1+(LEN(F138)-1),1))),VALUE(MID(F138,2,(LEN(F138)-1)-3))&lt;24,VALUE(MID(F138,1+(LEN(F138)-1)-1,2))&lt;60),VALUE(MID(F138,2,(LEN(F138)-1)-3))/24+VALUE(MID(F138,1+(LEN(F138)-1)-1,2))/1440,-1),IF(AND((LEN(F138)-1)&gt;=1,(LEN(F138)-1)&lt;=2,ISNUMBER(VALUE(MID(F138,2,1))),IF((LEN(F138)-1)=2,ISNUMBER(VALUE(MID(F138,3,1))),TRUE),VALUE(MID(F138,2,(LEN(F138)-1)))&lt;24),VALUE(MID(F138,2,(LEN(F138)-1)))/24,-1)),-1)))</x:f>
      </x:c>
      <x:c r="I138" s="71" t="str">
        <x:f>IF(OR(E138="",E138="В"),"",IF(OR(E138=$B$42,E138=$B$43,E138=$B$44,E138=$B$45,E138=$B$46),INDEX($F$42:$F$46,MATCH(E138,$B$42:$B$46,0)),IFERROR(IF(ISNUMBER(SEARCH(":",G138)),IF(AND(OR((LEN(G138)-1)=4,(LEN(G138)-1)=5),MID(G138,0+(LEN(G138)-1)-2,1)=":",ISNUMBER(VALUE(MID(G138,1,1))),IF((LEN(G138)-1)=5,ISNUMBER(VALUE(MID(G138,2,1))),TRUE),ISNUMBER(VALUE(MID(G138,0+(LEN(G138)-1)-1,1))),ISNUMBER(VALUE(MID(G138,0+(LEN(G138)-1),1))),VALUE(MID(G138,1,(LEN(G138)-1)-3))&lt;24,VALUE(MID(G138,0+(LEN(G138)-1)-1,2))&lt;60),VALUE(MID(G138,1,(LEN(G138)-1)-3))/24+VALUE(MID(G138,0+(LEN(G138)-1)-1,2))/1440,-1),IF(AND((LEN(G138)-1)&gt;=1,(LEN(G138)-1)&lt;=2,ISNUMBER(VALUE(MID(G138,1,1))),IF((LEN(G138)-1)=2,ISNUMBER(VALUE(MID(G138,2,1))),TRUE),VALUE(MID(G138,1,(LEN(G138)-1)))&lt;24),VALUE(MID(G138,1,(LEN(G138)-1)))/24,-1)),-1)))</x:f>
      </x:c>
      <x:c r="J138" s="72" t="n">
        <x:f>IF(OR(E138="",E138="В"),0,IF(OR(E138=$B$42,E138=$B$43,E138=$B$44,E138=$B$45,E138=$B$46),INDEX($G$42:$G$46,MATCH(E138,$B$42:$B$46,0)),$D$7))</x:f>
        <x:v>0</x:v>
      </x:c>
      <x:c r="K138" s="73" t="n">
        <x:f>IF(OR(L138="",L138="Выходной"),0,IF(L138="Готово",ROUND(24*MOD(I138-H138,1)-J138/60,10),"Проверить"))</x:f>
        <x:v>0</x:v>
      </x:c>
      <x:c r="L138" s="74" t="str">
        <x:f>IF(E138="","",IF(C138="","Нет дня",IF(E138="В","Выходной",IF(LEN(TRIM($B$14))=0,"Нет имени",IF(COUNTIFS($B$10:$B$33,$B$14)&gt;1,"Повтор имени",IF(OR(E138=$B$42,E138=$B$43,E138=$B$44,E138=$B$45,E138=$B$46),IF(INDEX($I$42:$I$46,MATCH(E138,$B$42:$B$46,0))="Готово","Готово","Проверьте смену"),IF(OR(IFERROR(SEARCH("-",E138),0)=0,IFERROR(SEARCH("-",E138,SEARCH("-",E138)+1),0)&gt;0),"Нет кода",IF(OR(H138&lt;0,I138&lt;0),"Неверное время",IF(H138=I138,"Начало равно концу",IF(NOT(ISNUMBER($D$7)),"Проверьте перерыв",IF(OR($D$7&lt;0,$D$7&lt;&gt;INT($D$7)),"Проверьте перерыв",IF($D$7&gt;=ROUND(MOD(I138-H138,1)*1440,8),"Перерыв не меньше смены","Готово"))))))))))))</x:f>
      </x:c>
      <x:c r="M138" s="3"/>
      <x:c r="N138" s="3"/>
      <x:c r="O138" s="3"/>
      <x:c r="P138" s="3"/>
      <x:c r="Q138" s="3"/>
      <x:c r="R138" s="3"/>
      <x:c r="S138" s="3"/>
      <x:c r="T138" s="3"/>
      <x:c r="U138" s="3"/>
      <x:c r="V138" s="3"/>
      <x:c r="W138" s="3"/>
      <x:c r="X138" s="3"/>
      <x:c r="Y138" s="3"/>
      <x:c r="Z138" s="3"/>
      <x:c r="AA138" s="3"/>
      <x:c r="AB138" s="3"/>
      <x:c r="AC138" s="3"/>
      <x:c r="AD138" s="3"/>
      <x:c r="AE138" s="3"/>
      <x:c r="AF138" s="3"/>
      <x:c r="AG138" s="3"/>
      <x:c r="AH138" s="3"/>
      <x:c r="AI138" s="3"/>
      <x:c r="AJ138" s="3"/>
      <x:c r="AK138" s="3"/>
    </x:row>
    <x:row r="139" ht="30" customHeight="1">
      <x:c r="A139" s="3"/>
      <x:c r="B139" s="69" t="str">
        <x:f>IF($B$14="","",$B$14)</x:f>
      </x:c>
      <x:c r="C139" s="70" t="n">
        <x:f>IF(Y$8="","",Y$8)</x:f>
        <x:v>46348</x:v>
      </x:c>
      <x:c r="D139" s="69" t="str">
        <x:f>IF(Y14="","",Y14)</x:f>
      </x:c>
      <x:c r="E139" s="69" t="str">
        <x:f>IFERROR(UPPER(CONCATENATE("",SUBSTITUTE(CONCATENATE("",SUBSTITUTE(CONCATENATE("",SUBSTITUTE(TRIM(CONCATENATE("",D139))," ","")),"–","-")),"—","-"))),CONCATENATE("",D139))</x:f>
      </x:c>
      <x:c r="F139" s="69" t="str">
        <x:f>IFERROR(LEFT(CONCATENATE("[",E139),SEARCH("-",E139)),"")</x:f>
      </x:c>
      <x:c r="G139" s="69" t="str">
        <x:f>IFERROR(MID(CONCATENATE(E139,"]"),SEARCH("-",E139)+1,32),"")</x:f>
      </x:c>
      <x:c r="H139" s="71" t="str">
        <x:f>IF(OR(E139="",E139="В"),"",IF(OR(E139=$B$42,E139=$B$43,E139=$B$44,E139=$B$45,E139=$B$46),INDEX($E$42:$E$46,MATCH(E139,$B$42:$B$46,0)),IFERROR(IF(ISNUMBER(SEARCH(":",F139)),IF(AND(OR((LEN(F139)-1)=4,(LEN(F139)-1)=5),MID(F139,1+(LEN(F139)-1)-2,1)=":",ISNUMBER(VALUE(MID(F139,2,1))),IF((LEN(F139)-1)=5,ISNUMBER(VALUE(MID(F139,3,1))),TRUE),ISNUMBER(VALUE(MID(F139,1+(LEN(F139)-1)-1,1))),ISNUMBER(VALUE(MID(F139,1+(LEN(F139)-1),1))),VALUE(MID(F139,2,(LEN(F139)-1)-3))&lt;24,VALUE(MID(F139,1+(LEN(F139)-1)-1,2))&lt;60),VALUE(MID(F139,2,(LEN(F139)-1)-3))/24+VALUE(MID(F139,1+(LEN(F139)-1)-1,2))/1440,-1),IF(AND((LEN(F139)-1)&gt;=1,(LEN(F139)-1)&lt;=2,ISNUMBER(VALUE(MID(F139,2,1))),IF((LEN(F139)-1)=2,ISNUMBER(VALUE(MID(F139,3,1))),TRUE),VALUE(MID(F139,2,(LEN(F139)-1)))&lt;24),VALUE(MID(F139,2,(LEN(F139)-1)))/24,-1)),-1)))</x:f>
      </x:c>
      <x:c r="I139" s="71" t="str">
        <x:f>IF(OR(E139="",E139="В"),"",IF(OR(E139=$B$42,E139=$B$43,E139=$B$44,E139=$B$45,E139=$B$46),INDEX($F$42:$F$46,MATCH(E139,$B$42:$B$46,0)),IFERROR(IF(ISNUMBER(SEARCH(":",G139)),IF(AND(OR((LEN(G139)-1)=4,(LEN(G139)-1)=5),MID(G139,0+(LEN(G139)-1)-2,1)=":",ISNUMBER(VALUE(MID(G139,1,1))),IF((LEN(G139)-1)=5,ISNUMBER(VALUE(MID(G139,2,1))),TRUE),ISNUMBER(VALUE(MID(G139,0+(LEN(G139)-1)-1,1))),ISNUMBER(VALUE(MID(G139,0+(LEN(G139)-1),1))),VALUE(MID(G139,1,(LEN(G139)-1)-3))&lt;24,VALUE(MID(G139,0+(LEN(G139)-1)-1,2))&lt;60),VALUE(MID(G139,1,(LEN(G139)-1)-3))/24+VALUE(MID(G139,0+(LEN(G139)-1)-1,2))/1440,-1),IF(AND((LEN(G139)-1)&gt;=1,(LEN(G139)-1)&lt;=2,ISNUMBER(VALUE(MID(G139,1,1))),IF((LEN(G139)-1)=2,ISNUMBER(VALUE(MID(G139,2,1))),TRUE),VALUE(MID(G139,1,(LEN(G139)-1)))&lt;24),VALUE(MID(G139,1,(LEN(G139)-1)))/24,-1)),-1)))</x:f>
      </x:c>
      <x:c r="J139" s="72" t="n">
        <x:f>IF(OR(E139="",E139="В"),0,IF(OR(E139=$B$42,E139=$B$43,E139=$B$44,E139=$B$45,E139=$B$46),INDEX($G$42:$G$46,MATCH(E139,$B$42:$B$46,0)),$D$7))</x:f>
        <x:v>0</x:v>
      </x:c>
      <x:c r="K139" s="73" t="n">
        <x:f>IF(OR(L139="",L139="Выходной"),0,IF(L139="Готово",ROUND(24*MOD(I139-H139,1)-J139/60,10),"Проверить"))</x:f>
        <x:v>0</x:v>
      </x:c>
      <x:c r="L139" s="74" t="str">
        <x:f>IF(E139="","",IF(C139="","Нет дня",IF(E139="В","Выходной",IF(LEN(TRIM($B$14))=0,"Нет имени",IF(COUNTIFS($B$10:$B$33,$B$14)&gt;1,"Повтор имени",IF(OR(E139=$B$42,E139=$B$43,E139=$B$44,E139=$B$45,E139=$B$46),IF(INDEX($I$42:$I$46,MATCH(E139,$B$42:$B$46,0))="Готово","Готово","Проверьте смену"),IF(OR(IFERROR(SEARCH("-",E139),0)=0,IFERROR(SEARCH("-",E139,SEARCH("-",E139)+1),0)&gt;0),"Нет кода",IF(OR(H139&lt;0,I139&lt;0),"Неверное время",IF(H139=I139,"Начало равно концу",IF(NOT(ISNUMBER($D$7)),"Проверьте перерыв",IF(OR($D$7&lt;0,$D$7&lt;&gt;INT($D$7)),"Проверьте перерыв",IF($D$7&gt;=ROUND(MOD(I139-H139,1)*1440,8),"Перерыв не меньше смены","Готово"))))))))))))</x:f>
      </x:c>
      <x:c r="M139" s="3"/>
      <x:c r="N139" s="3"/>
      <x:c r="O139" s="3"/>
      <x:c r="P139" s="3"/>
      <x:c r="Q139" s="3"/>
      <x:c r="R139" s="3"/>
      <x:c r="S139" s="3"/>
      <x:c r="T139" s="3"/>
      <x:c r="U139" s="3"/>
      <x:c r="V139" s="3"/>
      <x:c r="W139" s="3"/>
      <x:c r="X139" s="3"/>
      <x:c r="Y139" s="3"/>
      <x:c r="Z139" s="3"/>
      <x:c r="AA139" s="3"/>
      <x:c r="AB139" s="3"/>
      <x:c r="AC139" s="3"/>
      <x:c r="AD139" s="3"/>
      <x:c r="AE139" s="3"/>
      <x:c r="AF139" s="3"/>
      <x:c r="AG139" s="3"/>
      <x:c r="AH139" s="3"/>
      <x:c r="AI139" s="3"/>
      <x:c r="AJ139" s="3"/>
      <x:c r="AK139" s="3"/>
    </x:row>
    <x:row r="140" ht="30" customHeight="1">
      <x:c r="A140" s="3"/>
      <x:c r="B140" s="69" t="str">
        <x:f>IF($B$14="","",$B$14)</x:f>
      </x:c>
      <x:c r="C140" s="70" t="n">
        <x:f>IF(Z$8="","",Z$8)</x:f>
        <x:v>46349</x:v>
      </x:c>
      <x:c r="D140" s="69" t="str">
        <x:f>IF(Z14="","",Z14)</x:f>
      </x:c>
      <x:c r="E140" s="69" t="str">
        <x:f>IFERROR(UPPER(CONCATENATE("",SUBSTITUTE(CONCATENATE("",SUBSTITUTE(CONCATENATE("",SUBSTITUTE(TRIM(CONCATENATE("",D140))," ","")),"–","-")),"—","-"))),CONCATENATE("",D140))</x:f>
      </x:c>
      <x:c r="F140" s="69" t="str">
        <x:f>IFERROR(LEFT(CONCATENATE("[",E140),SEARCH("-",E140)),"")</x:f>
      </x:c>
      <x:c r="G140" s="69" t="str">
        <x:f>IFERROR(MID(CONCATENATE(E140,"]"),SEARCH("-",E140)+1,32),"")</x:f>
      </x:c>
      <x:c r="H140" s="71" t="str">
        <x:f>IF(OR(E140="",E140="В"),"",IF(OR(E140=$B$42,E140=$B$43,E140=$B$44,E140=$B$45,E140=$B$46),INDEX($E$42:$E$46,MATCH(E140,$B$42:$B$46,0)),IFERROR(IF(ISNUMBER(SEARCH(":",F140)),IF(AND(OR((LEN(F140)-1)=4,(LEN(F140)-1)=5),MID(F140,1+(LEN(F140)-1)-2,1)=":",ISNUMBER(VALUE(MID(F140,2,1))),IF((LEN(F140)-1)=5,ISNUMBER(VALUE(MID(F140,3,1))),TRUE),ISNUMBER(VALUE(MID(F140,1+(LEN(F140)-1)-1,1))),ISNUMBER(VALUE(MID(F140,1+(LEN(F140)-1),1))),VALUE(MID(F140,2,(LEN(F140)-1)-3))&lt;24,VALUE(MID(F140,1+(LEN(F140)-1)-1,2))&lt;60),VALUE(MID(F140,2,(LEN(F140)-1)-3))/24+VALUE(MID(F140,1+(LEN(F140)-1)-1,2))/1440,-1),IF(AND((LEN(F140)-1)&gt;=1,(LEN(F140)-1)&lt;=2,ISNUMBER(VALUE(MID(F140,2,1))),IF((LEN(F140)-1)=2,ISNUMBER(VALUE(MID(F140,3,1))),TRUE),VALUE(MID(F140,2,(LEN(F140)-1)))&lt;24),VALUE(MID(F140,2,(LEN(F140)-1)))/24,-1)),-1)))</x:f>
      </x:c>
      <x:c r="I140" s="71" t="str">
        <x:f>IF(OR(E140="",E140="В"),"",IF(OR(E140=$B$42,E140=$B$43,E140=$B$44,E140=$B$45,E140=$B$46),INDEX($F$42:$F$46,MATCH(E140,$B$42:$B$46,0)),IFERROR(IF(ISNUMBER(SEARCH(":",G140)),IF(AND(OR((LEN(G140)-1)=4,(LEN(G140)-1)=5),MID(G140,0+(LEN(G140)-1)-2,1)=":",ISNUMBER(VALUE(MID(G140,1,1))),IF((LEN(G140)-1)=5,ISNUMBER(VALUE(MID(G140,2,1))),TRUE),ISNUMBER(VALUE(MID(G140,0+(LEN(G140)-1)-1,1))),ISNUMBER(VALUE(MID(G140,0+(LEN(G140)-1),1))),VALUE(MID(G140,1,(LEN(G140)-1)-3))&lt;24,VALUE(MID(G140,0+(LEN(G140)-1)-1,2))&lt;60),VALUE(MID(G140,1,(LEN(G140)-1)-3))/24+VALUE(MID(G140,0+(LEN(G140)-1)-1,2))/1440,-1),IF(AND((LEN(G140)-1)&gt;=1,(LEN(G140)-1)&lt;=2,ISNUMBER(VALUE(MID(G140,1,1))),IF((LEN(G140)-1)=2,ISNUMBER(VALUE(MID(G140,2,1))),TRUE),VALUE(MID(G140,1,(LEN(G140)-1)))&lt;24),VALUE(MID(G140,1,(LEN(G140)-1)))/24,-1)),-1)))</x:f>
      </x:c>
      <x:c r="J140" s="72" t="n">
        <x:f>IF(OR(E140="",E140="В"),0,IF(OR(E140=$B$42,E140=$B$43,E140=$B$44,E140=$B$45,E140=$B$46),INDEX($G$42:$G$46,MATCH(E140,$B$42:$B$46,0)),$D$7))</x:f>
        <x:v>0</x:v>
      </x:c>
      <x:c r="K140" s="73" t="n">
        <x:f>IF(OR(L140="",L140="Выходной"),0,IF(L140="Готово",ROUND(24*MOD(I140-H140,1)-J140/60,10),"Проверить"))</x:f>
        <x:v>0</x:v>
      </x:c>
      <x:c r="L140" s="74" t="str">
        <x:f>IF(E140="","",IF(C140="","Нет дня",IF(E140="В","Выходной",IF(LEN(TRIM($B$14))=0,"Нет имени",IF(COUNTIFS($B$10:$B$33,$B$14)&gt;1,"Повтор имени",IF(OR(E140=$B$42,E140=$B$43,E140=$B$44,E140=$B$45,E140=$B$46),IF(INDEX($I$42:$I$46,MATCH(E140,$B$42:$B$46,0))="Готово","Готово","Проверьте смену"),IF(OR(IFERROR(SEARCH("-",E140),0)=0,IFERROR(SEARCH("-",E140,SEARCH("-",E140)+1),0)&gt;0),"Нет кода",IF(OR(H140&lt;0,I140&lt;0),"Неверное время",IF(H140=I140,"Начало равно концу",IF(NOT(ISNUMBER($D$7)),"Проверьте перерыв",IF(OR($D$7&lt;0,$D$7&lt;&gt;INT($D$7)),"Проверьте перерыв",IF($D$7&gt;=ROUND(MOD(I140-H140,1)*1440,8),"Перерыв не меньше смены","Готово"))))))))))))</x:f>
      </x:c>
      <x:c r="M140" s="3"/>
      <x:c r="N140" s="3"/>
      <x:c r="O140" s="3"/>
      <x:c r="P140" s="3"/>
      <x:c r="Q140" s="3"/>
      <x:c r="R140" s="3"/>
      <x:c r="S140" s="3"/>
      <x:c r="T140" s="3"/>
      <x:c r="U140" s="3"/>
      <x:c r="V140" s="3"/>
      <x:c r="W140" s="3"/>
      <x:c r="X140" s="3"/>
      <x:c r="Y140" s="3"/>
      <x:c r="Z140" s="3"/>
      <x:c r="AA140" s="3"/>
      <x:c r="AB140" s="3"/>
      <x:c r="AC140" s="3"/>
      <x:c r="AD140" s="3"/>
      <x:c r="AE140" s="3"/>
      <x:c r="AF140" s="3"/>
      <x:c r="AG140" s="3"/>
      <x:c r="AH140" s="3"/>
      <x:c r="AI140" s="3"/>
      <x:c r="AJ140" s="3"/>
      <x:c r="AK140" s="3"/>
    </x:row>
    <x:row r="141" ht="30" customHeight="1">
      <x:c r="A141" s="3"/>
      <x:c r="B141" s="69" t="str">
        <x:f>IF($B$14="","",$B$14)</x:f>
      </x:c>
      <x:c r="C141" s="70" t="n">
        <x:f>IF(AA$8="","",AA$8)</x:f>
        <x:v>46350</x:v>
      </x:c>
      <x:c r="D141" s="69" t="str">
        <x:f>IF(AA14="","",AA14)</x:f>
      </x:c>
      <x:c r="E141" s="69" t="str">
        <x:f>IFERROR(UPPER(CONCATENATE("",SUBSTITUTE(CONCATENATE("",SUBSTITUTE(CONCATENATE("",SUBSTITUTE(TRIM(CONCATENATE("",D141))," ","")),"–","-")),"—","-"))),CONCATENATE("",D141))</x:f>
      </x:c>
      <x:c r="F141" s="69" t="str">
        <x:f>IFERROR(LEFT(CONCATENATE("[",E141),SEARCH("-",E141)),"")</x:f>
      </x:c>
      <x:c r="G141" s="69" t="str">
        <x:f>IFERROR(MID(CONCATENATE(E141,"]"),SEARCH("-",E141)+1,32),"")</x:f>
      </x:c>
      <x:c r="H141" s="71" t="str">
        <x:f>IF(OR(E141="",E141="В"),"",IF(OR(E141=$B$42,E141=$B$43,E141=$B$44,E141=$B$45,E141=$B$46),INDEX($E$42:$E$46,MATCH(E141,$B$42:$B$46,0)),IFERROR(IF(ISNUMBER(SEARCH(":",F141)),IF(AND(OR((LEN(F141)-1)=4,(LEN(F141)-1)=5),MID(F141,1+(LEN(F141)-1)-2,1)=":",ISNUMBER(VALUE(MID(F141,2,1))),IF((LEN(F141)-1)=5,ISNUMBER(VALUE(MID(F141,3,1))),TRUE),ISNUMBER(VALUE(MID(F141,1+(LEN(F141)-1)-1,1))),ISNUMBER(VALUE(MID(F141,1+(LEN(F141)-1),1))),VALUE(MID(F141,2,(LEN(F141)-1)-3))&lt;24,VALUE(MID(F141,1+(LEN(F141)-1)-1,2))&lt;60),VALUE(MID(F141,2,(LEN(F141)-1)-3))/24+VALUE(MID(F141,1+(LEN(F141)-1)-1,2))/1440,-1),IF(AND((LEN(F141)-1)&gt;=1,(LEN(F141)-1)&lt;=2,ISNUMBER(VALUE(MID(F141,2,1))),IF((LEN(F141)-1)=2,ISNUMBER(VALUE(MID(F141,3,1))),TRUE),VALUE(MID(F141,2,(LEN(F141)-1)))&lt;24),VALUE(MID(F141,2,(LEN(F141)-1)))/24,-1)),-1)))</x:f>
      </x:c>
      <x:c r="I141" s="71" t="str">
        <x:f>IF(OR(E141="",E141="В"),"",IF(OR(E141=$B$42,E141=$B$43,E141=$B$44,E141=$B$45,E141=$B$46),INDEX($F$42:$F$46,MATCH(E141,$B$42:$B$46,0)),IFERROR(IF(ISNUMBER(SEARCH(":",G141)),IF(AND(OR((LEN(G141)-1)=4,(LEN(G141)-1)=5),MID(G141,0+(LEN(G141)-1)-2,1)=":",ISNUMBER(VALUE(MID(G141,1,1))),IF((LEN(G141)-1)=5,ISNUMBER(VALUE(MID(G141,2,1))),TRUE),ISNUMBER(VALUE(MID(G141,0+(LEN(G141)-1)-1,1))),ISNUMBER(VALUE(MID(G141,0+(LEN(G141)-1),1))),VALUE(MID(G141,1,(LEN(G141)-1)-3))&lt;24,VALUE(MID(G141,0+(LEN(G141)-1)-1,2))&lt;60),VALUE(MID(G141,1,(LEN(G141)-1)-3))/24+VALUE(MID(G141,0+(LEN(G141)-1)-1,2))/1440,-1),IF(AND((LEN(G141)-1)&gt;=1,(LEN(G141)-1)&lt;=2,ISNUMBER(VALUE(MID(G141,1,1))),IF((LEN(G141)-1)=2,ISNUMBER(VALUE(MID(G141,2,1))),TRUE),VALUE(MID(G141,1,(LEN(G141)-1)))&lt;24),VALUE(MID(G141,1,(LEN(G141)-1)))/24,-1)),-1)))</x:f>
      </x:c>
      <x:c r="J141" s="72" t="n">
        <x:f>IF(OR(E141="",E141="В"),0,IF(OR(E141=$B$42,E141=$B$43,E141=$B$44,E141=$B$45,E141=$B$46),INDEX($G$42:$G$46,MATCH(E141,$B$42:$B$46,0)),$D$7))</x:f>
        <x:v>0</x:v>
      </x:c>
      <x:c r="K141" s="73" t="n">
        <x:f>IF(OR(L141="",L141="Выходной"),0,IF(L141="Готово",ROUND(24*MOD(I141-H141,1)-J141/60,10),"Проверить"))</x:f>
        <x:v>0</x:v>
      </x:c>
      <x:c r="L141" s="74" t="str">
        <x:f>IF(E141="","",IF(C141="","Нет дня",IF(E141="В","Выходной",IF(LEN(TRIM($B$14))=0,"Нет имени",IF(COUNTIFS($B$10:$B$33,$B$14)&gt;1,"Повтор имени",IF(OR(E141=$B$42,E141=$B$43,E141=$B$44,E141=$B$45,E141=$B$46),IF(INDEX($I$42:$I$46,MATCH(E141,$B$42:$B$46,0))="Готово","Готово","Проверьте смену"),IF(OR(IFERROR(SEARCH("-",E141),0)=0,IFERROR(SEARCH("-",E141,SEARCH("-",E141)+1),0)&gt;0),"Нет кода",IF(OR(H141&lt;0,I141&lt;0),"Неверное время",IF(H141=I141,"Начало равно концу",IF(NOT(ISNUMBER($D$7)),"Проверьте перерыв",IF(OR($D$7&lt;0,$D$7&lt;&gt;INT($D$7)),"Проверьте перерыв",IF($D$7&gt;=ROUND(MOD(I141-H141,1)*1440,8),"Перерыв не меньше смены","Готово"))))))))))))</x:f>
      </x:c>
      <x:c r="M141" s="3"/>
      <x:c r="N141" s="3"/>
      <x:c r="O141" s="3"/>
      <x:c r="P141" s="3"/>
      <x:c r="Q141" s="3"/>
      <x:c r="R141" s="3"/>
      <x:c r="S141" s="3"/>
      <x:c r="T141" s="3"/>
      <x:c r="U141" s="3"/>
      <x:c r="V141" s="3"/>
      <x:c r="W141" s="3"/>
      <x:c r="X141" s="3"/>
      <x:c r="Y141" s="3"/>
      <x:c r="Z141" s="3"/>
      <x:c r="AA141" s="3"/>
      <x:c r="AB141" s="3"/>
      <x:c r="AC141" s="3"/>
      <x:c r="AD141" s="3"/>
      <x:c r="AE141" s="3"/>
      <x:c r="AF141" s="3"/>
      <x:c r="AG141" s="3"/>
      <x:c r="AH141" s="3"/>
      <x:c r="AI141" s="3"/>
      <x:c r="AJ141" s="3"/>
      <x:c r="AK141" s="3"/>
    </x:row>
    <x:row r="142" ht="30" customHeight="1">
      <x:c r="A142" s="3"/>
      <x:c r="B142" s="69" t="str">
        <x:f>IF($B$14="","",$B$14)</x:f>
      </x:c>
      <x:c r="C142" s="70" t="n">
        <x:f>IF(AB$8="","",AB$8)</x:f>
        <x:v>46351</x:v>
      </x:c>
      <x:c r="D142" s="69" t="str">
        <x:f>IF(AB14="","",AB14)</x:f>
      </x:c>
      <x:c r="E142" s="69" t="str">
        <x:f>IFERROR(UPPER(CONCATENATE("",SUBSTITUTE(CONCATENATE("",SUBSTITUTE(CONCATENATE("",SUBSTITUTE(TRIM(CONCATENATE("",D142))," ","")),"–","-")),"—","-"))),CONCATENATE("",D142))</x:f>
      </x:c>
      <x:c r="F142" s="69" t="str">
        <x:f>IFERROR(LEFT(CONCATENATE("[",E142),SEARCH("-",E142)),"")</x:f>
      </x:c>
      <x:c r="G142" s="69" t="str">
        <x:f>IFERROR(MID(CONCATENATE(E142,"]"),SEARCH("-",E142)+1,32),"")</x:f>
      </x:c>
      <x:c r="H142" s="71" t="str">
        <x:f>IF(OR(E142="",E142="В"),"",IF(OR(E142=$B$42,E142=$B$43,E142=$B$44,E142=$B$45,E142=$B$46),INDEX($E$42:$E$46,MATCH(E142,$B$42:$B$46,0)),IFERROR(IF(ISNUMBER(SEARCH(":",F142)),IF(AND(OR((LEN(F142)-1)=4,(LEN(F142)-1)=5),MID(F142,1+(LEN(F142)-1)-2,1)=":",ISNUMBER(VALUE(MID(F142,2,1))),IF((LEN(F142)-1)=5,ISNUMBER(VALUE(MID(F142,3,1))),TRUE),ISNUMBER(VALUE(MID(F142,1+(LEN(F142)-1)-1,1))),ISNUMBER(VALUE(MID(F142,1+(LEN(F142)-1),1))),VALUE(MID(F142,2,(LEN(F142)-1)-3))&lt;24,VALUE(MID(F142,1+(LEN(F142)-1)-1,2))&lt;60),VALUE(MID(F142,2,(LEN(F142)-1)-3))/24+VALUE(MID(F142,1+(LEN(F142)-1)-1,2))/1440,-1),IF(AND((LEN(F142)-1)&gt;=1,(LEN(F142)-1)&lt;=2,ISNUMBER(VALUE(MID(F142,2,1))),IF((LEN(F142)-1)=2,ISNUMBER(VALUE(MID(F142,3,1))),TRUE),VALUE(MID(F142,2,(LEN(F142)-1)))&lt;24),VALUE(MID(F142,2,(LEN(F142)-1)))/24,-1)),-1)))</x:f>
      </x:c>
      <x:c r="I142" s="71" t="str">
        <x:f>IF(OR(E142="",E142="В"),"",IF(OR(E142=$B$42,E142=$B$43,E142=$B$44,E142=$B$45,E142=$B$46),INDEX($F$42:$F$46,MATCH(E142,$B$42:$B$46,0)),IFERROR(IF(ISNUMBER(SEARCH(":",G142)),IF(AND(OR((LEN(G142)-1)=4,(LEN(G142)-1)=5),MID(G142,0+(LEN(G142)-1)-2,1)=":",ISNUMBER(VALUE(MID(G142,1,1))),IF((LEN(G142)-1)=5,ISNUMBER(VALUE(MID(G142,2,1))),TRUE),ISNUMBER(VALUE(MID(G142,0+(LEN(G142)-1)-1,1))),ISNUMBER(VALUE(MID(G142,0+(LEN(G142)-1),1))),VALUE(MID(G142,1,(LEN(G142)-1)-3))&lt;24,VALUE(MID(G142,0+(LEN(G142)-1)-1,2))&lt;60),VALUE(MID(G142,1,(LEN(G142)-1)-3))/24+VALUE(MID(G142,0+(LEN(G142)-1)-1,2))/1440,-1),IF(AND((LEN(G142)-1)&gt;=1,(LEN(G142)-1)&lt;=2,ISNUMBER(VALUE(MID(G142,1,1))),IF((LEN(G142)-1)=2,ISNUMBER(VALUE(MID(G142,2,1))),TRUE),VALUE(MID(G142,1,(LEN(G142)-1)))&lt;24),VALUE(MID(G142,1,(LEN(G142)-1)))/24,-1)),-1)))</x:f>
      </x:c>
      <x:c r="J142" s="72" t="n">
        <x:f>IF(OR(E142="",E142="В"),0,IF(OR(E142=$B$42,E142=$B$43,E142=$B$44,E142=$B$45,E142=$B$46),INDEX($G$42:$G$46,MATCH(E142,$B$42:$B$46,0)),$D$7))</x:f>
        <x:v>0</x:v>
      </x:c>
      <x:c r="K142" s="73" t="n">
        <x:f>IF(OR(L142="",L142="Выходной"),0,IF(L142="Готово",ROUND(24*MOD(I142-H142,1)-J142/60,10),"Проверить"))</x:f>
        <x:v>0</x:v>
      </x:c>
      <x:c r="L142" s="74" t="str">
        <x:f>IF(E142="","",IF(C142="","Нет дня",IF(E142="В","Выходной",IF(LEN(TRIM($B$14))=0,"Нет имени",IF(COUNTIFS($B$10:$B$33,$B$14)&gt;1,"Повтор имени",IF(OR(E142=$B$42,E142=$B$43,E142=$B$44,E142=$B$45,E142=$B$46),IF(INDEX($I$42:$I$46,MATCH(E142,$B$42:$B$46,0))="Готово","Готово","Проверьте смену"),IF(OR(IFERROR(SEARCH("-",E142),0)=0,IFERROR(SEARCH("-",E142,SEARCH("-",E142)+1),0)&gt;0),"Нет кода",IF(OR(H142&lt;0,I142&lt;0),"Неверное время",IF(H142=I142,"Начало равно концу",IF(NOT(ISNUMBER($D$7)),"Проверьте перерыв",IF(OR($D$7&lt;0,$D$7&lt;&gt;INT($D$7)),"Проверьте перерыв",IF($D$7&gt;=ROUND(MOD(I142-H142,1)*1440,8),"Перерыв не меньше смены","Готово"))))))))))))</x:f>
      </x:c>
      <x:c r="M142" s="3"/>
      <x:c r="N142" s="3"/>
      <x:c r="O142" s="3"/>
      <x:c r="P142" s="3"/>
      <x:c r="Q142" s="3"/>
      <x:c r="R142" s="3"/>
      <x:c r="S142" s="3"/>
      <x:c r="T142" s="3"/>
      <x:c r="U142" s="3"/>
      <x:c r="V142" s="3"/>
      <x:c r="W142" s="3"/>
      <x:c r="X142" s="3"/>
      <x:c r="Y142" s="3"/>
      <x:c r="Z142" s="3"/>
      <x:c r="AA142" s="3"/>
      <x:c r="AB142" s="3"/>
      <x:c r="AC142" s="3"/>
      <x:c r="AD142" s="3"/>
      <x:c r="AE142" s="3"/>
      <x:c r="AF142" s="3"/>
      <x:c r="AG142" s="3"/>
      <x:c r="AH142" s="3"/>
      <x:c r="AI142" s="3"/>
      <x:c r="AJ142" s="3"/>
      <x:c r="AK142" s="3"/>
    </x:row>
    <x:row r="143" ht="30" customHeight="1">
      <x:c r="A143" s="3"/>
      <x:c r="B143" s="69" t="str">
        <x:f>IF($B$14="","",$B$14)</x:f>
      </x:c>
      <x:c r="C143" s="70" t="n">
        <x:f>IF(AC$8="","",AC$8)</x:f>
        <x:v>46352</x:v>
      </x:c>
      <x:c r="D143" s="69" t="str">
        <x:f>IF(AC14="","",AC14)</x:f>
      </x:c>
      <x:c r="E143" s="69" t="str">
        <x:f>IFERROR(UPPER(CONCATENATE("",SUBSTITUTE(CONCATENATE("",SUBSTITUTE(CONCATENATE("",SUBSTITUTE(TRIM(CONCATENATE("",D143))," ","")),"–","-")),"—","-"))),CONCATENATE("",D143))</x:f>
      </x:c>
      <x:c r="F143" s="69" t="str">
        <x:f>IFERROR(LEFT(CONCATENATE("[",E143),SEARCH("-",E143)),"")</x:f>
      </x:c>
      <x:c r="G143" s="69" t="str">
        <x:f>IFERROR(MID(CONCATENATE(E143,"]"),SEARCH("-",E143)+1,32),"")</x:f>
      </x:c>
      <x:c r="H143" s="71" t="str">
        <x:f>IF(OR(E143="",E143="В"),"",IF(OR(E143=$B$42,E143=$B$43,E143=$B$44,E143=$B$45,E143=$B$46),INDEX($E$42:$E$46,MATCH(E143,$B$42:$B$46,0)),IFERROR(IF(ISNUMBER(SEARCH(":",F143)),IF(AND(OR((LEN(F143)-1)=4,(LEN(F143)-1)=5),MID(F143,1+(LEN(F143)-1)-2,1)=":",ISNUMBER(VALUE(MID(F143,2,1))),IF((LEN(F143)-1)=5,ISNUMBER(VALUE(MID(F143,3,1))),TRUE),ISNUMBER(VALUE(MID(F143,1+(LEN(F143)-1)-1,1))),ISNUMBER(VALUE(MID(F143,1+(LEN(F143)-1),1))),VALUE(MID(F143,2,(LEN(F143)-1)-3))&lt;24,VALUE(MID(F143,1+(LEN(F143)-1)-1,2))&lt;60),VALUE(MID(F143,2,(LEN(F143)-1)-3))/24+VALUE(MID(F143,1+(LEN(F143)-1)-1,2))/1440,-1),IF(AND((LEN(F143)-1)&gt;=1,(LEN(F143)-1)&lt;=2,ISNUMBER(VALUE(MID(F143,2,1))),IF((LEN(F143)-1)=2,ISNUMBER(VALUE(MID(F143,3,1))),TRUE),VALUE(MID(F143,2,(LEN(F143)-1)))&lt;24),VALUE(MID(F143,2,(LEN(F143)-1)))/24,-1)),-1)))</x:f>
      </x:c>
      <x:c r="I143" s="71" t="str">
        <x:f>IF(OR(E143="",E143="В"),"",IF(OR(E143=$B$42,E143=$B$43,E143=$B$44,E143=$B$45,E143=$B$46),INDEX($F$42:$F$46,MATCH(E143,$B$42:$B$46,0)),IFERROR(IF(ISNUMBER(SEARCH(":",G143)),IF(AND(OR((LEN(G143)-1)=4,(LEN(G143)-1)=5),MID(G143,0+(LEN(G143)-1)-2,1)=":",ISNUMBER(VALUE(MID(G143,1,1))),IF((LEN(G143)-1)=5,ISNUMBER(VALUE(MID(G143,2,1))),TRUE),ISNUMBER(VALUE(MID(G143,0+(LEN(G143)-1)-1,1))),ISNUMBER(VALUE(MID(G143,0+(LEN(G143)-1),1))),VALUE(MID(G143,1,(LEN(G143)-1)-3))&lt;24,VALUE(MID(G143,0+(LEN(G143)-1)-1,2))&lt;60),VALUE(MID(G143,1,(LEN(G143)-1)-3))/24+VALUE(MID(G143,0+(LEN(G143)-1)-1,2))/1440,-1),IF(AND((LEN(G143)-1)&gt;=1,(LEN(G143)-1)&lt;=2,ISNUMBER(VALUE(MID(G143,1,1))),IF((LEN(G143)-1)=2,ISNUMBER(VALUE(MID(G143,2,1))),TRUE),VALUE(MID(G143,1,(LEN(G143)-1)))&lt;24),VALUE(MID(G143,1,(LEN(G143)-1)))/24,-1)),-1)))</x:f>
      </x:c>
      <x:c r="J143" s="72" t="n">
        <x:f>IF(OR(E143="",E143="В"),0,IF(OR(E143=$B$42,E143=$B$43,E143=$B$44,E143=$B$45,E143=$B$46),INDEX($G$42:$G$46,MATCH(E143,$B$42:$B$46,0)),$D$7))</x:f>
        <x:v>0</x:v>
      </x:c>
      <x:c r="K143" s="73" t="n">
        <x:f>IF(OR(L143="",L143="Выходной"),0,IF(L143="Готово",ROUND(24*MOD(I143-H143,1)-J143/60,10),"Проверить"))</x:f>
        <x:v>0</x:v>
      </x:c>
      <x:c r="L143" s="74" t="str">
        <x:f>IF(E143="","",IF(C143="","Нет дня",IF(E143="В","Выходной",IF(LEN(TRIM($B$14))=0,"Нет имени",IF(COUNTIFS($B$10:$B$33,$B$14)&gt;1,"Повтор имени",IF(OR(E143=$B$42,E143=$B$43,E143=$B$44,E143=$B$45,E143=$B$46),IF(INDEX($I$42:$I$46,MATCH(E143,$B$42:$B$46,0))="Готово","Готово","Проверьте смену"),IF(OR(IFERROR(SEARCH("-",E143),0)=0,IFERROR(SEARCH("-",E143,SEARCH("-",E143)+1),0)&gt;0),"Нет кода",IF(OR(H143&lt;0,I143&lt;0),"Неверное время",IF(H143=I143,"Начало равно концу",IF(NOT(ISNUMBER($D$7)),"Проверьте перерыв",IF(OR($D$7&lt;0,$D$7&lt;&gt;INT($D$7)),"Проверьте перерыв",IF($D$7&gt;=ROUND(MOD(I143-H143,1)*1440,8),"Перерыв не меньше смены","Готово"))))))))))))</x:f>
      </x:c>
      <x:c r="M143" s="3"/>
      <x:c r="N143" s="3"/>
      <x:c r="O143" s="3"/>
      <x:c r="P143" s="3"/>
      <x:c r="Q143" s="3"/>
      <x:c r="R143" s="3"/>
      <x:c r="S143" s="3"/>
      <x:c r="T143" s="3"/>
      <x:c r="U143" s="3"/>
      <x:c r="V143" s="3"/>
      <x:c r="W143" s="3"/>
      <x:c r="X143" s="3"/>
      <x:c r="Y143" s="3"/>
      <x:c r="Z143" s="3"/>
      <x:c r="AA143" s="3"/>
      <x:c r="AB143" s="3"/>
      <x:c r="AC143" s="3"/>
      <x:c r="AD143" s="3"/>
      <x:c r="AE143" s="3"/>
      <x:c r="AF143" s="3"/>
      <x:c r="AG143" s="3"/>
      <x:c r="AH143" s="3"/>
      <x:c r="AI143" s="3"/>
      <x:c r="AJ143" s="3"/>
      <x:c r="AK143" s="3"/>
    </x:row>
    <x:row r="144" ht="30" customHeight="1">
      <x:c r="A144" s="3"/>
      <x:c r="B144" s="69" t="str">
        <x:f>IF($B$14="","",$B$14)</x:f>
      </x:c>
      <x:c r="C144" s="70" t="n">
        <x:f>IF(AD$8="","",AD$8)</x:f>
        <x:v>46353</x:v>
      </x:c>
      <x:c r="D144" s="69" t="str">
        <x:f>IF(AD14="","",AD14)</x:f>
      </x:c>
      <x:c r="E144" s="69" t="str">
        <x:f>IFERROR(UPPER(CONCATENATE("",SUBSTITUTE(CONCATENATE("",SUBSTITUTE(CONCATENATE("",SUBSTITUTE(TRIM(CONCATENATE("",D144))," ","")),"–","-")),"—","-"))),CONCATENATE("",D144))</x:f>
      </x:c>
      <x:c r="F144" s="69" t="str">
        <x:f>IFERROR(LEFT(CONCATENATE("[",E144),SEARCH("-",E144)),"")</x:f>
      </x:c>
      <x:c r="G144" s="69" t="str">
        <x:f>IFERROR(MID(CONCATENATE(E144,"]"),SEARCH("-",E144)+1,32),"")</x:f>
      </x:c>
      <x:c r="H144" s="71" t="str">
        <x:f>IF(OR(E144="",E144="В"),"",IF(OR(E144=$B$42,E144=$B$43,E144=$B$44,E144=$B$45,E144=$B$46),INDEX($E$42:$E$46,MATCH(E144,$B$42:$B$46,0)),IFERROR(IF(ISNUMBER(SEARCH(":",F144)),IF(AND(OR((LEN(F144)-1)=4,(LEN(F144)-1)=5),MID(F144,1+(LEN(F144)-1)-2,1)=":",ISNUMBER(VALUE(MID(F144,2,1))),IF((LEN(F144)-1)=5,ISNUMBER(VALUE(MID(F144,3,1))),TRUE),ISNUMBER(VALUE(MID(F144,1+(LEN(F144)-1)-1,1))),ISNUMBER(VALUE(MID(F144,1+(LEN(F144)-1),1))),VALUE(MID(F144,2,(LEN(F144)-1)-3))&lt;24,VALUE(MID(F144,1+(LEN(F144)-1)-1,2))&lt;60),VALUE(MID(F144,2,(LEN(F144)-1)-3))/24+VALUE(MID(F144,1+(LEN(F144)-1)-1,2))/1440,-1),IF(AND((LEN(F144)-1)&gt;=1,(LEN(F144)-1)&lt;=2,ISNUMBER(VALUE(MID(F144,2,1))),IF((LEN(F144)-1)=2,ISNUMBER(VALUE(MID(F144,3,1))),TRUE),VALUE(MID(F144,2,(LEN(F144)-1)))&lt;24),VALUE(MID(F144,2,(LEN(F144)-1)))/24,-1)),-1)))</x:f>
      </x:c>
      <x:c r="I144" s="71" t="str">
        <x:f>IF(OR(E144="",E144="В"),"",IF(OR(E144=$B$42,E144=$B$43,E144=$B$44,E144=$B$45,E144=$B$46),INDEX($F$42:$F$46,MATCH(E144,$B$42:$B$46,0)),IFERROR(IF(ISNUMBER(SEARCH(":",G144)),IF(AND(OR((LEN(G144)-1)=4,(LEN(G144)-1)=5),MID(G144,0+(LEN(G144)-1)-2,1)=":",ISNUMBER(VALUE(MID(G144,1,1))),IF((LEN(G144)-1)=5,ISNUMBER(VALUE(MID(G144,2,1))),TRUE),ISNUMBER(VALUE(MID(G144,0+(LEN(G144)-1)-1,1))),ISNUMBER(VALUE(MID(G144,0+(LEN(G144)-1),1))),VALUE(MID(G144,1,(LEN(G144)-1)-3))&lt;24,VALUE(MID(G144,0+(LEN(G144)-1)-1,2))&lt;60),VALUE(MID(G144,1,(LEN(G144)-1)-3))/24+VALUE(MID(G144,0+(LEN(G144)-1)-1,2))/1440,-1),IF(AND((LEN(G144)-1)&gt;=1,(LEN(G144)-1)&lt;=2,ISNUMBER(VALUE(MID(G144,1,1))),IF((LEN(G144)-1)=2,ISNUMBER(VALUE(MID(G144,2,1))),TRUE),VALUE(MID(G144,1,(LEN(G144)-1)))&lt;24),VALUE(MID(G144,1,(LEN(G144)-1)))/24,-1)),-1)))</x:f>
      </x:c>
      <x:c r="J144" s="72" t="n">
        <x:f>IF(OR(E144="",E144="В"),0,IF(OR(E144=$B$42,E144=$B$43,E144=$B$44,E144=$B$45,E144=$B$46),INDEX($G$42:$G$46,MATCH(E144,$B$42:$B$46,0)),$D$7))</x:f>
        <x:v>0</x:v>
      </x:c>
      <x:c r="K144" s="73" t="n">
        <x:f>IF(OR(L144="",L144="Выходной"),0,IF(L144="Готово",ROUND(24*MOD(I144-H144,1)-J144/60,10),"Проверить"))</x:f>
        <x:v>0</x:v>
      </x:c>
      <x:c r="L144" s="74" t="str">
        <x:f>IF(E144="","",IF(C144="","Нет дня",IF(E144="В","Выходной",IF(LEN(TRIM($B$14))=0,"Нет имени",IF(COUNTIFS($B$10:$B$33,$B$14)&gt;1,"Повтор имени",IF(OR(E144=$B$42,E144=$B$43,E144=$B$44,E144=$B$45,E144=$B$46),IF(INDEX($I$42:$I$46,MATCH(E144,$B$42:$B$46,0))="Готово","Готово","Проверьте смену"),IF(OR(IFERROR(SEARCH("-",E144),0)=0,IFERROR(SEARCH("-",E144,SEARCH("-",E144)+1),0)&gt;0),"Нет кода",IF(OR(H144&lt;0,I144&lt;0),"Неверное время",IF(H144=I144,"Начало равно концу",IF(NOT(ISNUMBER($D$7)),"Проверьте перерыв",IF(OR($D$7&lt;0,$D$7&lt;&gt;INT($D$7)),"Проверьте перерыв",IF($D$7&gt;=ROUND(MOD(I144-H144,1)*1440,8),"Перерыв не меньше смены","Готово"))))))))))))</x:f>
      </x:c>
      <x:c r="M144" s="3"/>
      <x:c r="N144" s="3"/>
      <x:c r="O144" s="3"/>
      <x:c r="P144" s="3"/>
      <x:c r="Q144" s="3"/>
      <x:c r="R144" s="3"/>
      <x:c r="S144" s="3"/>
      <x:c r="T144" s="3"/>
      <x:c r="U144" s="3"/>
      <x:c r="V144" s="3"/>
      <x:c r="W144" s="3"/>
      <x:c r="X144" s="3"/>
      <x:c r="Y144" s="3"/>
      <x:c r="Z144" s="3"/>
      <x:c r="AA144" s="3"/>
      <x:c r="AB144" s="3"/>
      <x:c r="AC144" s="3"/>
      <x:c r="AD144" s="3"/>
      <x:c r="AE144" s="3"/>
      <x:c r="AF144" s="3"/>
      <x:c r="AG144" s="3"/>
      <x:c r="AH144" s="3"/>
      <x:c r="AI144" s="3"/>
      <x:c r="AJ144" s="3"/>
      <x:c r="AK144" s="3"/>
    </x:row>
    <x:row r="145" ht="30" customHeight="1">
      <x:c r="A145" s="3"/>
      <x:c r="B145" s="69" t="str">
        <x:f>IF($B$14="","",$B$14)</x:f>
      </x:c>
      <x:c r="C145" s="70" t="n">
        <x:f>IF(AE$8="","",AE$8)</x:f>
        <x:v>46354</x:v>
      </x:c>
      <x:c r="D145" s="69" t="str">
        <x:f>IF(AE14="","",AE14)</x:f>
      </x:c>
      <x:c r="E145" s="69" t="str">
        <x:f>IFERROR(UPPER(CONCATENATE("",SUBSTITUTE(CONCATENATE("",SUBSTITUTE(CONCATENATE("",SUBSTITUTE(TRIM(CONCATENATE("",D145))," ","")),"–","-")),"—","-"))),CONCATENATE("",D145))</x:f>
      </x:c>
      <x:c r="F145" s="69" t="str">
        <x:f>IFERROR(LEFT(CONCATENATE("[",E145),SEARCH("-",E145)),"")</x:f>
      </x:c>
      <x:c r="G145" s="69" t="str">
        <x:f>IFERROR(MID(CONCATENATE(E145,"]"),SEARCH("-",E145)+1,32),"")</x:f>
      </x:c>
      <x:c r="H145" s="71" t="str">
        <x:f>IF(OR(E145="",E145="В"),"",IF(OR(E145=$B$42,E145=$B$43,E145=$B$44,E145=$B$45,E145=$B$46),INDEX($E$42:$E$46,MATCH(E145,$B$42:$B$46,0)),IFERROR(IF(ISNUMBER(SEARCH(":",F145)),IF(AND(OR((LEN(F145)-1)=4,(LEN(F145)-1)=5),MID(F145,1+(LEN(F145)-1)-2,1)=":",ISNUMBER(VALUE(MID(F145,2,1))),IF((LEN(F145)-1)=5,ISNUMBER(VALUE(MID(F145,3,1))),TRUE),ISNUMBER(VALUE(MID(F145,1+(LEN(F145)-1)-1,1))),ISNUMBER(VALUE(MID(F145,1+(LEN(F145)-1),1))),VALUE(MID(F145,2,(LEN(F145)-1)-3))&lt;24,VALUE(MID(F145,1+(LEN(F145)-1)-1,2))&lt;60),VALUE(MID(F145,2,(LEN(F145)-1)-3))/24+VALUE(MID(F145,1+(LEN(F145)-1)-1,2))/1440,-1),IF(AND((LEN(F145)-1)&gt;=1,(LEN(F145)-1)&lt;=2,ISNUMBER(VALUE(MID(F145,2,1))),IF((LEN(F145)-1)=2,ISNUMBER(VALUE(MID(F145,3,1))),TRUE),VALUE(MID(F145,2,(LEN(F145)-1)))&lt;24),VALUE(MID(F145,2,(LEN(F145)-1)))/24,-1)),-1)))</x:f>
      </x:c>
      <x:c r="I145" s="71" t="str">
        <x:f>IF(OR(E145="",E145="В"),"",IF(OR(E145=$B$42,E145=$B$43,E145=$B$44,E145=$B$45,E145=$B$46),INDEX($F$42:$F$46,MATCH(E145,$B$42:$B$46,0)),IFERROR(IF(ISNUMBER(SEARCH(":",G145)),IF(AND(OR((LEN(G145)-1)=4,(LEN(G145)-1)=5),MID(G145,0+(LEN(G145)-1)-2,1)=":",ISNUMBER(VALUE(MID(G145,1,1))),IF((LEN(G145)-1)=5,ISNUMBER(VALUE(MID(G145,2,1))),TRUE),ISNUMBER(VALUE(MID(G145,0+(LEN(G145)-1)-1,1))),ISNUMBER(VALUE(MID(G145,0+(LEN(G145)-1),1))),VALUE(MID(G145,1,(LEN(G145)-1)-3))&lt;24,VALUE(MID(G145,0+(LEN(G145)-1)-1,2))&lt;60),VALUE(MID(G145,1,(LEN(G145)-1)-3))/24+VALUE(MID(G145,0+(LEN(G145)-1)-1,2))/1440,-1),IF(AND((LEN(G145)-1)&gt;=1,(LEN(G145)-1)&lt;=2,ISNUMBER(VALUE(MID(G145,1,1))),IF((LEN(G145)-1)=2,ISNUMBER(VALUE(MID(G145,2,1))),TRUE),VALUE(MID(G145,1,(LEN(G145)-1)))&lt;24),VALUE(MID(G145,1,(LEN(G145)-1)))/24,-1)),-1)))</x:f>
      </x:c>
      <x:c r="J145" s="72" t="n">
        <x:f>IF(OR(E145="",E145="В"),0,IF(OR(E145=$B$42,E145=$B$43,E145=$B$44,E145=$B$45,E145=$B$46),INDEX($G$42:$G$46,MATCH(E145,$B$42:$B$46,0)),$D$7))</x:f>
        <x:v>0</x:v>
      </x:c>
      <x:c r="K145" s="73" t="n">
        <x:f>IF(OR(L145="",L145="Выходной"),0,IF(L145="Готово",ROUND(24*MOD(I145-H145,1)-J145/60,10),"Проверить"))</x:f>
        <x:v>0</x:v>
      </x:c>
      <x:c r="L145" s="74" t="str">
        <x:f>IF(E145="","",IF(C145="","Нет дня",IF(E145="В","Выходной",IF(LEN(TRIM($B$14))=0,"Нет имени",IF(COUNTIFS($B$10:$B$33,$B$14)&gt;1,"Повтор имени",IF(OR(E145=$B$42,E145=$B$43,E145=$B$44,E145=$B$45,E145=$B$46),IF(INDEX($I$42:$I$46,MATCH(E145,$B$42:$B$46,0))="Готово","Готово","Проверьте смену"),IF(OR(IFERROR(SEARCH("-",E145),0)=0,IFERROR(SEARCH("-",E145,SEARCH("-",E145)+1),0)&gt;0),"Нет кода",IF(OR(H145&lt;0,I145&lt;0),"Неверное время",IF(H145=I145,"Начало равно концу",IF(NOT(ISNUMBER($D$7)),"Проверьте перерыв",IF(OR($D$7&lt;0,$D$7&lt;&gt;INT($D$7)),"Проверьте перерыв",IF($D$7&gt;=ROUND(MOD(I145-H145,1)*1440,8),"Перерыв не меньше смены","Готово"))))))))))))</x:f>
      </x:c>
      <x:c r="M145" s="3"/>
      <x:c r="N145" s="3"/>
      <x:c r="O145" s="3"/>
      <x:c r="P145" s="3"/>
      <x:c r="Q145" s="3"/>
      <x:c r="R145" s="3"/>
      <x:c r="S145" s="3"/>
      <x:c r="T145" s="3"/>
      <x:c r="U145" s="3"/>
      <x:c r="V145" s="3"/>
      <x:c r="W145" s="3"/>
      <x:c r="X145" s="3"/>
      <x:c r="Y145" s="3"/>
      <x:c r="Z145" s="3"/>
      <x:c r="AA145" s="3"/>
      <x:c r="AB145" s="3"/>
      <x:c r="AC145" s="3"/>
      <x:c r="AD145" s="3"/>
      <x:c r="AE145" s="3"/>
      <x:c r="AF145" s="3"/>
      <x:c r="AG145" s="3"/>
      <x:c r="AH145" s="3"/>
      <x:c r="AI145" s="3"/>
      <x:c r="AJ145" s="3"/>
      <x:c r="AK145" s="3"/>
    </x:row>
    <x:row r="146" ht="30" customHeight="1">
      <x:c r="A146" s="3"/>
      <x:c r="B146" s="69" t="str">
        <x:f>IF($B$14="","",$B$14)</x:f>
      </x:c>
      <x:c r="C146" s="70" t="n">
        <x:f>IF(AF$8="","",AF$8)</x:f>
        <x:v>46355</x:v>
      </x:c>
      <x:c r="D146" s="69" t="str">
        <x:f>IF(AF14="","",AF14)</x:f>
      </x:c>
      <x:c r="E146" s="69" t="str">
        <x:f>IFERROR(UPPER(CONCATENATE("",SUBSTITUTE(CONCATENATE("",SUBSTITUTE(CONCATENATE("",SUBSTITUTE(TRIM(CONCATENATE("",D146))," ","")),"–","-")),"—","-"))),CONCATENATE("",D146))</x:f>
      </x:c>
      <x:c r="F146" s="69" t="str">
        <x:f>IFERROR(LEFT(CONCATENATE("[",E146),SEARCH("-",E146)),"")</x:f>
      </x:c>
      <x:c r="G146" s="69" t="str">
        <x:f>IFERROR(MID(CONCATENATE(E146,"]"),SEARCH("-",E146)+1,32),"")</x:f>
      </x:c>
      <x:c r="H146" s="71" t="str">
        <x:f>IF(OR(E146="",E146="В"),"",IF(OR(E146=$B$42,E146=$B$43,E146=$B$44,E146=$B$45,E146=$B$46),INDEX($E$42:$E$46,MATCH(E146,$B$42:$B$46,0)),IFERROR(IF(ISNUMBER(SEARCH(":",F146)),IF(AND(OR((LEN(F146)-1)=4,(LEN(F146)-1)=5),MID(F146,1+(LEN(F146)-1)-2,1)=":",ISNUMBER(VALUE(MID(F146,2,1))),IF((LEN(F146)-1)=5,ISNUMBER(VALUE(MID(F146,3,1))),TRUE),ISNUMBER(VALUE(MID(F146,1+(LEN(F146)-1)-1,1))),ISNUMBER(VALUE(MID(F146,1+(LEN(F146)-1),1))),VALUE(MID(F146,2,(LEN(F146)-1)-3))&lt;24,VALUE(MID(F146,1+(LEN(F146)-1)-1,2))&lt;60),VALUE(MID(F146,2,(LEN(F146)-1)-3))/24+VALUE(MID(F146,1+(LEN(F146)-1)-1,2))/1440,-1),IF(AND((LEN(F146)-1)&gt;=1,(LEN(F146)-1)&lt;=2,ISNUMBER(VALUE(MID(F146,2,1))),IF((LEN(F146)-1)=2,ISNUMBER(VALUE(MID(F146,3,1))),TRUE),VALUE(MID(F146,2,(LEN(F146)-1)))&lt;24),VALUE(MID(F146,2,(LEN(F146)-1)))/24,-1)),-1)))</x:f>
      </x:c>
      <x:c r="I146" s="71" t="str">
        <x:f>IF(OR(E146="",E146="В"),"",IF(OR(E146=$B$42,E146=$B$43,E146=$B$44,E146=$B$45,E146=$B$46),INDEX($F$42:$F$46,MATCH(E146,$B$42:$B$46,0)),IFERROR(IF(ISNUMBER(SEARCH(":",G146)),IF(AND(OR((LEN(G146)-1)=4,(LEN(G146)-1)=5),MID(G146,0+(LEN(G146)-1)-2,1)=":",ISNUMBER(VALUE(MID(G146,1,1))),IF((LEN(G146)-1)=5,ISNUMBER(VALUE(MID(G146,2,1))),TRUE),ISNUMBER(VALUE(MID(G146,0+(LEN(G146)-1)-1,1))),ISNUMBER(VALUE(MID(G146,0+(LEN(G146)-1),1))),VALUE(MID(G146,1,(LEN(G146)-1)-3))&lt;24,VALUE(MID(G146,0+(LEN(G146)-1)-1,2))&lt;60),VALUE(MID(G146,1,(LEN(G146)-1)-3))/24+VALUE(MID(G146,0+(LEN(G146)-1)-1,2))/1440,-1),IF(AND((LEN(G146)-1)&gt;=1,(LEN(G146)-1)&lt;=2,ISNUMBER(VALUE(MID(G146,1,1))),IF((LEN(G146)-1)=2,ISNUMBER(VALUE(MID(G146,2,1))),TRUE),VALUE(MID(G146,1,(LEN(G146)-1)))&lt;24),VALUE(MID(G146,1,(LEN(G146)-1)))/24,-1)),-1)))</x:f>
      </x:c>
      <x:c r="J146" s="72" t="n">
        <x:f>IF(OR(E146="",E146="В"),0,IF(OR(E146=$B$42,E146=$B$43,E146=$B$44,E146=$B$45,E146=$B$46),INDEX($G$42:$G$46,MATCH(E146,$B$42:$B$46,0)),$D$7))</x:f>
        <x:v>0</x:v>
      </x:c>
      <x:c r="K146" s="73" t="n">
        <x:f>IF(OR(L146="",L146="Выходной"),0,IF(L146="Готово",ROUND(24*MOD(I146-H146,1)-J146/60,10),"Проверить"))</x:f>
        <x:v>0</x:v>
      </x:c>
      <x:c r="L146" s="74" t="str">
        <x:f>IF(E146="","",IF(C146="","Нет дня",IF(E146="В","Выходной",IF(LEN(TRIM($B$14))=0,"Нет имени",IF(COUNTIFS($B$10:$B$33,$B$14)&gt;1,"Повтор имени",IF(OR(E146=$B$42,E146=$B$43,E146=$B$44,E146=$B$45,E146=$B$46),IF(INDEX($I$42:$I$46,MATCH(E146,$B$42:$B$46,0))="Готово","Готово","Проверьте смену"),IF(OR(IFERROR(SEARCH("-",E146),0)=0,IFERROR(SEARCH("-",E146,SEARCH("-",E146)+1),0)&gt;0),"Нет кода",IF(OR(H146&lt;0,I146&lt;0),"Неверное время",IF(H146=I146,"Начало равно концу",IF(NOT(ISNUMBER($D$7)),"Проверьте перерыв",IF(OR($D$7&lt;0,$D$7&lt;&gt;INT($D$7)),"Проверьте перерыв",IF($D$7&gt;=ROUND(MOD(I146-H146,1)*1440,8),"Перерыв не меньше смены","Готово"))))))))))))</x:f>
      </x:c>
      <x:c r="M146" s="3"/>
      <x:c r="N146" s="3"/>
      <x:c r="O146" s="3"/>
      <x:c r="P146" s="3"/>
      <x:c r="Q146" s="3"/>
      <x:c r="R146" s="3"/>
      <x:c r="S146" s="3"/>
      <x:c r="T146" s="3"/>
      <x:c r="U146" s="3"/>
      <x:c r="V146" s="3"/>
      <x:c r="W146" s="3"/>
      <x:c r="X146" s="3"/>
      <x:c r="Y146" s="3"/>
      <x:c r="Z146" s="3"/>
      <x:c r="AA146" s="3"/>
      <x:c r="AB146" s="3"/>
      <x:c r="AC146" s="3"/>
      <x:c r="AD146" s="3"/>
      <x:c r="AE146" s="3"/>
      <x:c r="AF146" s="3"/>
      <x:c r="AG146" s="3"/>
      <x:c r="AH146" s="3"/>
      <x:c r="AI146" s="3"/>
      <x:c r="AJ146" s="3"/>
      <x:c r="AK146" s="3"/>
    </x:row>
    <x:row r="147" ht="30" customHeight="1">
      <x:c r="A147" s="3"/>
      <x:c r="B147" s="69" t="str">
        <x:f>IF($B$14="","",$B$14)</x:f>
      </x:c>
      <x:c r="C147" s="70" t="n">
        <x:f>IF(AG$8="","",AG$8)</x:f>
        <x:v>46356</x:v>
      </x:c>
      <x:c r="D147" s="69" t="str">
        <x:f>IF(AG14="","",AG14)</x:f>
      </x:c>
      <x:c r="E147" s="69" t="str">
        <x:f>IFERROR(UPPER(CONCATENATE("",SUBSTITUTE(CONCATENATE("",SUBSTITUTE(CONCATENATE("",SUBSTITUTE(TRIM(CONCATENATE("",D147))," ","")),"–","-")),"—","-"))),CONCATENATE("",D147))</x:f>
      </x:c>
      <x:c r="F147" s="69" t="str">
        <x:f>IFERROR(LEFT(CONCATENATE("[",E147),SEARCH("-",E147)),"")</x:f>
      </x:c>
      <x:c r="G147" s="69" t="str">
        <x:f>IFERROR(MID(CONCATENATE(E147,"]"),SEARCH("-",E147)+1,32),"")</x:f>
      </x:c>
      <x:c r="H147" s="71" t="str">
        <x:f>IF(OR(E147="",E147="В"),"",IF(OR(E147=$B$42,E147=$B$43,E147=$B$44,E147=$B$45,E147=$B$46),INDEX($E$42:$E$46,MATCH(E147,$B$42:$B$46,0)),IFERROR(IF(ISNUMBER(SEARCH(":",F147)),IF(AND(OR((LEN(F147)-1)=4,(LEN(F147)-1)=5),MID(F147,1+(LEN(F147)-1)-2,1)=":",ISNUMBER(VALUE(MID(F147,2,1))),IF((LEN(F147)-1)=5,ISNUMBER(VALUE(MID(F147,3,1))),TRUE),ISNUMBER(VALUE(MID(F147,1+(LEN(F147)-1)-1,1))),ISNUMBER(VALUE(MID(F147,1+(LEN(F147)-1),1))),VALUE(MID(F147,2,(LEN(F147)-1)-3))&lt;24,VALUE(MID(F147,1+(LEN(F147)-1)-1,2))&lt;60),VALUE(MID(F147,2,(LEN(F147)-1)-3))/24+VALUE(MID(F147,1+(LEN(F147)-1)-1,2))/1440,-1),IF(AND((LEN(F147)-1)&gt;=1,(LEN(F147)-1)&lt;=2,ISNUMBER(VALUE(MID(F147,2,1))),IF((LEN(F147)-1)=2,ISNUMBER(VALUE(MID(F147,3,1))),TRUE),VALUE(MID(F147,2,(LEN(F147)-1)))&lt;24),VALUE(MID(F147,2,(LEN(F147)-1)))/24,-1)),-1)))</x:f>
      </x:c>
      <x:c r="I147" s="71" t="str">
        <x:f>IF(OR(E147="",E147="В"),"",IF(OR(E147=$B$42,E147=$B$43,E147=$B$44,E147=$B$45,E147=$B$46),INDEX($F$42:$F$46,MATCH(E147,$B$42:$B$46,0)),IFERROR(IF(ISNUMBER(SEARCH(":",G147)),IF(AND(OR((LEN(G147)-1)=4,(LEN(G147)-1)=5),MID(G147,0+(LEN(G147)-1)-2,1)=":",ISNUMBER(VALUE(MID(G147,1,1))),IF((LEN(G147)-1)=5,ISNUMBER(VALUE(MID(G147,2,1))),TRUE),ISNUMBER(VALUE(MID(G147,0+(LEN(G147)-1)-1,1))),ISNUMBER(VALUE(MID(G147,0+(LEN(G147)-1),1))),VALUE(MID(G147,1,(LEN(G147)-1)-3))&lt;24,VALUE(MID(G147,0+(LEN(G147)-1)-1,2))&lt;60),VALUE(MID(G147,1,(LEN(G147)-1)-3))/24+VALUE(MID(G147,0+(LEN(G147)-1)-1,2))/1440,-1),IF(AND((LEN(G147)-1)&gt;=1,(LEN(G147)-1)&lt;=2,ISNUMBER(VALUE(MID(G147,1,1))),IF((LEN(G147)-1)=2,ISNUMBER(VALUE(MID(G147,2,1))),TRUE),VALUE(MID(G147,1,(LEN(G147)-1)))&lt;24),VALUE(MID(G147,1,(LEN(G147)-1)))/24,-1)),-1)))</x:f>
      </x:c>
      <x:c r="J147" s="72" t="n">
        <x:f>IF(OR(E147="",E147="В"),0,IF(OR(E147=$B$42,E147=$B$43,E147=$B$44,E147=$B$45,E147=$B$46),INDEX($G$42:$G$46,MATCH(E147,$B$42:$B$46,0)),$D$7))</x:f>
        <x:v>0</x:v>
      </x:c>
      <x:c r="K147" s="73" t="n">
        <x:f>IF(OR(L147="",L147="Выходной"),0,IF(L147="Готово",ROUND(24*MOD(I147-H147,1)-J147/60,10),"Проверить"))</x:f>
        <x:v>0</x:v>
      </x:c>
      <x:c r="L147" s="74" t="str">
        <x:f>IF(E147="","",IF(C147="","Нет дня",IF(E147="В","Выходной",IF(LEN(TRIM($B$14))=0,"Нет имени",IF(COUNTIFS($B$10:$B$33,$B$14)&gt;1,"Повтор имени",IF(OR(E147=$B$42,E147=$B$43,E147=$B$44,E147=$B$45,E147=$B$46),IF(INDEX($I$42:$I$46,MATCH(E147,$B$42:$B$46,0))="Готово","Готово","Проверьте смену"),IF(OR(IFERROR(SEARCH("-",E147),0)=0,IFERROR(SEARCH("-",E147,SEARCH("-",E147)+1),0)&gt;0),"Нет кода",IF(OR(H147&lt;0,I147&lt;0),"Неверное время",IF(H147=I147,"Начало равно концу",IF(NOT(ISNUMBER($D$7)),"Проверьте перерыв",IF(OR($D$7&lt;0,$D$7&lt;&gt;INT($D$7)),"Проверьте перерыв",IF($D$7&gt;=ROUND(MOD(I147-H147,1)*1440,8),"Перерыв не меньше смены","Готово"))))))))))))</x:f>
      </x:c>
      <x:c r="M147" s="3"/>
      <x:c r="N147" s="3"/>
      <x:c r="O147" s="3"/>
      <x:c r="P147" s="3"/>
      <x:c r="Q147" s="3"/>
      <x:c r="R147" s="3"/>
      <x:c r="S147" s="3"/>
      <x:c r="T147" s="3"/>
      <x:c r="U147" s="3"/>
      <x:c r="V147" s="3"/>
      <x:c r="W147" s="3"/>
      <x:c r="X147" s="3"/>
      <x:c r="Y147" s="3"/>
      <x:c r="Z147" s="3"/>
      <x:c r="AA147" s="3"/>
      <x:c r="AB147" s="3"/>
      <x:c r="AC147" s="3"/>
      <x:c r="AD147" s="3"/>
      <x:c r="AE147" s="3"/>
      <x:c r="AF147" s="3"/>
      <x:c r="AG147" s="3"/>
      <x:c r="AH147" s="3"/>
      <x:c r="AI147" s="3"/>
      <x:c r="AJ147" s="3"/>
      <x:c r="AK147" s="3"/>
    </x:row>
    <x:row r="148" ht="30" customHeight="1">
      <x:c r="A148" s="3"/>
      <x:c r="B148" s="69" t="str">
        <x:f>IF($B$14="","",$B$14)</x:f>
      </x:c>
      <x:c r="C148" s="70" t="str">
        <x:f>IF(AH$8="","",AH$8)</x:f>
      </x:c>
      <x:c r="D148" s="69" t="str">
        <x:f>IF(AH14="","",AH14)</x:f>
      </x:c>
      <x:c r="E148" s="69" t="str">
        <x:f>IFERROR(UPPER(CONCATENATE("",SUBSTITUTE(CONCATENATE("",SUBSTITUTE(CONCATENATE("",SUBSTITUTE(TRIM(CONCATENATE("",D148))," ","")),"–","-")),"—","-"))),CONCATENATE("",D148))</x:f>
      </x:c>
      <x:c r="F148" s="69" t="str">
        <x:f>IFERROR(LEFT(CONCATENATE("[",E148),SEARCH("-",E148)),"")</x:f>
      </x:c>
      <x:c r="G148" s="69" t="str">
        <x:f>IFERROR(MID(CONCATENATE(E148,"]"),SEARCH("-",E148)+1,32),"")</x:f>
      </x:c>
      <x:c r="H148" s="71" t="str">
        <x:f>IF(OR(E148="",E148="В"),"",IF(OR(E148=$B$42,E148=$B$43,E148=$B$44,E148=$B$45,E148=$B$46),INDEX($E$42:$E$46,MATCH(E148,$B$42:$B$46,0)),IFERROR(IF(ISNUMBER(SEARCH(":",F148)),IF(AND(OR((LEN(F148)-1)=4,(LEN(F148)-1)=5),MID(F148,1+(LEN(F148)-1)-2,1)=":",ISNUMBER(VALUE(MID(F148,2,1))),IF((LEN(F148)-1)=5,ISNUMBER(VALUE(MID(F148,3,1))),TRUE),ISNUMBER(VALUE(MID(F148,1+(LEN(F148)-1)-1,1))),ISNUMBER(VALUE(MID(F148,1+(LEN(F148)-1),1))),VALUE(MID(F148,2,(LEN(F148)-1)-3))&lt;24,VALUE(MID(F148,1+(LEN(F148)-1)-1,2))&lt;60),VALUE(MID(F148,2,(LEN(F148)-1)-3))/24+VALUE(MID(F148,1+(LEN(F148)-1)-1,2))/1440,-1),IF(AND((LEN(F148)-1)&gt;=1,(LEN(F148)-1)&lt;=2,ISNUMBER(VALUE(MID(F148,2,1))),IF((LEN(F148)-1)=2,ISNUMBER(VALUE(MID(F148,3,1))),TRUE),VALUE(MID(F148,2,(LEN(F148)-1)))&lt;24),VALUE(MID(F148,2,(LEN(F148)-1)))/24,-1)),-1)))</x:f>
      </x:c>
      <x:c r="I148" s="71" t="str">
        <x:f>IF(OR(E148="",E148="В"),"",IF(OR(E148=$B$42,E148=$B$43,E148=$B$44,E148=$B$45,E148=$B$46),INDEX($F$42:$F$46,MATCH(E148,$B$42:$B$46,0)),IFERROR(IF(ISNUMBER(SEARCH(":",G148)),IF(AND(OR((LEN(G148)-1)=4,(LEN(G148)-1)=5),MID(G148,0+(LEN(G148)-1)-2,1)=":",ISNUMBER(VALUE(MID(G148,1,1))),IF((LEN(G148)-1)=5,ISNUMBER(VALUE(MID(G148,2,1))),TRUE),ISNUMBER(VALUE(MID(G148,0+(LEN(G148)-1)-1,1))),ISNUMBER(VALUE(MID(G148,0+(LEN(G148)-1),1))),VALUE(MID(G148,1,(LEN(G148)-1)-3))&lt;24,VALUE(MID(G148,0+(LEN(G148)-1)-1,2))&lt;60),VALUE(MID(G148,1,(LEN(G148)-1)-3))/24+VALUE(MID(G148,0+(LEN(G148)-1)-1,2))/1440,-1),IF(AND((LEN(G148)-1)&gt;=1,(LEN(G148)-1)&lt;=2,ISNUMBER(VALUE(MID(G148,1,1))),IF((LEN(G148)-1)=2,ISNUMBER(VALUE(MID(G148,2,1))),TRUE),VALUE(MID(G148,1,(LEN(G148)-1)))&lt;24),VALUE(MID(G148,1,(LEN(G148)-1)))/24,-1)),-1)))</x:f>
      </x:c>
      <x:c r="J148" s="72" t="n">
        <x:f>IF(OR(E148="",E148="В"),0,IF(OR(E148=$B$42,E148=$B$43,E148=$B$44,E148=$B$45,E148=$B$46),INDEX($G$42:$G$46,MATCH(E148,$B$42:$B$46,0)),$D$7))</x:f>
        <x:v>0</x:v>
      </x:c>
      <x:c r="K148" s="73" t="n">
        <x:f>IF(OR(L148="",L148="Выходной"),0,IF(L148="Готово",ROUND(24*MOD(I148-H148,1)-J148/60,10),"Проверить"))</x:f>
        <x:v>0</x:v>
      </x:c>
      <x:c r="L148" s="74" t="str">
        <x:f>IF(E148="","",IF(C148="","Нет дня",IF(E148="В","Выходной",IF(LEN(TRIM($B$14))=0,"Нет имени",IF(COUNTIFS($B$10:$B$33,$B$14)&gt;1,"Повтор имени",IF(OR(E148=$B$42,E148=$B$43,E148=$B$44,E148=$B$45,E148=$B$46),IF(INDEX($I$42:$I$46,MATCH(E148,$B$42:$B$46,0))="Готово","Готово","Проверьте смену"),IF(OR(IFERROR(SEARCH("-",E148),0)=0,IFERROR(SEARCH("-",E148,SEARCH("-",E148)+1),0)&gt;0),"Нет кода",IF(OR(H148&lt;0,I148&lt;0),"Неверное время",IF(H148=I148,"Начало равно концу",IF(NOT(ISNUMBER($D$7)),"Проверьте перерыв",IF(OR($D$7&lt;0,$D$7&lt;&gt;INT($D$7)),"Проверьте перерыв",IF($D$7&gt;=ROUND(MOD(I148-H148,1)*1440,8),"Перерыв не меньше смены","Готово"))))))))))))</x:f>
      </x:c>
      <x:c r="M148" s="3"/>
      <x:c r="N148" s="3"/>
      <x:c r="O148" s="3"/>
      <x:c r="P148" s="3"/>
      <x:c r="Q148" s="3"/>
      <x:c r="R148" s="3"/>
      <x:c r="S148" s="3"/>
      <x:c r="T148" s="3"/>
      <x:c r="U148" s="3"/>
      <x:c r="V148" s="3"/>
      <x:c r="W148" s="3"/>
      <x:c r="X148" s="3"/>
      <x:c r="Y148" s="3"/>
      <x:c r="Z148" s="3"/>
      <x:c r="AA148" s="3"/>
      <x:c r="AB148" s="3"/>
      <x:c r="AC148" s="3"/>
      <x:c r="AD148" s="3"/>
      <x:c r="AE148" s="3"/>
      <x:c r="AF148" s="3"/>
      <x:c r="AG148" s="3"/>
      <x:c r="AH148" s="3"/>
      <x:c r="AI148" s="3"/>
      <x:c r="AJ148" s="3"/>
      <x:c r="AK148" s="3"/>
    </x:row>
    <x:row r="149" ht="30" customHeight="1">
      <x:c r="A149" s="3"/>
      <x:c r="B149" s="69" t="str">
        <x:f>IF($B$16="","",$B$16)</x:f>
      </x:c>
      <x:c r="C149" s="70" t="n">
        <x:f>IF(D$8="","",D$8)</x:f>
        <x:v>46327</x:v>
      </x:c>
      <x:c r="D149" s="69" t="str">
        <x:f>IF(D16="","",D16)</x:f>
      </x:c>
      <x:c r="E149" s="69" t="str">
        <x:f>IFERROR(UPPER(CONCATENATE("",SUBSTITUTE(CONCATENATE("",SUBSTITUTE(CONCATENATE("",SUBSTITUTE(TRIM(CONCATENATE("",D149))," ","")),"–","-")),"—","-"))),CONCATENATE("",D149))</x:f>
      </x:c>
      <x:c r="F149" s="69" t="str">
        <x:f>IFERROR(LEFT(CONCATENATE("[",E149),SEARCH("-",E149)),"")</x:f>
      </x:c>
      <x:c r="G149" s="69" t="str">
        <x:f>IFERROR(MID(CONCATENATE(E149,"]"),SEARCH("-",E149)+1,32),"")</x:f>
      </x:c>
      <x:c r="H149" s="71" t="str">
        <x:f>IF(OR(E149="",E149="В"),"",IF(OR(E149=$B$42,E149=$B$43,E149=$B$44,E149=$B$45,E149=$B$46),INDEX($E$42:$E$46,MATCH(E149,$B$42:$B$46,0)),IFERROR(IF(ISNUMBER(SEARCH(":",F149)),IF(AND(OR((LEN(F149)-1)=4,(LEN(F149)-1)=5),MID(F149,1+(LEN(F149)-1)-2,1)=":",ISNUMBER(VALUE(MID(F149,2,1))),IF((LEN(F149)-1)=5,ISNUMBER(VALUE(MID(F149,3,1))),TRUE),ISNUMBER(VALUE(MID(F149,1+(LEN(F149)-1)-1,1))),ISNUMBER(VALUE(MID(F149,1+(LEN(F149)-1),1))),VALUE(MID(F149,2,(LEN(F149)-1)-3))&lt;24,VALUE(MID(F149,1+(LEN(F149)-1)-1,2))&lt;60),VALUE(MID(F149,2,(LEN(F149)-1)-3))/24+VALUE(MID(F149,1+(LEN(F149)-1)-1,2))/1440,-1),IF(AND((LEN(F149)-1)&gt;=1,(LEN(F149)-1)&lt;=2,ISNUMBER(VALUE(MID(F149,2,1))),IF((LEN(F149)-1)=2,ISNUMBER(VALUE(MID(F149,3,1))),TRUE),VALUE(MID(F149,2,(LEN(F149)-1)))&lt;24),VALUE(MID(F149,2,(LEN(F149)-1)))/24,-1)),-1)))</x:f>
      </x:c>
      <x:c r="I149" s="71" t="str">
        <x:f>IF(OR(E149="",E149="В"),"",IF(OR(E149=$B$42,E149=$B$43,E149=$B$44,E149=$B$45,E149=$B$46),INDEX($F$42:$F$46,MATCH(E149,$B$42:$B$46,0)),IFERROR(IF(ISNUMBER(SEARCH(":",G149)),IF(AND(OR((LEN(G149)-1)=4,(LEN(G149)-1)=5),MID(G149,0+(LEN(G149)-1)-2,1)=":",ISNUMBER(VALUE(MID(G149,1,1))),IF((LEN(G149)-1)=5,ISNUMBER(VALUE(MID(G149,2,1))),TRUE),ISNUMBER(VALUE(MID(G149,0+(LEN(G149)-1)-1,1))),ISNUMBER(VALUE(MID(G149,0+(LEN(G149)-1),1))),VALUE(MID(G149,1,(LEN(G149)-1)-3))&lt;24,VALUE(MID(G149,0+(LEN(G149)-1)-1,2))&lt;60),VALUE(MID(G149,1,(LEN(G149)-1)-3))/24+VALUE(MID(G149,0+(LEN(G149)-1)-1,2))/1440,-1),IF(AND((LEN(G149)-1)&gt;=1,(LEN(G149)-1)&lt;=2,ISNUMBER(VALUE(MID(G149,1,1))),IF((LEN(G149)-1)=2,ISNUMBER(VALUE(MID(G149,2,1))),TRUE),VALUE(MID(G149,1,(LEN(G149)-1)))&lt;24),VALUE(MID(G149,1,(LEN(G149)-1)))/24,-1)),-1)))</x:f>
      </x:c>
      <x:c r="J149" s="72" t="n">
        <x:f>IF(OR(E149="",E149="В"),0,IF(OR(E149=$B$42,E149=$B$43,E149=$B$44,E149=$B$45,E149=$B$46),INDEX($G$42:$G$46,MATCH(E149,$B$42:$B$46,0)),$D$7))</x:f>
        <x:v>0</x:v>
      </x:c>
      <x:c r="K149" s="73" t="n">
        <x:f>IF(OR(L149="",L149="Выходной"),0,IF(L149="Готово",ROUND(24*MOD(I149-H149,1)-J149/60,10),"Проверить"))</x:f>
        <x:v>0</x:v>
      </x:c>
      <x:c r="L149" s="74" t="str">
        <x:f>IF(E149="","",IF(C149="","Нет дня",IF(E149="В","Выходной",IF(LEN(TRIM($B$16))=0,"Нет имени",IF(COUNTIFS($B$10:$B$33,$B$16)&gt;1,"Повтор имени",IF(OR(E149=$B$42,E149=$B$43,E149=$B$44,E149=$B$45,E149=$B$46),IF(INDEX($I$42:$I$46,MATCH(E149,$B$42:$B$46,0))="Готово","Готово","Проверьте смену"),IF(OR(IFERROR(SEARCH("-",E149),0)=0,IFERROR(SEARCH("-",E149,SEARCH("-",E149)+1),0)&gt;0),"Нет кода",IF(OR(H149&lt;0,I149&lt;0),"Неверное время",IF(H149=I149,"Начало равно концу",IF(NOT(ISNUMBER($D$7)),"Проверьте перерыв",IF(OR($D$7&lt;0,$D$7&lt;&gt;INT($D$7)),"Проверьте перерыв",IF($D$7&gt;=ROUND(MOD(I149-H149,1)*1440,8),"Перерыв не меньше смены","Готово"))))))))))))</x:f>
      </x:c>
      <x:c r="M149" s="3"/>
      <x:c r="N149" s="3"/>
      <x:c r="O149" s="3"/>
      <x:c r="P149" s="3"/>
      <x:c r="Q149" s="3"/>
      <x:c r="R149" s="3"/>
      <x:c r="S149" s="3"/>
      <x:c r="T149" s="3"/>
      <x:c r="U149" s="3"/>
      <x:c r="V149" s="3"/>
      <x:c r="W149" s="3"/>
      <x:c r="X149" s="3"/>
      <x:c r="Y149" s="3"/>
      <x:c r="Z149" s="3"/>
      <x:c r="AA149" s="3"/>
      <x:c r="AB149" s="3"/>
      <x:c r="AC149" s="3"/>
      <x:c r="AD149" s="3"/>
      <x:c r="AE149" s="3"/>
      <x:c r="AF149" s="3"/>
      <x:c r="AG149" s="3"/>
      <x:c r="AH149" s="3"/>
      <x:c r="AI149" s="3"/>
      <x:c r="AJ149" s="3"/>
      <x:c r="AK149" s="3"/>
    </x:row>
    <x:row r="150" ht="30" customHeight="1">
      <x:c r="A150" s="3"/>
      <x:c r="B150" s="69" t="str">
        <x:f>IF($B$16="","",$B$16)</x:f>
      </x:c>
      <x:c r="C150" s="70" t="n">
        <x:f>IF(E$8="","",E$8)</x:f>
        <x:v>46328</x:v>
      </x:c>
      <x:c r="D150" s="69" t="str">
        <x:f>IF(E16="","",E16)</x:f>
      </x:c>
      <x:c r="E150" s="69" t="str">
        <x:f>IFERROR(UPPER(CONCATENATE("",SUBSTITUTE(CONCATENATE("",SUBSTITUTE(CONCATENATE("",SUBSTITUTE(TRIM(CONCATENATE("",D150))," ","")),"–","-")),"—","-"))),CONCATENATE("",D150))</x:f>
      </x:c>
      <x:c r="F150" s="69" t="str">
        <x:f>IFERROR(LEFT(CONCATENATE("[",E150),SEARCH("-",E150)),"")</x:f>
      </x:c>
      <x:c r="G150" s="69" t="str">
        <x:f>IFERROR(MID(CONCATENATE(E150,"]"),SEARCH("-",E150)+1,32),"")</x:f>
      </x:c>
      <x:c r="H150" s="71" t="str">
        <x:f>IF(OR(E150="",E150="В"),"",IF(OR(E150=$B$42,E150=$B$43,E150=$B$44,E150=$B$45,E150=$B$46),INDEX($E$42:$E$46,MATCH(E150,$B$42:$B$46,0)),IFERROR(IF(ISNUMBER(SEARCH(":",F150)),IF(AND(OR((LEN(F150)-1)=4,(LEN(F150)-1)=5),MID(F150,1+(LEN(F150)-1)-2,1)=":",ISNUMBER(VALUE(MID(F150,2,1))),IF((LEN(F150)-1)=5,ISNUMBER(VALUE(MID(F150,3,1))),TRUE),ISNUMBER(VALUE(MID(F150,1+(LEN(F150)-1)-1,1))),ISNUMBER(VALUE(MID(F150,1+(LEN(F150)-1),1))),VALUE(MID(F150,2,(LEN(F150)-1)-3))&lt;24,VALUE(MID(F150,1+(LEN(F150)-1)-1,2))&lt;60),VALUE(MID(F150,2,(LEN(F150)-1)-3))/24+VALUE(MID(F150,1+(LEN(F150)-1)-1,2))/1440,-1),IF(AND((LEN(F150)-1)&gt;=1,(LEN(F150)-1)&lt;=2,ISNUMBER(VALUE(MID(F150,2,1))),IF((LEN(F150)-1)=2,ISNUMBER(VALUE(MID(F150,3,1))),TRUE),VALUE(MID(F150,2,(LEN(F150)-1)))&lt;24),VALUE(MID(F150,2,(LEN(F150)-1)))/24,-1)),-1)))</x:f>
      </x:c>
      <x:c r="I150" s="71" t="str">
        <x:f>IF(OR(E150="",E150="В"),"",IF(OR(E150=$B$42,E150=$B$43,E150=$B$44,E150=$B$45,E150=$B$46),INDEX($F$42:$F$46,MATCH(E150,$B$42:$B$46,0)),IFERROR(IF(ISNUMBER(SEARCH(":",G150)),IF(AND(OR((LEN(G150)-1)=4,(LEN(G150)-1)=5),MID(G150,0+(LEN(G150)-1)-2,1)=":",ISNUMBER(VALUE(MID(G150,1,1))),IF((LEN(G150)-1)=5,ISNUMBER(VALUE(MID(G150,2,1))),TRUE),ISNUMBER(VALUE(MID(G150,0+(LEN(G150)-1)-1,1))),ISNUMBER(VALUE(MID(G150,0+(LEN(G150)-1),1))),VALUE(MID(G150,1,(LEN(G150)-1)-3))&lt;24,VALUE(MID(G150,0+(LEN(G150)-1)-1,2))&lt;60),VALUE(MID(G150,1,(LEN(G150)-1)-3))/24+VALUE(MID(G150,0+(LEN(G150)-1)-1,2))/1440,-1),IF(AND((LEN(G150)-1)&gt;=1,(LEN(G150)-1)&lt;=2,ISNUMBER(VALUE(MID(G150,1,1))),IF((LEN(G150)-1)=2,ISNUMBER(VALUE(MID(G150,2,1))),TRUE),VALUE(MID(G150,1,(LEN(G150)-1)))&lt;24),VALUE(MID(G150,1,(LEN(G150)-1)))/24,-1)),-1)))</x:f>
      </x:c>
      <x:c r="J150" s="72" t="n">
        <x:f>IF(OR(E150="",E150="В"),0,IF(OR(E150=$B$42,E150=$B$43,E150=$B$44,E150=$B$45,E150=$B$46),INDEX($G$42:$G$46,MATCH(E150,$B$42:$B$46,0)),$D$7))</x:f>
        <x:v>0</x:v>
      </x:c>
      <x:c r="K150" s="73" t="n">
        <x:f>IF(OR(L150="",L150="Выходной"),0,IF(L150="Готово",ROUND(24*MOD(I150-H150,1)-J150/60,10),"Проверить"))</x:f>
        <x:v>0</x:v>
      </x:c>
      <x:c r="L150" s="74" t="str">
        <x:f>IF(E150="","",IF(C150="","Нет дня",IF(E150="В","Выходной",IF(LEN(TRIM($B$16))=0,"Нет имени",IF(COUNTIFS($B$10:$B$33,$B$16)&gt;1,"Повтор имени",IF(OR(E150=$B$42,E150=$B$43,E150=$B$44,E150=$B$45,E150=$B$46),IF(INDEX($I$42:$I$46,MATCH(E150,$B$42:$B$46,0))="Готово","Готово","Проверьте смену"),IF(OR(IFERROR(SEARCH("-",E150),0)=0,IFERROR(SEARCH("-",E150,SEARCH("-",E150)+1),0)&gt;0),"Нет кода",IF(OR(H150&lt;0,I150&lt;0),"Неверное время",IF(H150=I150,"Начало равно концу",IF(NOT(ISNUMBER($D$7)),"Проверьте перерыв",IF(OR($D$7&lt;0,$D$7&lt;&gt;INT($D$7)),"Проверьте перерыв",IF($D$7&gt;=ROUND(MOD(I150-H150,1)*1440,8),"Перерыв не меньше смены","Готово"))))))))))))</x:f>
      </x:c>
      <x:c r="M150" s="3"/>
      <x:c r="N150" s="3"/>
      <x:c r="O150" s="3"/>
      <x:c r="P150" s="3"/>
      <x:c r="Q150" s="3"/>
      <x:c r="R150" s="3"/>
      <x:c r="S150" s="3"/>
      <x:c r="T150" s="3"/>
      <x:c r="U150" s="3"/>
      <x:c r="V150" s="3"/>
      <x:c r="W150" s="3"/>
      <x:c r="X150" s="3"/>
      <x:c r="Y150" s="3"/>
      <x:c r="Z150" s="3"/>
      <x:c r="AA150" s="3"/>
      <x:c r="AB150" s="3"/>
      <x:c r="AC150" s="3"/>
      <x:c r="AD150" s="3"/>
      <x:c r="AE150" s="3"/>
      <x:c r="AF150" s="3"/>
      <x:c r="AG150" s="3"/>
      <x:c r="AH150" s="3"/>
      <x:c r="AI150" s="3"/>
      <x:c r="AJ150" s="3"/>
      <x:c r="AK150" s="3"/>
    </x:row>
    <x:row r="151" ht="30" customHeight="1">
      <x:c r="A151" s="3"/>
      <x:c r="B151" s="69" t="str">
        <x:f>IF($B$16="","",$B$16)</x:f>
      </x:c>
      <x:c r="C151" s="70" t="n">
        <x:f>IF(F$8="","",F$8)</x:f>
        <x:v>46329</x:v>
      </x:c>
      <x:c r="D151" s="69" t="str">
        <x:f>IF(F16="","",F16)</x:f>
      </x:c>
      <x:c r="E151" s="69" t="str">
        <x:f>IFERROR(UPPER(CONCATENATE("",SUBSTITUTE(CONCATENATE("",SUBSTITUTE(CONCATENATE("",SUBSTITUTE(TRIM(CONCATENATE("",D151))," ","")),"–","-")),"—","-"))),CONCATENATE("",D151))</x:f>
      </x:c>
      <x:c r="F151" s="69" t="str">
        <x:f>IFERROR(LEFT(CONCATENATE("[",E151),SEARCH("-",E151)),"")</x:f>
      </x:c>
      <x:c r="G151" s="69" t="str">
        <x:f>IFERROR(MID(CONCATENATE(E151,"]"),SEARCH("-",E151)+1,32),"")</x:f>
      </x:c>
      <x:c r="H151" s="71" t="str">
        <x:f>IF(OR(E151="",E151="В"),"",IF(OR(E151=$B$42,E151=$B$43,E151=$B$44,E151=$B$45,E151=$B$46),INDEX($E$42:$E$46,MATCH(E151,$B$42:$B$46,0)),IFERROR(IF(ISNUMBER(SEARCH(":",F151)),IF(AND(OR((LEN(F151)-1)=4,(LEN(F151)-1)=5),MID(F151,1+(LEN(F151)-1)-2,1)=":",ISNUMBER(VALUE(MID(F151,2,1))),IF((LEN(F151)-1)=5,ISNUMBER(VALUE(MID(F151,3,1))),TRUE),ISNUMBER(VALUE(MID(F151,1+(LEN(F151)-1)-1,1))),ISNUMBER(VALUE(MID(F151,1+(LEN(F151)-1),1))),VALUE(MID(F151,2,(LEN(F151)-1)-3))&lt;24,VALUE(MID(F151,1+(LEN(F151)-1)-1,2))&lt;60),VALUE(MID(F151,2,(LEN(F151)-1)-3))/24+VALUE(MID(F151,1+(LEN(F151)-1)-1,2))/1440,-1),IF(AND((LEN(F151)-1)&gt;=1,(LEN(F151)-1)&lt;=2,ISNUMBER(VALUE(MID(F151,2,1))),IF((LEN(F151)-1)=2,ISNUMBER(VALUE(MID(F151,3,1))),TRUE),VALUE(MID(F151,2,(LEN(F151)-1)))&lt;24),VALUE(MID(F151,2,(LEN(F151)-1)))/24,-1)),-1)))</x:f>
      </x:c>
      <x:c r="I151" s="71" t="str">
        <x:f>IF(OR(E151="",E151="В"),"",IF(OR(E151=$B$42,E151=$B$43,E151=$B$44,E151=$B$45,E151=$B$46),INDEX($F$42:$F$46,MATCH(E151,$B$42:$B$46,0)),IFERROR(IF(ISNUMBER(SEARCH(":",G151)),IF(AND(OR((LEN(G151)-1)=4,(LEN(G151)-1)=5),MID(G151,0+(LEN(G151)-1)-2,1)=":",ISNUMBER(VALUE(MID(G151,1,1))),IF((LEN(G151)-1)=5,ISNUMBER(VALUE(MID(G151,2,1))),TRUE),ISNUMBER(VALUE(MID(G151,0+(LEN(G151)-1)-1,1))),ISNUMBER(VALUE(MID(G151,0+(LEN(G151)-1),1))),VALUE(MID(G151,1,(LEN(G151)-1)-3))&lt;24,VALUE(MID(G151,0+(LEN(G151)-1)-1,2))&lt;60),VALUE(MID(G151,1,(LEN(G151)-1)-3))/24+VALUE(MID(G151,0+(LEN(G151)-1)-1,2))/1440,-1),IF(AND((LEN(G151)-1)&gt;=1,(LEN(G151)-1)&lt;=2,ISNUMBER(VALUE(MID(G151,1,1))),IF((LEN(G151)-1)=2,ISNUMBER(VALUE(MID(G151,2,1))),TRUE),VALUE(MID(G151,1,(LEN(G151)-1)))&lt;24),VALUE(MID(G151,1,(LEN(G151)-1)))/24,-1)),-1)))</x:f>
      </x:c>
      <x:c r="J151" s="72" t="n">
        <x:f>IF(OR(E151="",E151="В"),0,IF(OR(E151=$B$42,E151=$B$43,E151=$B$44,E151=$B$45,E151=$B$46),INDEX($G$42:$G$46,MATCH(E151,$B$42:$B$46,0)),$D$7))</x:f>
        <x:v>0</x:v>
      </x:c>
      <x:c r="K151" s="73" t="n">
        <x:f>IF(OR(L151="",L151="Выходной"),0,IF(L151="Готово",ROUND(24*MOD(I151-H151,1)-J151/60,10),"Проверить"))</x:f>
        <x:v>0</x:v>
      </x:c>
      <x:c r="L151" s="74" t="str">
        <x:f>IF(E151="","",IF(C151="","Нет дня",IF(E151="В","Выходной",IF(LEN(TRIM($B$16))=0,"Нет имени",IF(COUNTIFS($B$10:$B$33,$B$16)&gt;1,"Повтор имени",IF(OR(E151=$B$42,E151=$B$43,E151=$B$44,E151=$B$45,E151=$B$46),IF(INDEX($I$42:$I$46,MATCH(E151,$B$42:$B$46,0))="Готово","Готово","Проверьте смену"),IF(OR(IFERROR(SEARCH("-",E151),0)=0,IFERROR(SEARCH("-",E151,SEARCH("-",E151)+1),0)&gt;0),"Нет кода",IF(OR(H151&lt;0,I151&lt;0),"Неверное время",IF(H151=I151,"Начало равно концу",IF(NOT(ISNUMBER($D$7)),"Проверьте перерыв",IF(OR($D$7&lt;0,$D$7&lt;&gt;INT($D$7)),"Проверьте перерыв",IF($D$7&gt;=ROUND(MOD(I151-H151,1)*1440,8),"Перерыв не меньше смены","Готово"))))))))))))</x:f>
      </x:c>
      <x:c r="M151" s="3"/>
      <x:c r="N151" s="3"/>
      <x:c r="O151" s="3"/>
      <x:c r="P151" s="3"/>
      <x:c r="Q151" s="3"/>
      <x:c r="R151" s="3"/>
      <x:c r="S151" s="3"/>
      <x:c r="T151" s="3"/>
      <x:c r="U151" s="3"/>
      <x:c r="V151" s="3"/>
      <x:c r="W151" s="3"/>
      <x:c r="X151" s="3"/>
      <x:c r="Y151" s="3"/>
      <x:c r="Z151" s="3"/>
      <x:c r="AA151" s="3"/>
      <x:c r="AB151" s="3"/>
      <x:c r="AC151" s="3"/>
      <x:c r="AD151" s="3"/>
      <x:c r="AE151" s="3"/>
      <x:c r="AF151" s="3"/>
      <x:c r="AG151" s="3"/>
      <x:c r="AH151" s="3"/>
      <x:c r="AI151" s="3"/>
      <x:c r="AJ151" s="3"/>
      <x:c r="AK151" s="3"/>
    </x:row>
    <x:row r="152" ht="30" customHeight="1">
      <x:c r="A152" s="3"/>
      <x:c r="B152" s="69" t="str">
        <x:f>IF($B$16="","",$B$16)</x:f>
      </x:c>
      <x:c r="C152" s="70" t="n">
        <x:f>IF(G$8="","",G$8)</x:f>
        <x:v>46330</x:v>
      </x:c>
      <x:c r="D152" s="69" t="str">
        <x:f>IF(G16="","",G16)</x:f>
      </x:c>
      <x:c r="E152" s="69" t="str">
        <x:f>IFERROR(UPPER(CONCATENATE("",SUBSTITUTE(CONCATENATE("",SUBSTITUTE(CONCATENATE("",SUBSTITUTE(TRIM(CONCATENATE("",D152))," ","")),"–","-")),"—","-"))),CONCATENATE("",D152))</x:f>
      </x:c>
      <x:c r="F152" s="69" t="str">
        <x:f>IFERROR(LEFT(CONCATENATE("[",E152),SEARCH("-",E152)),"")</x:f>
      </x:c>
      <x:c r="G152" s="69" t="str">
        <x:f>IFERROR(MID(CONCATENATE(E152,"]"),SEARCH("-",E152)+1,32),"")</x:f>
      </x:c>
      <x:c r="H152" s="71" t="str">
        <x:f>IF(OR(E152="",E152="В"),"",IF(OR(E152=$B$42,E152=$B$43,E152=$B$44,E152=$B$45,E152=$B$46),INDEX($E$42:$E$46,MATCH(E152,$B$42:$B$46,0)),IFERROR(IF(ISNUMBER(SEARCH(":",F152)),IF(AND(OR((LEN(F152)-1)=4,(LEN(F152)-1)=5),MID(F152,1+(LEN(F152)-1)-2,1)=":",ISNUMBER(VALUE(MID(F152,2,1))),IF((LEN(F152)-1)=5,ISNUMBER(VALUE(MID(F152,3,1))),TRUE),ISNUMBER(VALUE(MID(F152,1+(LEN(F152)-1)-1,1))),ISNUMBER(VALUE(MID(F152,1+(LEN(F152)-1),1))),VALUE(MID(F152,2,(LEN(F152)-1)-3))&lt;24,VALUE(MID(F152,1+(LEN(F152)-1)-1,2))&lt;60),VALUE(MID(F152,2,(LEN(F152)-1)-3))/24+VALUE(MID(F152,1+(LEN(F152)-1)-1,2))/1440,-1),IF(AND((LEN(F152)-1)&gt;=1,(LEN(F152)-1)&lt;=2,ISNUMBER(VALUE(MID(F152,2,1))),IF((LEN(F152)-1)=2,ISNUMBER(VALUE(MID(F152,3,1))),TRUE),VALUE(MID(F152,2,(LEN(F152)-1)))&lt;24),VALUE(MID(F152,2,(LEN(F152)-1)))/24,-1)),-1)))</x:f>
      </x:c>
      <x:c r="I152" s="71" t="str">
        <x:f>IF(OR(E152="",E152="В"),"",IF(OR(E152=$B$42,E152=$B$43,E152=$B$44,E152=$B$45,E152=$B$46),INDEX($F$42:$F$46,MATCH(E152,$B$42:$B$46,0)),IFERROR(IF(ISNUMBER(SEARCH(":",G152)),IF(AND(OR((LEN(G152)-1)=4,(LEN(G152)-1)=5),MID(G152,0+(LEN(G152)-1)-2,1)=":",ISNUMBER(VALUE(MID(G152,1,1))),IF((LEN(G152)-1)=5,ISNUMBER(VALUE(MID(G152,2,1))),TRUE),ISNUMBER(VALUE(MID(G152,0+(LEN(G152)-1)-1,1))),ISNUMBER(VALUE(MID(G152,0+(LEN(G152)-1),1))),VALUE(MID(G152,1,(LEN(G152)-1)-3))&lt;24,VALUE(MID(G152,0+(LEN(G152)-1)-1,2))&lt;60),VALUE(MID(G152,1,(LEN(G152)-1)-3))/24+VALUE(MID(G152,0+(LEN(G152)-1)-1,2))/1440,-1),IF(AND((LEN(G152)-1)&gt;=1,(LEN(G152)-1)&lt;=2,ISNUMBER(VALUE(MID(G152,1,1))),IF((LEN(G152)-1)=2,ISNUMBER(VALUE(MID(G152,2,1))),TRUE),VALUE(MID(G152,1,(LEN(G152)-1)))&lt;24),VALUE(MID(G152,1,(LEN(G152)-1)))/24,-1)),-1)))</x:f>
      </x:c>
      <x:c r="J152" s="72" t="n">
        <x:f>IF(OR(E152="",E152="В"),0,IF(OR(E152=$B$42,E152=$B$43,E152=$B$44,E152=$B$45,E152=$B$46),INDEX($G$42:$G$46,MATCH(E152,$B$42:$B$46,0)),$D$7))</x:f>
        <x:v>0</x:v>
      </x:c>
      <x:c r="K152" s="73" t="n">
        <x:f>IF(OR(L152="",L152="Выходной"),0,IF(L152="Готово",ROUND(24*MOD(I152-H152,1)-J152/60,10),"Проверить"))</x:f>
        <x:v>0</x:v>
      </x:c>
      <x:c r="L152" s="74" t="str">
        <x:f>IF(E152="","",IF(C152="","Нет дня",IF(E152="В","Выходной",IF(LEN(TRIM($B$16))=0,"Нет имени",IF(COUNTIFS($B$10:$B$33,$B$16)&gt;1,"Повтор имени",IF(OR(E152=$B$42,E152=$B$43,E152=$B$44,E152=$B$45,E152=$B$46),IF(INDEX($I$42:$I$46,MATCH(E152,$B$42:$B$46,0))="Готово","Готово","Проверьте смену"),IF(OR(IFERROR(SEARCH("-",E152),0)=0,IFERROR(SEARCH("-",E152,SEARCH("-",E152)+1),0)&gt;0),"Нет кода",IF(OR(H152&lt;0,I152&lt;0),"Неверное время",IF(H152=I152,"Начало равно концу",IF(NOT(ISNUMBER($D$7)),"Проверьте перерыв",IF(OR($D$7&lt;0,$D$7&lt;&gt;INT($D$7)),"Проверьте перерыв",IF($D$7&gt;=ROUND(MOD(I152-H152,1)*1440,8),"Перерыв не меньше смены","Готово"))))))))))))</x:f>
      </x:c>
      <x:c r="M152" s="3"/>
      <x:c r="N152" s="3"/>
      <x:c r="O152" s="3"/>
      <x:c r="P152" s="3"/>
      <x:c r="Q152" s="3"/>
      <x:c r="R152" s="3"/>
      <x:c r="S152" s="3"/>
      <x:c r="T152" s="3"/>
      <x:c r="U152" s="3"/>
      <x:c r="V152" s="3"/>
      <x:c r="W152" s="3"/>
      <x:c r="X152" s="3"/>
      <x:c r="Y152" s="3"/>
      <x:c r="Z152" s="3"/>
      <x:c r="AA152" s="3"/>
      <x:c r="AB152" s="3"/>
      <x:c r="AC152" s="3"/>
      <x:c r="AD152" s="3"/>
      <x:c r="AE152" s="3"/>
      <x:c r="AF152" s="3"/>
      <x:c r="AG152" s="3"/>
      <x:c r="AH152" s="3"/>
      <x:c r="AI152" s="3"/>
      <x:c r="AJ152" s="3"/>
      <x:c r="AK152" s="3"/>
    </x:row>
    <x:row r="153" ht="30" customHeight="1">
      <x:c r="A153" s="3"/>
      <x:c r="B153" s="69" t="str">
        <x:f>IF($B$16="","",$B$16)</x:f>
      </x:c>
      <x:c r="C153" s="70" t="n">
        <x:f>IF(H$8="","",H$8)</x:f>
        <x:v>46331</x:v>
      </x:c>
      <x:c r="D153" s="69" t="str">
        <x:f>IF(H16="","",H16)</x:f>
      </x:c>
      <x:c r="E153" s="69" t="str">
        <x:f>IFERROR(UPPER(CONCATENATE("",SUBSTITUTE(CONCATENATE("",SUBSTITUTE(CONCATENATE("",SUBSTITUTE(TRIM(CONCATENATE("",D153))," ","")),"–","-")),"—","-"))),CONCATENATE("",D153))</x:f>
      </x:c>
      <x:c r="F153" s="69" t="str">
        <x:f>IFERROR(LEFT(CONCATENATE("[",E153),SEARCH("-",E153)),"")</x:f>
      </x:c>
      <x:c r="G153" s="69" t="str">
        <x:f>IFERROR(MID(CONCATENATE(E153,"]"),SEARCH("-",E153)+1,32),"")</x:f>
      </x:c>
      <x:c r="H153" s="71" t="str">
        <x:f>IF(OR(E153="",E153="В"),"",IF(OR(E153=$B$42,E153=$B$43,E153=$B$44,E153=$B$45,E153=$B$46),INDEX($E$42:$E$46,MATCH(E153,$B$42:$B$46,0)),IFERROR(IF(ISNUMBER(SEARCH(":",F153)),IF(AND(OR((LEN(F153)-1)=4,(LEN(F153)-1)=5),MID(F153,1+(LEN(F153)-1)-2,1)=":",ISNUMBER(VALUE(MID(F153,2,1))),IF((LEN(F153)-1)=5,ISNUMBER(VALUE(MID(F153,3,1))),TRUE),ISNUMBER(VALUE(MID(F153,1+(LEN(F153)-1)-1,1))),ISNUMBER(VALUE(MID(F153,1+(LEN(F153)-1),1))),VALUE(MID(F153,2,(LEN(F153)-1)-3))&lt;24,VALUE(MID(F153,1+(LEN(F153)-1)-1,2))&lt;60),VALUE(MID(F153,2,(LEN(F153)-1)-3))/24+VALUE(MID(F153,1+(LEN(F153)-1)-1,2))/1440,-1),IF(AND((LEN(F153)-1)&gt;=1,(LEN(F153)-1)&lt;=2,ISNUMBER(VALUE(MID(F153,2,1))),IF((LEN(F153)-1)=2,ISNUMBER(VALUE(MID(F153,3,1))),TRUE),VALUE(MID(F153,2,(LEN(F153)-1)))&lt;24),VALUE(MID(F153,2,(LEN(F153)-1)))/24,-1)),-1)))</x:f>
      </x:c>
      <x:c r="I153" s="71" t="str">
        <x:f>IF(OR(E153="",E153="В"),"",IF(OR(E153=$B$42,E153=$B$43,E153=$B$44,E153=$B$45,E153=$B$46),INDEX($F$42:$F$46,MATCH(E153,$B$42:$B$46,0)),IFERROR(IF(ISNUMBER(SEARCH(":",G153)),IF(AND(OR((LEN(G153)-1)=4,(LEN(G153)-1)=5),MID(G153,0+(LEN(G153)-1)-2,1)=":",ISNUMBER(VALUE(MID(G153,1,1))),IF((LEN(G153)-1)=5,ISNUMBER(VALUE(MID(G153,2,1))),TRUE),ISNUMBER(VALUE(MID(G153,0+(LEN(G153)-1)-1,1))),ISNUMBER(VALUE(MID(G153,0+(LEN(G153)-1),1))),VALUE(MID(G153,1,(LEN(G153)-1)-3))&lt;24,VALUE(MID(G153,0+(LEN(G153)-1)-1,2))&lt;60),VALUE(MID(G153,1,(LEN(G153)-1)-3))/24+VALUE(MID(G153,0+(LEN(G153)-1)-1,2))/1440,-1),IF(AND((LEN(G153)-1)&gt;=1,(LEN(G153)-1)&lt;=2,ISNUMBER(VALUE(MID(G153,1,1))),IF((LEN(G153)-1)=2,ISNUMBER(VALUE(MID(G153,2,1))),TRUE),VALUE(MID(G153,1,(LEN(G153)-1)))&lt;24),VALUE(MID(G153,1,(LEN(G153)-1)))/24,-1)),-1)))</x:f>
      </x:c>
      <x:c r="J153" s="72" t="n">
        <x:f>IF(OR(E153="",E153="В"),0,IF(OR(E153=$B$42,E153=$B$43,E153=$B$44,E153=$B$45,E153=$B$46),INDEX($G$42:$G$46,MATCH(E153,$B$42:$B$46,0)),$D$7))</x:f>
        <x:v>0</x:v>
      </x:c>
      <x:c r="K153" s="73" t="n">
        <x:f>IF(OR(L153="",L153="Выходной"),0,IF(L153="Готово",ROUND(24*MOD(I153-H153,1)-J153/60,10),"Проверить"))</x:f>
        <x:v>0</x:v>
      </x:c>
      <x:c r="L153" s="74" t="str">
        <x:f>IF(E153="","",IF(C153="","Нет дня",IF(E153="В","Выходной",IF(LEN(TRIM($B$16))=0,"Нет имени",IF(COUNTIFS($B$10:$B$33,$B$16)&gt;1,"Повтор имени",IF(OR(E153=$B$42,E153=$B$43,E153=$B$44,E153=$B$45,E153=$B$46),IF(INDEX($I$42:$I$46,MATCH(E153,$B$42:$B$46,0))="Готово","Готово","Проверьте смену"),IF(OR(IFERROR(SEARCH("-",E153),0)=0,IFERROR(SEARCH("-",E153,SEARCH("-",E153)+1),0)&gt;0),"Нет кода",IF(OR(H153&lt;0,I153&lt;0),"Неверное время",IF(H153=I153,"Начало равно концу",IF(NOT(ISNUMBER($D$7)),"Проверьте перерыв",IF(OR($D$7&lt;0,$D$7&lt;&gt;INT($D$7)),"Проверьте перерыв",IF($D$7&gt;=ROUND(MOD(I153-H153,1)*1440,8),"Перерыв не меньше смены","Готово"))))))))))))</x:f>
      </x:c>
      <x:c r="M153" s="3"/>
      <x:c r="N153" s="3"/>
      <x:c r="O153" s="3"/>
      <x:c r="P153" s="3"/>
      <x:c r="Q153" s="3"/>
      <x:c r="R153" s="3"/>
      <x:c r="S153" s="3"/>
      <x:c r="T153" s="3"/>
      <x:c r="U153" s="3"/>
      <x:c r="V153" s="3"/>
      <x:c r="W153" s="3"/>
      <x:c r="X153" s="3"/>
      <x:c r="Y153" s="3"/>
      <x:c r="Z153" s="3"/>
      <x:c r="AA153" s="3"/>
      <x:c r="AB153" s="3"/>
      <x:c r="AC153" s="3"/>
      <x:c r="AD153" s="3"/>
      <x:c r="AE153" s="3"/>
      <x:c r="AF153" s="3"/>
      <x:c r="AG153" s="3"/>
      <x:c r="AH153" s="3"/>
      <x:c r="AI153" s="3"/>
      <x:c r="AJ153" s="3"/>
      <x:c r="AK153" s="3"/>
    </x:row>
    <x:row r="154" ht="30" customHeight="1">
      <x:c r="A154" s="3"/>
      <x:c r="B154" s="69" t="str">
        <x:f>IF($B$16="","",$B$16)</x:f>
      </x:c>
      <x:c r="C154" s="70" t="n">
        <x:f>IF(I$8="","",I$8)</x:f>
        <x:v>46332</x:v>
      </x:c>
      <x:c r="D154" s="69" t="str">
        <x:f>IF(I16="","",I16)</x:f>
      </x:c>
      <x:c r="E154" s="69" t="str">
        <x:f>IFERROR(UPPER(CONCATENATE("",SUBSTITUTE(CONCATENATE("",SUBSTITUTE(CONCATENATE("",SUBSTITUTE(TRIM(CONCATENATE("",D154))," ","")),"–","-")),"—","-"))),CONCATENATE("",D154))</x:f>
      </x:c>
      <x:c r="F154" s="69" t="str">
        <x:f>IFERROR(LEFT(CONCATENATE("[",E154),SEARCH("-",E154)),"")</x:f>
      </x:c>
      <x:c r="G154" s="69" t="str">
        <x:f>IFERROR(MID(CONCATENATE(E154,"]"),SEARCH("-",E154)+1,32),"")</x:f>
      </x:c>
      <x:c r="H154" s="71" t="str">
        <x:f>IF(OR(E154="",E154="В"),"",IF(OR(E154=$B$42,E154=$B$43,E154=$B$44,E154=$B$45,E154=$B$46),INDEX($E$42:$E$46,MATCH(E154,$B$42:$B$46,0)),IFERROR(IF(ISNUMBER(SEARCH(":",F154)),IF(AND(OR((LEN(F154)-1)=4,(LEN(F154)-1)=5),MID(F154,1+(LEN(F154)-1)-2,1)=":",ISNUMBER(VALUE(MID(F154,2,1))),IF((LEN(F154)-1)=5,ISNUMBER(VALUE(MID(F154,3,1))),TRUE),ISNUMBER(VALUE(MID(F154,1+(LEN(F154)-1)-1,1))),ISNUMBER(VALUE(MID(F154,1+(LEN(F154)-1),1))),VALUE(MID(F154,2,(LEN(F154)-1)-3))&lt;24,VALUE(MID(F154,1+(LEN(F154)-1)-1,2))&lt;60),VALUE(MID(F154,2,(LEN(F154)-1)-3))/24+VALUE(MID(F154,1+(LEN(F154)-1)-1,2))/1440,-1),IF(AND((LEN(F154)-1)&gt;=1,(LEN(F154)-1)&lt;=2,ISNUMBER(VALUE(MID(F154,2,1))),IF((LEN(F154)-1)=2,ISNUMBER(VALUE(MID(F154,3,1))),TRUE),VALUE(MID(F154,2,(LEN(F154)-1)))&lt;24),VALUE(MID(F154,2,(LEN(F154)-1)))/24,-1)),-1)))</x:f>
      </x:c>
      <x:c r="I154" s="71" t="str">
        <x:f>IF(OR(E154="",E154="В"),"",IF(OR(E154=$B$42,E154=$B$43,E154=$B$44,E154=$B$45,E154=$B$46),INDEX($F$42:$F$46,MATCH(E154,$B$42:$B$46,0)),IFERROR(IF(ISNUMBER(SEARCH(":",G154)),IF(AND(OR((LEN(G154)-1)=4,(LEN(G154)-1)=5),MID(G154,0+(LEN(G154)-1)-2,1)=":",ISNUMBER(VALUE(MID(G154,1,1))),IF((LEN(G154)-1)=5,ISNUMBER(VALUE(MID(G154,2,1))),TRUE),ISNUMBER(VALUE(MID(G154,0+(LEN(G154)-1)-1,1))),ISNUMBER(VALUE(MID(G154,0+(LEN(G154)-1),1))),VALUE(MID(G154,1,(LEN(G154)-1)-3))&lt;24,VALUE(MID(G154,0+(LEN(G154)-1)-1,2))&lt;60),VALUE(MID(G154,1,(LEN(G154)-1)-3))/24+VALUE(MID(G154,0+(LEN(G154)-1)-1,2))/1440,-1),IF(AND((LEN(G154)-1)&gt;=1,(LEN(G154)-1)&lt;=2,ISNUMBER(VALUE(MID(G154,1,1))),IF((LEN(G154)-1)=2,ISNUMBER(VALUE(MID(G154,2,1))),TRUE),VALUE(MID(G154,1,(LEN(G154)-1)))&lt;24),VALUE(MID(G154,1,(LEN(G154)-1)))/24,-1)),-1)))</x:f>
      </x:c>
      <x:c r="J154" s="72" t="n">
        <x:f>IF(OR(E154="",E154="В"),0,IF(OR(E154=$B$42,E154=$B$43,E154=$B$44,E154=$B$45,E154=$B$46),INDEX($G$42:$G$46,MATCH(E154,$B$42:$B$46,0)),$D$7))</x:f>
        <x:v>0</x:v>
      </x:c>
      <x:c r="K154" s="73" t="n">
        <x:f>IF(OR(L154="",L154="Выходной"),0,IF(L154="Готово",ROUND(24*MOD(I154-H154,1)-J154/60,10),"Проверить"))</x:f>
        <x:v>0</x:v>
      </x:c>
      <x:c r="L154" s="74" t="str">
        <x:f>IF(E154="","",IF(C154="","Нет дня",IF(E154="В","Выходной",IF(LEN(TRIM($B$16))=0,"Нет имени",IF(COUNTIFS($B$10:$B$33,$B$16)&gt;1,"Повтор имени",IF(OR(E154=$B$42,E154=$B$43,E154=$B$44,E154=$B$45,E154=$B$46),IF(INDEX($I$42:$I$46,MATCH(E154,$B$42:$B$46,0))="Готово","Готово","Проверьте смену"),IF(OR(IFERROR(SEARCH("-",E154),0)=0,IFERROR(SEARCH("-",E154,SEARCH("-",E154)+1),0)&gt;0),"Нет кода",IF(OR(H154&lt;0,I154&lt;0),"Неверное время",IF(H154=I154,"Начало равно концу",IF(NOT(ISNUMBER($D$7)),"Проверьте перерыв",IF(OR($D$7&lt;0,$D$7&lt;&gt;INT($D$7)),"Проверьте перерыв",IF($D$7&gt;=ROUND(MOD(I154-H154,1)*1440,8),"Перерыв не меньше смены","Готово"))))))))))))</x:f>
      </x:c>
      <x:c r="M154" s="3"/>
      <x:c r="N154" s="3"/>
      <x:c r="O154" s="3"/>
      <x:c r="P154" s="3"/>
      <x:c r="Q154" s="3"/>
      <x:c r="R154" s="3"/>
      <x:c r="S154" s="3"/>
      <x:c r="T154" s="3"/>
      <x:c r="U154" s="3"/>
      <x:c r="V154" s="3"/>
      <x:c r="W154" s="3"/>
      <x:c r="X154" s="3"/>
      <x:c r="Y154" s="3"/>
      <x:c r="Z154" s="3"/>
      <x:c r="AA154" s="3"/>
      <x:c r="AB154" s="3"/>
      <x:c r="AC154" s="3"/>
      <x:c r="AD154" s="3"/>
      <x:c r="AE154" s="3"/>
      <x:c r="AF154" s="3"/>
      <x:c r="AG154" s="3"/>
      <x:c r="AH154" s="3"/>
      <x:c r="AI154" s="3"/>
      <x:c r="AJ154" s="3"/>
      <x:c r="AK154" s="3"/>
    </x:row>
    <x:row r="155" ht="30" customHeight="1">
      <x:c r="A155" s="3"/>
      <x:c r="B155" s="69" t="str">
        <x:f>IF($B$16="","",$B$16)</x:f>
      </x:c>
      <x:c r="C155" s="70" t="n">
        <x:f>IF(J$8="","",J$8)</x:f>
        <x:v>46333</x:v>
      </x:c>
      <x:c r="D155" s="69" t="str">
        <x:f>IF(J16="","",J16)</x:f>
      </x:c>
      <x:c r="E155" s="69" t="str">
        <x:f>IFERROR(UPPER(CONCATENATE("",SUBSTITUTE(CONCATENATE("",SUBSTITUTE(CONCATENATE("",SUBSTITUTE(TRIM(CONCATENATE("",D155))," ","")),"–","-")),"—","-"))),CONCATENATE("",D155))</x:f>
      </x:c>
      <x:c r="F155" s="69" t="str">
        <x:f>IFERROR(LEFT(CONCATENATE("[",E155),SEARCH("-",E155)),"")</x:f>
      </x:c>
      <x:c r="G155" s="69" t="str">
        <x:f>IFERROR(MID(CONCATENATE(E155,"]"),SEARCH("-",E155)+1,32),"")</x:f>
      </x:c>
      <x:c r="H155" s="71" t="str">
        <x:f>IF(OR(E155="",E155="В"),"",IF(OR(E155=$B$42,E155=$B$43,E155=$B$44,E155=$B$45,E155=$B$46),INDEX($E$42:$E$46,MATCH(E155,$B$42:$B$46,0)),IFERROR(IF(ISNUMBER(SEARCH(":",F155)),IF(AND(OR((LEN(F155)-1)=4,(LEN(F155)-1)=5),MID(F155,1+(LEN(F155)-1)-2,1)=":",ISNUMBER(VALUE(MID(F155,2,1))),IF((LEN(F155)-1)=5,ISNUMBER(VALUE(MID(F155,3,1))),TRUE),ISNUMBER(VALUE(MID(F155,1+(LEN(F155)-1)-1,1))),ISNUMBER(VALUE(MID(F155,1+(LEN(F155)-1),1))),VALUE(MID(F155,2,(LEN(F155)-1)-3))&lt;24,VALUE(MID(F155,1+(LEN(F155)-1)-1,2))&lt;60),VALUE(MID(F155,2,(LEN(F155)-1)-3))/24+VALUE(MID(F155,1+(LEN(F155)-1)-1,2))/1440,-1),IF(AND((LEN(F155)-1)&gt;=1,(LEN(F155)-1)&lt;=2,ISNUMBER(VALUE(MID(F155,2,1))),IF((LEN(F155)-1)=2,ISNUMBER(VALUE(MID(F155,3,1))),TRUE),VALUE(MID(F155,2,(LEN(F155)-1)))&lt;24),VALUE(MID(F155,2,(LEN(F155)-1)))/24,-1)),-1)))</x:f>
      </x:c>
      <x:c r="I155" s="71" t="str">
        <x:f>IF(OR(E155="",E155="В"),"",IF(OR(E155=$B$42,E155=$B$43,E155=$B$44,E155=$B$45,E155=$B$46),INDEX($F$42:$F$46,MATCH(E155,$B$42:$B$46,0)),IFERROR(IF(ISNUMBER(SEARCH(":",G155)),IF(AND(OR((LEN(G155)-1)=4,(LEN(G155)-1)=5),MID(G155,0+(LEN(G155)-1)-2,1)=":",ISNUMBER(VALUE(MID(G155,1,1))),IF((LEN(G155)-1)=5,ISNUMBER(VALUE(MID(G155,2,1))),TRUE),ISNUMBER(VALUE(MID(G155,0+(LEN(G155)-1)-1,1))),ISNUMBER(VALUE(MID(G155,0+(LEN(G155)-1),1))),VALUE(MID(G155,1,(LEN(G155)-1)-3))&lt;24,VALUE(MID(G155,0+(LEN(G155)-1)-1,2))&lt;60),VALUE(MID(G155,1,(LEN(G155)-1)-3))/24+VALUE(MID(G155,0+(LEN(G155)-1)-1,2))/1440,-1),IF(AND((LEN(G155)-1)&gt;=1,(LEN(G155)-1)&lt;=2,ISNUMBER(VALUE(MID(G155,1,1))),IF((LEN(G155)-1)=2,ISNUMBER(VALUE(MID(G155,2,1))),TRUE),VALUE(MID(G155,1,(LEN(G155)-1)))&lt;24),VALUE(MID(G155,1,(LEN(G155)-1)))/24,-1)),-1)))</x:f>
      </x:c>
      <x:c r="J155" s="72" t="n">
        <x:f>IF(OR(E155="",E155="В"),0,IF(OR(E155=$B$42,E155=$B$43,E155=$B$44,E155=$B$45,E155=$B$46),INDEX($G$42:$G$46,MATCH(E155,$B$42:$B$46,0)),$D$7))</x:f>
        <x:v>0</x:v>
      </x:c>
      <x:c r="K155" s="73" t="n">
        <x:f>IF(OR(L155="",L155="Выходной"),0,IF(L155="Готово",ROUND(24*MOD(I155-H155,1)-J155/60,10),"Проверить"))</x:f>
        <x:v>0</x:v>
      </x:c>
      <x:c r="L155" s="74" t="str">
        <x:f>IF(E155="","",IF(C155="","Нет дня",IF(E155="В","Выходной",IF(LEN(TRIM($B$16))=0,"Нет имени",IF(COUNTIFS($B$10:$B$33,$B$16)&gt;1,"Повтор имени",IF(OR(E155=$B$42,E155=$B$43,E155=$B$44,E155=$B$45,E155=$B$46),IF(INDEX($I$42:$I$46,MATCH(E155,$B$42:$B$46,0))="Готово","Готово","Проверьте смену"),IF(OR(IFERROR(SEARCH("-",E155),0)=0,IFERROR(SEARCH("-",E155,SEARCH("-",E155)+1),0)&gt;0),"Нет кода",IF(OR(H155&lt;0,I155&lt;0),"Неверное время",IF(H155=I155,"Начало равно концу",IF(NOT(ISNUMBER($D$7)),"Проверьте перерыв",IF(OR($D$7&lt;0,$D$7&lt;&gt;INT($D$7)),"Проверьте перерыв",IF($D$7&gt;=ROUND(MOD(I155-H155,1)*1440,8),"Перерыв не меньше смены","Готово"))))))))))))</x:f>
      </x:c>
      <x:c r="M155" s="3"/>
      <x:c r="N155" s="3"/>
      <x:c r="O155" s="3"/>
      <x:c r="P155" s="3"/>
      <x:c r="Q155" s="3"/>
      <x:c r="R155" s="3"/>
      <x:c r="S155" s="3"/>
      <x:c r="T155" s="3"/>
      <x:c r="U155" s="3"/>
      <x:c r="V155" s="3"/>
      <x:c r="W155" s="3"/>
      <x:c r="X155" s="3"/>
      <x:c r="Y155" s="3"/>
      <x:c r="Z155" s="3"/>
      <x:c r="AA155" s="3"/>
      <x:c r="AB155" s="3"/>
      <x:c r="AC155" s="3"/>
      <x:c r="AD155" s="3"/>
      <x:c r="AE155" s="3"/>
      <x:c r="AF155" s="3"/>
      <x:c r="AG155" s="3"/>
      <x:c r="AH155" s="3"/>
      <x:c r="AI155" s="3"/>
      <x:c r="AJ155" s="3"/>
      <x:c r="AK155" s="3"/>
    </x:row>
    <x:row r="156" ht="30" customHeight="1">
      <x:c r="A156" s="3"/>
      <x:c r="B156" s="69" t="str">
        <x:f>IF($B$16="","",$B$16)</x:f>
      </x:c>
      <x:c r="C156" s="70" t="n">
        <x:f>IF(K$8="","",K$8)</x:f>
        <x:v>46334</x:v>
      </x:c>
      <x:c r="D156" s="69" t="str">
        <x:f>IF(K16="","",K16)</x:f>
      </x:c>
      <x:c r="E156" s="69" t="str">
        <x:f>IFERROR(UPPER(CONCATENATE("",SUBSTITUTE(CONCATENATE("",SUBSTITUTE(CONCATENATE("",SUBSTITUTE(TRIM(CONCATENATE("",D156))," ","")),"–","-")),"—","-"))),CONCATENATE("",D156))</x:f>
      </x:c>
      <x:c r="F156" s="69" t="str">
        <x:f>IFERROR(LEFT(CONCATENATE("[",E156),SEARCH("-",E156)),"")</x:f>
      </x:c>
      <x:c r="G156" s="69" t="str">
        <x:f>IFERROR(MID(CONCATENATE(E156,"]"),SEARCH("-",E156)+1,32),"")</x:f>
      </x:c>
      <x:c r="H156" s="71" t="str">
        <x:f>IF(OR(E156="",E156="В"),"",IF(OR(E156=$B$42,E156=$B$43,E156=$B$44,E156=$B$45,E156=$B$46),INDEX($E$42:$E$46,MATCH(E156,$B$42:$B$46,0)),IFERROR(IF(ISNUMBER(SEARCH(":",F156)),IF(AND(OR((LEN(F156)-1)=4,(LEN(F156)-1)=5),MID(F156,1+(LEN(F156)-1)-2,1)=":",ISNUMBER(VALUE(MID(F156,2,1))),IF((LEN(F156)-1)=5,ISNUMBER(VALUE(MID(F156,3,1))),TRUE),ISNUMBER(VALUE(MID(F156,1+(LEN(F156)-1)-1,1))),ISNUMBER(VALUE(MID(F156,1+(LEN(F156)-1),1))),VALUE(MID(F156,2,(LEN(F156)-1)-3))&lt;24,VALUE(MID(F156,1+(LEN(F156)-1)-1,2))&lt;60),VALUE(MID(F156,2,(LEN(F156)-1)-3))/24+VALUE(MID(F156,1+(LEN(F156)-1)-1,2))/1440,-1),IF(AND((LEN(F156)-1)&gt;=1,(LEN(F156)-1)&lt;=2,ISNUMBER(VALUE(MID(F156,2,1))),IF((LEN(F156)-1)=2,ISNUMBER(VALUE(MID(F156,3,1))),TRUE),VALUE(MID(F156,2,(LEN(F156)-1)))&lt;24),VALUE(MID(F156,2,(LEN(F156)-1)))/24,-1)),-1)))</x:f>
      </x:c>
      <x:c r="I156" s="71" t="str">
        <x:f>IF(OR(E156="",E156="В"),"",IF(OR(E156=$B$42,E156=$B$43,E156=$B$44,E156=$B$45,E156=$B$46),INDEX($F$42:$F$46,MATCH(E156,$B$42:$B$46,0)),IFERROR(IF(ISNUMBER(SEARCH(":",G156)),IF(AND(OR((LEN(G156)-1)=4,(LEN(G156)-1)=5),MID(G156,0+(LEN(G156)-1)-2,1)=":",ISNUMBER(VALUE(MID(G156,1,1))),IF((LEN(G156)-1)=5,ISNUMBER(VALUE(MID(G156,2,1))),TRUE),ISNUMBER(VALUE(MID(G156,0+(LEN(G156)-1)-1,1))),ISNUMBER(VALUE(MID(G156,0+(LEN(G156)-1),1))),VALUE(MID(G156,1,(LEN(G156)-1)-3))&lt;24,VALUE(MID(G156,0+(LEN(G156)-1)-1,2))&lt;60),VALUE(MID(G156,1,(LEN(G156)-1)-3))/24+VALUE(MID(G156,0+(LEN(G156)-1)-1,2))/1440,-1),IF(AND((LEN(G156)-1)&gt;=1,(LEN(G156)-1)&lt;=2,ISNUMBER(VALUE(MID(G156,1,1))),IF((LEN(G156)-1)=2,ISNUMBER(VALUE(MID(G156,2,1))),TRUE),VALUE(MID(G156,1,(LEN(G156)-1)))&lt;24),VALUE(MID(G156,1,(LEN(G156)-1)))/24,-1)),-1)))</x:f>
      </x:c>
      <x:c r="J156" s="72" t="n">
        <x:f>IF(OR(E156="",E156="В"),0,IF(OR(E156=$B$42,E156=$B$43,E156=$B$44,E156=$B$45,E156=$B$46),INDEX($G$42:$G$46,MATCH(E156,$B$42:$B$46,0)),$D$7))</x:f>
        <x:v>0</x:v>
      </x:c>
      <x:c r="K156" s="73" t="n">
        <x:f>IF(OR(L156="",L156="Выходной"),0,IF(L156="Готово",ROUND(24*MOD(I156-H156,1)-J156/60,10),"Проверить"))</x:f>
        <x:v>0</x:v>
      </x:c>
      <x:c r="L156" s="74" t="str">
        <x:f>IF(E156="","",IF(C156="","Нет дня",IF(E156="В","Выходной",IF(LEN(TRIM($B$16))=0,"Нет имени",IF(COUNTIFS($B$10:$B$33,$B$16)&gt;1,"Повтор имени",IF(OR(E156=$B$42,E156=$B$43,E156=$B$44,E156=$B$45,E156=$B$46),IF(INDEX($I$42:$I$46,MATCH(E156,$B$42:$B$46,0))="Готово","Готово","Проверьте смену"),IF(OR(IFERROR(SEARCH("-",E156),0)=0,IFERROR(SEARCH("-",E156,SEARCH("-",E156)+1),0)&gt;0),"Нет кода",IF(OR(H156&lt;0,I156&lt;0),"Неверное время",IF(H156=I156,"Начало равно концу",IF(NOT(ISNUMBER($D$7)),"Проверьте перерыв",IF(OR($D$7&lt;0,$D$7&lt;&gt;INT($D$7)),"Проверьте перерыв",IF($D$7&gt;=ROUND(MOD(I156-H156,1)*1440,8),"Перерыв не меньше смены","Готово"))))))))))))</x:f>
      </x:c>
      <x:c r="M156" s="3"/>
      <x:c r="N156" s="3"/>
      <x:c r="O156" s="3"/>
      <x:c r="P156" s="3"/>
      <x:c r="Q156" s="3"/>
      <x:c r="R156" s="3"/>
      <x:c r="S156" s="3"/>
      <x:c r="T156" s="3"/>
      <x:c r="U156" s="3"/>
      <x:c r="V156" s="3"/>
      <x:c r="W156" s="3"/>
      <x:c r="X156" s="3"/>
      <x:c r="Y156" s="3"/>
      <x:c r="Z156" s="3"/>
      <x:c r="AA156" s="3"/>
      <x:c r="AB156" s="3"/>
      <x:c r="AC156" s="3"/>
      <x:c r="AD156" s="3"/>
      <x:c r="AE156" s="3"/>
      <x:c r="AF156" s="3"/>
      <x:c r="AG156" s="3"/>
      <x:c r="AH156" s="3"/>
      <x:c r="AI156" s="3"/>
      <x:c r="AJ156" s="3"/>
      <x:c r="AK156" s="3"/>
    </x:row>
    <x:row r="157" ht="30" customHeight="1">
      <x:c r="A157" s="3"/>
      <x:c r="B157" s="69" t="str">
        <x:f>IF($B$16="","",$B$16)</x:f>
      </x:c>
      <x:c r="C157" s="70" t="n">
        <x:f>IF(L$8="","",L$8)</x:f>
        <x:v>46335</x:v>
      </x:c>
      <x:c r="D157" s="69" t="str">
        <x:f>IF(L16="","",L16)</x:f>
      </x:c>
      <x:c r="E157" s="69" t="str">
        <x:f>IFERROR(UPPER(CONCATENATE("",SUBSTITUTE(CONCATENATE("",SUBSTITUTE(CONCATENATE("",SUBSTITUTE(TRIM(CONCATENATE("",D157))," ","")),"–","-")),"—","-"))),CONCATENATE("",D157))</x:f>
      </x:c>
      <x:c r="F157" s="69" t="str">
        <x:f>IFERROR(LEFT(CONCATENATE("[",E157),SEARCH("-",E157)),"")</x:f>
      </x:c>
      <x:c r="G157" s="69" t="str">
        <x:f>IFERROR(MID(CONCATENATE(E157,"]"),SEARCH("-",E157)+1,32),"")</x:f>
      </x:c>
      <x:c r="H157" s="71" t="str">
        <x:f>IF(OR(E157="",E157="В"),"",IF(OR(E157=$B$42,E157=$B$43,E157=$B$44,E157=$B$45,E157=$B$46),INDEX($E$42:$E$46,MATCH(E157,$B$42:$B$46,0)),IFERROR(IF(ISNUMBER(SEARCH(":",F157)),IF(AND(OR((LEN(F157)-1)=4,(LEN(F157)-1)=5),MID(F157,1+(LEN(F157)-1)-2,1)=":",ISNUMBER(VALUE(MID(F157,2,1))),IF((LEN(F157)-1)=5,ISNUMBER(VALUE(MID(F157,3,1))),TRUE),ISNUMBER(VALUE(MID(F157,1+(LEN(F157)-1)-1,1))),ISNUMBER(VALUE(MID(F157,1+(LEN(F157)-1),1))),VALUE(MID(F157,2,(LEN(F157)-1)-3))&lt;24,VALUE(MID(F157,1+(LEN(F157)-1)-1,2))&lt;60),VALUE(MID(F157,2,(LEN(F157)-1)-3))/24+VALUE(MID(F157,1+(LEN(F157)-1)-1,2))/1440,-1),IF(AND((LEN(F157)-1)&gt;=1,(LEN(F157)-1)&lt;=2,ISNUMBER(VALUE(MID(F157,2,1))),IF((LEN(F157)-1)=2,ISNUMBER(VALUE(MID(F157,3,1))),TRUE),VALUE(MID(F157,2,(LEN(F157)-1)))&lt;24),VALUE(MID(F157,2,(LEN(F157)-1)))/24,-1)),-1)))</x:f>
      </x:c>
      <x:c r="I157" s="71" t="str">
        <x:f>IF(OR(E157="",E157="В"),"",IF(OR(E157=$B$42,E157=$B$43,E157=$B$44,E157=$B$45,E157=$B$46),INDEX($F$42:$F$46,MATCH(E157,$B$42:$B$46,0)),IFERROR(IF(ISNUMBER(SEARCH(":",G157)),IF(AND(OR((LEN(G157)-1)=4,(LEN(G157)-1)=5),MID(G157,0+(LEN(G157)-1)-2,1)=":",ISNUMBER(VALUE(MID(G157,1,1))),IF((LEN(G157)-1)=5,ISNUMBER(VALUE(MID(G157,2,1))),TRUE),ISNUMBER(VALUE(MID(G157,0+(LEN(G157)-1)-1,1))),ISNUMBER(VALUE(MID(G157,0+(LEN(G157)-1),1))),VALUE(MID(G157,1,(LEN(G157)-1)-3))&lt;24,VALUE(MID(G157,0+(LEN(G157)-1)-1,2))&lt;60),VALUE(MID(G157,1,(LEN(G157)-1)-3))/24+VALUE(MID(G157,0+(LEN(G157)-1)-1,2))/1440,-1),IF(AND((LEN(G157)-1)&gt;=1,(LEN(G157)-1)&lt;=2,ISNUMBER(VALUE(MID(G157,1,1))),IF((LEN(G157)-1)=2,ISNUMBER(VALUE(MID(G157,2,1))),TRUE),VALUE(MID(G157,1,(LEN(G157)-1)))&lt;24),VALUE(MID(G157,1,(LEN(G157)-1)))/24,-1)),-1)))</x:f>
      </x:c>
      <x:c r="J157" s="72" t="n">
        <x:f>IF(OR(E157="",E157="В"),0,IF(OR(E157=$B$42,E157=$B$43,E157=$B$44,E157=$B$45,E157=$B$46),INDEX($G$42:$G$46,MATCH(E157,$B$42:$B$46,0)),$D$7))</x:f>
        <x:v>0</x:v>
      </x:c>
      <x:c r="K157" s="73" t="n">
        <x:f>IF(OR(L157="",L157="Выходной"),0,IF(L157="Готово",ROUND(24*MOD(I157-H157,1)-J157/60,10),"Проверить"))</x:f>
        <x:v>0</x:v>
      </x:c>
      <x:c r="L157" s="74" t="str">
        <x:f>IF(E157="","",IF(C157="","Нет дня",IF(E157="В","Выходной",IF(LEN(TRIM($B$16))=0,"Нет имени",IF(COUNTIFS($B$10:$B$33,$B$16)&gt;1,"Повтор имени",IF(OR(E157=$B$42,E157=$B$43,E157=$B$44,E157=$B$45,E157=$B$46),IF(INDEX($I$42:$I$46,MATCH(E157,$B$42:$B$46,0))="Готово","Готово","Проверьте смену"),IF(OR(IFERROR(SEARCH("-",E157),0)=0,IFERROR(SEARCH("-",E157,SEARCH("-",E157)+1),0)&gt;0),"Нет кода",IF(OR(H157&lt;0,I157&lt;0),"Неверное время",IF(H157=I157,"Начало равно концу",IF(NOT(ISNUMBER($D$7)),"Проверьте перерыв",IF(OR($D$7&lt;0,$D$7&lt;&gt;INT($D$7)),"Проверьте перерыв",IF($D$7&gt;=ROUND(MOD(I157-H157,1)*1440,8),"Перерыв не меньше смены","Готово"))))))))))))</x:f>
      </x:c>
      <x:c r="M157" s="3"/>
      <x:c r="N157" s="3"/>
      <x:c r="O157" s="3"/>
      <x:c r="P157" s="3"/>
      <x:c r="Q157" s="3"/>
      <x:c r="R157" s="3"/>
      <x:c r="S157" s="3"/>
      <x:c r="T157" s="3"/>
      <x:c r="U157" s="3"/>
      <x:c r="V157" s="3"/>
      <x:c r="W157" s="3"/>
      <x:c r="X157" s="3"/>
      <x:c r="Y157" s="3"/>
      <x:c r="Z157" s="3"/>
      <x:c r="AA157" s="3"/>
      <x:c r="AB157" s="3"/>
      <x:c r="AC157" s="3"/>
      <x:c r="AD157" s="3"/>
      <x:c r="AE157" s="3"/>
      <x:c r="AF157" s="3"/>
      <x:c r="AG157" s="3"/>
      <x:c r="AH157" s="3"/>
      <x:c r="AI157" s="3"/>
      <x:c r="AJ157" s="3"/>
      <x:c r="AK157" s="3"/>
    </x:row>
    <x:row r="158" ht="30" customHeight="1">
      <x:c r="A158" s="3"/>
      <x:c r="B158" s="69" t="str">
        <x:f>IF($B$16="","",$B$16)</x:f>
      </x:c>
      <x:c r="C158" s="70" t="n">
        <x:f>IF(M$8="","",M$8)</x:f>
        <x:v>46336</x:v>
      </x:c>
      <x:c r="D158" s="69" t="str">
        <x:f>IF(M16="","",M16)</x:f>
      </x:c>
      <x:c r="E158" s="69" t="str">
        <x:f>IFERROR(UPPER(CONCATENATE("",SUBSTITUTE(CONCATENATE("",SUBSTITUTE(CONCATENATE("",SUBSTITUTE(TRIM(CONCATENATE("",D158))," ","")),"–","-")),"—","-"))),CONCATENATE("",D158))</x:f>
      </x:c>
      <x:c r="F158" s="69" t="str">
        <x:f>IFERROR(LEFT(CONCATENATE("[",E158),SEARCH("-",E158)),"")</x:f>
      </x:c>
      <x:c r="G158" s="69" t="str">
        <x:f>IFERROR(MID(CONCATENATE(E158,"]"),SEARCH("-",E158)+1,32),"")</x:f>
      </x:c>
      <x:c r="H158" s="71" t="str">
        <x:f>IF(OR(E158="",E158="В"),"",IF(OR(E158=$B$42,E158=$B$43,E158=$B$44,E158=$B$45,E158=$B$46),INDEX($E$42:$E$46,MATCH(E158,$B$42:$B$46,0)),IFERROR(IF(ISNUMBER(SEARCH(":",F158)),IF(AND(OR((LEN(F158)-1)=4,(LEN(F158)-1)=5),MID(F158,1+(LEN(F158)-1)-2,1)=":",ISNUMBER(VALUE(MID(F158,2,1))),IF((LEN(F158)-1)=5,ISNUMBER(VALUE(MID(F158,3,1))),TRUE),ISNUMBER(VALUE(MID(F158,1+(LEN(F158)-1)-1,1))),ISNUMBER(VALUE(MID(F158,1+(LEN(F158)-1),1))),VALUE(MID(F158,2,(LEN(F158)-1)-3))&lt;24,VALUE(MID(F158,1+(LEN(F158)-1)-1,2))&lt;60),VALUE(MID(F158,2,(LEN(F158)-1)-3))/24+VALUE(MID(F158,1+(LEN(F158)-1)-1,2))/1440,-1),IF(AND((LEN(F158)-1)&gt;=1,(LEN(F158)-1)&lt;=2,ISNUMBER(VALUE(MID(F158,2,1))),IF((LEN(F158)-1)=2,ISNUMBER(VALUE(MID(F158,3,1))),TRUE),VALUE(MID(F158,2,(LEN(F158)-1)))&lt;24),VALUE(MID(F158,2,(LEN(F158)-1)))/24,-1)),-1)))</x:f>
      </x:c>
      <x:c r="I158" s="71" t="str">
        <x:f>IF(OR(E158="",E158="В"),"",IF(OR(E158=$B$42,E158=$B$43,E158=$B$44,E158=$B$45,E158=$B$46),INDEX($F$42:$F$46,MATCH(E158,$B$42:$B$46,0)),IFERROR(IF(ISNUMBER(SEARCH(":",G158)),IF(AND(OR((LEN(G158)-1)=4,(LEN(G158)-1)=5),MID(G158,0+(LEN(G158)-1)-2,1)=":",ISNUMBER(VALUE(MID(G158,1,1))),IF((LEN(G158)-1)=5,ISNUMBER(VALUE(MID(G158,2,1))),TRUE),ISNUMBER(VALUE(MID(G158,0+(LEN(G158)-1)-1,1))),ISNUMBER(VALUE(MID(G158,0+(LEN(G158)-1),1))),VALUE(MID(G158,1,(LEN(G158)-1)-3))&lt;24,VALUE(MID(G158,0+(LEN(G158)-1)-1,2))&lt;60),VALUE(MID(G158,1,(LEN(G158)-1)-3))/24+VALUE(MID(G158,0+(LEN(G158)-1)-1,2))/1440,-1),IF(AND((LEN(G158)-1)&gt;=1,(LEN(G158)-1)&lt;=2,ISNUMBER(VALUE(MID(G158,1,1))),IF((LEN(G158)-1)=2,ISNUMBER(VALUE(MID(G158,2,1))),TRUE),VALUE(MID(G158,1,(LEN(G158)-1)))&lt;24),VALUE(MID(G158,1,(LEN(G158)-1)))/24,-1)),-1)))</x:f>
      </x:c>
      <x:c r="J158" s="72" t="n">
        <x:f>IF(OR(E158="",E158="В"),0,IF(OR(E158=$B$42,E158=$B$43,E158=$B$44,E158=$B$45,E158=$B$46),INDEX($G$42:$G$46,MATCH(E158,$B$42:$B$46,0)),$D$7))</x:f>
        <x:v>0</x:v>
      </x:c>
      <x:c r="K158" s="73" t="n">
        <x:f>IF(OR(L158="",L158="Выходной"),0,IF(L158="Готово",ROUND(24*MOD(I158-H158,1)-J158/60,10),"Проверить"))</x:f>
        <x:v>0</x:v>
      </x:c>
      <x:c r="L158" s="74" t="str">
        <x:f>IF(E158="","",IF(C158="","Нет дня",IF(E158="В","Выходной",IF(LEN(TRIM($B$16))=0,"Нет имени",IF(COUNTIFS($B$10:$B$33,$B$16)&gt;1,"Повтор имени",IF(OR(E158=$B$42,E158=$B$43,E158=$B$44,E158=$B$45,E158=$B$46),IF(INDEX($I$42:$I$46,MATCH(E158,$B$42:$B$46,0))="Готово","Готово","Проверьте смену"),IF(OR(IFERROR(SEARCH("-",E158),0)=0,IFERROR(SEARCH("-",E158,SEARCH("-",E158)+1),0)&gt;0),"Нет кода",IF(OR(H158&lt;0,I158&lt;0),"Неверное время",IF(H158=I158,"Начало равно концу",IF(NOT(ISNUMBER($D$7)),"Проверьте перерыв",IF(OR($D$7&lt;0,$D$7&lt;&gt;INT($D$7)),"Проверьте перерыв",IF($D$7&gt;=ROUND(MOD(I158-H158,1)*1440,8),"Перерыв не меньше смены","Готово"))))))))))))</x:f>
      </x:c>
      <x:c r="M158" s="3"/>
      <x:c r="N158" s="3"/>
      <x:c r="O158" s="3"/>
      <x:c r="P158" s="3"/>
      <x:c r="Q158" s="3"/>
      <x:c r="R158" s="3"/>
      <x:c r="S158" s="3"/>
      <x:c r="T158" s="3"/>
      <x:c r="U158" s="3"/>
      <x:c r="V158" s="3"/>
      <x:c r="W158" s="3"/>
      <x:c r="X158" s="3"/>
      <x:c r="Y158" s="3"/>
      <x:c r="Z158" s="3"/>
      <x:c r="AA158" s="3"/>
      <x:c r="AB158" s="3"/>
      <x:c r="AC158" s="3"/>
      <x:c r="AD158" s="3"/>
      <x:c r="AE158" s="3"/>
      <x:c r="AF158" s="3"/>
      <x:c r="AG158" s="3"/>
      <x:c r="AH158" s="3"/>
      <x:c r="AI158" s="3"/>
      <x:c r="AJ158" s="3"/>
      <x:c r="AK158" s="3"/>
    </x:row>
    <x:row r="159" ht="30" customHeight="1">
      <x:c r="A159" s="3"/>
      <x:c r="B159" s="69" t="str">
        <x:f>IF($B$16="","",$B$16)</x:f>
      </x:c>
      <x:c r="C159" s="70" t="n">
        <x:f>IF(N$8="","",N$8)</x:f>
        <x:v>46337</x:v>
      </x:c>
      <x:c r="D159" s="69" t="str">
        <x:f>IF(N16="","",N16)</x:f>
      </x:c>
      <x:c r="E159" s="69" t="str">
        <x:f>IFERROR(UPPER(CONCATENATE("",SUBSTITUTE(CONCATENATE("",SUBSTITUTE(CONCATENATE("",SUBSTITUTE(TRIM(CONCATENATE("",D159))," ","")),"–","-")),"—","-"))),CONCATENATE("",D159))</x:f>
      </x:c>
      <x:c r="F159" s="69" t="str">
        <x:f>IFERROR(LEFT(CONCATENATE("[",E159),SEARCH("-",E159)),"")</x:f>
      </x:c>
      <x:c r="G159" s="69" t="str">
        <x:f>IFERROR(MID(CONCATENATE(E159,"]"),SEARCH("-",E159)+1,32),"")</x:f>
      </x:c>
      <x:c r="H159" s="71" t="str">
        <x:f>IF(OR(E159="",E159="В"),"",IF(OR(E159=$B$42,E159=$B$43,E159=$B$44,E159=$B$45,E159=$B$46),INDEX($E$42:$E$46,MATCH(E159,$B$42:$B$46,0)),IFERROR(IF(ISNUMBER(SEARCH(":",F159)),IF(AND(OR((LEN(F159)-1)=4,(LEN(F159)-1)=5),MID(F159,1+(LEN(F159)-1)-2,1)=":",ISNUMBER(VALUE(MID(F159,2,1))),IF((LEN(F159)-1)=5,ISNUMBER(VALUE(MID(F159,3,1))),TRUE),ISNUMBER(VALUE(MID(F159,1+(LEN(F159)-1)-1,1))),ISNUMBER(VALUE(MID(F159,1+(LEN(F159)-1),1))),VALUE(MID(F159,2,(LEN(F159)-1)-3))&lt;24,VALUE(MID(F159,1+(LEN(F159)-1)-1,2))&lt;60),VALUE(MID(F159,2,(LEN(F159)-1)-3))/24+VALUE(MID(F159,1+(LEN(F159)-1)-1,2))/1440,-1),IF(AND((LEN(F159)-1)&gt;=1,(LEN(F159)-1)&lt;=2,ISNUMBER(VALUE(MID(F159,2,1))),IF((LEN(F159)-1)=2,ISNUMBER(VALUE(MID(F159,3,1))),TRUE),VALUE(MID(F159,2,(LEN(F159)-1)))&lt;24),VALUE(MID(F159,2,(LEN(F159)-1)))/24,-1)),-1)))</x:f>
      </x:c>
      <x:c r="I159" s="71" t="str">
        <x:f>IF(OR(E159="",E159="В"),"",IF(OR(E159=$B$42,E159=$B$43,E159=$B$44,E159=$B$45,E159=$B$46),INDEX($F$42:$F$46,MATCH(E159,$B$42:$B$46,0)),IFERROR(IF(ISNUMBER(SEARCH(":",G159)),IF(AND(OR((LEN(G159)-1)=4,(LEN(G159)-1)=5),MID(G159,0+(LEN(G159)-1)-2,1)=":",ISNUMBER(VALUE(MID(G159,1,1))),IF((LEN(G159)-1)=5,ISNUMBER(VALUE(MID(G159,2,1))),TRUE),ISNUMBER(VALUE(MID(G159,0+(LEN(G159)-1)-1,1))),ISNUMBER(VALUE(MID(G159,0+(LEN(G159)-1),1))),VALUE(MID(G159,1,(LEN(G159)-1)-3))&lt;24,VALUE(MID(G159,0+(LEN(G159)-1)-1,2))&lt;60),VALUE(MID(G159,1,(LEN(G159)-1)-3))/24+VALUE(MID(G159,0+(LEN(G159)-1)-1,2))/1440,-1),IF(AND((LEN(G159)-1)&gt;=1,(LEN(G159)-1)&lt;=2,ISNUMBER(VALUE(MID(G159,1,1))),IF((LEN(G159)-1)=2,ISNUMBER(VALUE(MID(G159,2,1))),TRUE),VALUE(MID(G159,1,(LEN(G159)-1)))&lt;24),VALUE(MID(G159,1,(LEN(G159)-1)))/24,-1)),-1)))</x:f>
      </x:c>
      <x:c r="J159" s="72" t="n">
        <x:f>IF(OR(E159="",E159="В"),0,IF(OR(E159=$B$42,E159=$B$43,E159=$B$44,E159=$B$45,E159=$B$46),INDEX($G$42:$G$46,MATCH(E159,$B$42:$B$46,0)),$D$7))</x:f>
        <x:v>0</x:v>
      </x:c>
      <x:c r="K159" s="73" t="n">
        <x:f>IF(OR(L159="",L159="Выходной"),0,IF(L159="Готово",ROUND(24*MOD(I159-H159,1)-J159/60,10),"Проверить"))</x:f>
        <x:v>0</x:v>
      </x:c>
      <x:c r="L159" s="74" t="str">
        <x:f>IF(E159="","",IF(C159="","Нет дня",IF(E159="В","Выходной",IF(LEN(TRIM($B$16))=0,"Нет имени",IF(COUNTIFS($B$10:$B$33,$B$16)&gt;1,"Повтор имени",IF(OR(E159=$B$42,E159=$B$43,E159=$B$44,E159=$B$45,E159=$B$46),IF(INDEX($I$42:$I$46,MATCH(E159,$B$42:$B$46,0))="Готово","Готово","Проверьте смену"),IF(OR(IFERROR(SEARCH("-",E159),0)=0,IFERROR(SEARCH("-",E159,SEARCH("-",E159)+1),0)&gt;0),"Нет кода",IF(OR(H159&lt;0,I159&lt;0),"Неверное время",IF(H159=I159,"Начало равно концу",IF(NOT(ISNUMBER($D$7)),"Проверьте перерыв",IF(OR($D$7&lt;0,$D$7&lt;&gt;INT($D$7)),"Проверьте перерыв",IF($D$7&gt;=ROUND(MOD(I159-H159,1)*1440,8),"Перерыв не меньше смены","Готово"))))))))))))</x:f>
      </x:c>
      <x:c r="M159" s="3"/>
      <x:c r="N159" s="3"/>
      <x:c r="O159" s="3"/>
      <x:c r="P159" s="3"/>
      <x:c r="Q159" s="3"/>
      <x:c r="R159" s="3"/>
      <x:c r="S159" s="3"/>
      <x:c r="T159" s="3"/>
      <x:c r="U159" s="3"/>
      <x:c r="V159" s="3"/>
      <x:c r="W159" s="3"/>
      <x:c r="X159" s="3"/>
      <x:c r="Y159" s="3"/>
      <x:c r="Z159" s="3"/>
      <x:c r="AA159" s="3"/>
      <x:c r="AB159" s="3"/>
      <x:c r="AC159" s="3"/>
      <x:c r="AD159" s="3"/>
      <x:c r="AE159" s="3"/>
      <x:c r="AF159" s="3"/>
      <x:c r="AG159" s="3"/>
      <x:c r="AH159" s="3"/>
      <x:c r="AI159" s="3"/>
      <x:c r="AJ159" s="3"/>
      <x:c r="AK159" s="3"/>
    </x:row>
    <x:row r="160" ht="30" customHeight="1">
      <x:c r="A160" s="3"/>
      <x:c r="B160" s="69" t="str">
        <x:f>IF($B$16="","",$B$16)</x:f>
      </x:c>
      <x:c r="C160" s="70" t="n">
        <x:f>IF(O$8="","",O$8)</x:f>
        <x:v>46338</x:v>
      </x:c>
      <x:c r="D160" s="69" t="str">
        <x:f>IF(O16="","",O16)</x:f>
      </x:c>
      <x:c r="E160" s="69" t="str">
        <x:f>IFERROR(UPPER(CONCATENATE("",SUBSTITUTE(CONCATENATE("",SUBSTITUTE(CONCATENATE("",SUBSTITUTE(TRIM(CONCATENATE("",D160))," ","")),"–","-")),"—","-"))),CONCATENATE("",D160))</x:f>
      </x:c>
      <x:c r="F160" s="69" t="str">
        <x:f>IFERROR(LEFT(CONCATENATE("[",E160),SEARCH("-",E160)),"")</x:f>
      </x:c>
      <x:c r="G160" s="69" t="str">
        <x:f>IFERROR(MID(CONCATENATE(E160,"]"),SEARCH("-",E160)+1,32),"")</x:f>
      </x:c>
      <x:c r="H160" s="71" t="str">
        <x:f>IF(OR(E160="",E160="В"),"",IF(OR(E160=$B$42,E160=$B$43,E160=$B$44,E160=$B$45,E160=$B$46),INDEX($E$42:$E$46,MATCH(E160,$B$42:$B$46,0)),IFERROR(IF(ISNUMBER(SEARCH(":",F160)),IF(AND(OR((LEN(F160)-1)=4,(LEN(F160)-1)=5),MID(F160,1+(LEN(F160)-1)-2,1)=":",ISNUMBER(VALUE(MID(F160,2,1))),IF((LEN(F160)-1)=5,ISNUMBER(VALUE(MID(F160,3,1))),TRUE),ISNUMBER(VALUE(MID(F160,1+(LEN(F160)-1)-1,1))),ISNUMBER(VALUE(MID(F160,1+(LEN(F160)-1),1))),VALUE(MID(F160,2,(LEN(F160)-1)-3))&lt;24,VALUE(MID(F160,1+(LEN(F160)-1)-1,2))&lt;60),VALUE(MID(F160,2,(LEN(F160)-1)-3))/24+VALUE(MID(F160,1+(LEN(F160)-1)-1,2))/1440,-1),IF(AND((LEN(F160)-1)&gt;=1,(LEN(F160)-1)&lt;=2,ISNUMBER(VALUE(MID(F160,2,1))),IF((LEN(F160)-1)=2,ISNUMBER(VALUE(MID(F160,3,1))),TRUE),VALUE(MID(F160,2,(LEN(F160)-1)))&lt;24),VALUE(MID(F160,2,(LEN(F160)-1)))/24,-1)),-1)))</x:f>
      </x:c>
      <x:c r="I160" s="71" t="str">
        <x:f>IF(OR(E160="",E160="В"),"",IF(OR(E160=$B$42,E160=$B$43,E160=$B$44,E160=$B$45,E160=$B$46),INDEX($F$42:$F$46,MATCH(E160,$B$42:$B$46,0)),IFERROR(IF(ISNUMBER(SEARCH(":",G160)),IF(AND(OR((LEN(G160)-1)=4,(LEN(G160)-1)=5),MID(G160,0+(LEN(G160)-1)-2,1)=":",ISNUMBER(VALUE(MID(G160,1,1))),IF((LEN(G160)-1)=5,ISNUMBER(VALUE(MID(G160,2,1))),TRUE),ISNUMBER(VALUE(MID(G160,0+(LEN(G160)-1)-1,1))),ISNUMBER(VALUE(MID(G160,0+(LEN(G160)-1),1))),VALUE(MID(G160,1,(LEN(G160)-1)-3))&lt;24,VALUE(MID(G160,0+(LEN(G160)-1)-1,2))&lt;60),VALUE(MID(G160,1,(LEN(G160)-1)-3))/24+VALUE(MID(G160,0+(LEN(G160)-1)-1,2))/1440,-1),IF(AND((LEN(G160)-1)&gt;=1,(LEN(G160)-1)&lt;=2,ISNUMBER(VALUE(MID(G160,1,1))),IF((LEN(G160)-1)=2,ISNUMBER(VALUE(MID(G160,2,1))),TRUE),VALUE(MID(G160,1,(LEN(G160)-1)))&lt;24),VALUE(MID(G160,1,(LEN(G160)-1)))/24,-1)),-1)))</x:f>
      </x:c>
      <x:c r="J160" s="72" t="n">
        <x:f>IF(OR(E160="",E160="В"),0,IF(OR(E160=$B$42,E160=$B$43,E160=$B$44,E160=$B$45,E160=$B$46),INDEX($G$42:$G$46,MATCH(E160,$B$42:$B$46,0)),$D$7))</x:f>
        <x:v>0</x:v>
      </x:c>
      <x:c r="K160" s="73" t="n">
        <x:f>IF(OR(L160="",L160="Выходной"),0,IF(L160="Готово",ROUND(24*MOD(I160-H160,1)-J160/60,10),"Проверить"))</x:f>
        <x:v>0</x:v>
      </x:c>
      <x:c r="L160" s="74" t="str">
        <x:f>IF(E160="","",IF(C160="","Нет дня",IF(E160="В","Выходной",IF(LEN(TRIM($B$16))=0,"Нет имени",IF(COUNTIFS($B$10:$B$33,$B$16)&gt;1,"Повтор имени",IF(OR(E160=$B$42,E160=$B$43,E160=$B$44,E160=$B$45,E160=$B$46),IF(INDEX($I$42:$I$46,MATCH(E160,$B$42:$B$46,0))="Готово","Готово","Проверьте смену"),IF(OR(IFERROR(SEARCH("-",E160),0)=0,IFERROR(SEARCH("-",E160,SEARCH("-",E160)+1),0)&gt;0),"Нет кода",IF(OR(H160&lt;0,I160&lt;0),"Неверное время",IF(H160=I160,"Начало равно концу",IF(NOT(ISNUMBER($D$7)),"Проверьте перерыв",IF(OR($D$7&lt;0,$D$7&lt;&gt;INT($D$7)),"Проверьте перерыв",IF($D$7&gt;=ROUND(MOD(I160-H160,1)*1440,8),"Перерыв не меньше смены","Готово"))))))))))))</x:f>
      </x:c>
      <x:c r="M160" s="3"/>
      <x:c r="N160" s="3"/>
      <x:c r="O160" s="3"/>
      <x:c r="P160" s="3"/>
      <x:c r="Q160" s="3"/>
      <x:c r="R160" s="3"/>
      <x:c r="S160" s="3"/>
      <x:c r="T160" s="3"/>
      <x:c r="U160" s="3"/>
      <x:c r="V160" s="3"/>
      <x:c r="W160" s="3"/>
      <x:c r="X160" s="3"/>
      <x:c r="Y160" s="3"/>
      <x:c r="Z160" s="3"/>
      <x:c r="AA160" s="3"/>
      <x:c r="AB160" s="3"/>
      <x:c r="AC160" s="3"/>
      <x:c r="AD160" s="3"/>
      <x:c r="AE160" s="3"/>
      <x:c r="AF160" s="3"/>
      <x:c r="AG160" s="3"/>
      <x:c r="AH160" s="3"/>
      <x:c r="AI160" s="3"/>
      <x:c r="AJ160" s="3"/>
      <x:c r="AK160" s="3"/>
    </x:row>
    <x:row r="161" ht="30" customHeight="1">
      <x:c r="A161" s="3"/>
      <x:c r="B161" s="69" t="str">
        <x:f>IF($B$16="","",$B$16)</x:f>
      </x:c>
      <x:c r="C161" s="70" t="n">
        <x:f>IF(P$8="","",P$8)</x:f>
        <x:v>46339</x:v>
      </x:c>
      <x:c r="D161" s="69" t="str">
        <x:f>IF(P16="","",P16)</x:f>
      </x:c>
      <x:c r="E161" s="69" t="str">
        <x:f>IFERROR(UPPER(CONCATENATE("",SUBSTITUTE(CONCATENATE("",SUBSTITUTE(CONCATENATE("",SUBSTITUTE(TRIM(CONCATENATE("",D161))," ","")),"–","-")),"—","-"))),CONCATENATE("",D161))</x:f>
      </x:c>
      <x:c r="F161" s="69" t="str">
        <x:f>IFERROR(LEFT(CONCATENATE("[",E161),SEARCH("-",E161)),"")</x:f>
      </x:c>
      <x:c r="G161" s="69" t="str">
        <x:f>IFERROR(MID(CONCATENATE(E161,"]"),SEARCH("-",E161)+1,32),"")</x:f>
      </x:c>
      <x:c r="H161" s="71" t="str">
        <x:f>IF(OR(E161="",E161="В"),"",IF(OR(E161=$B$42,E161=$B$43,E161=$B$44,E161=$B$45,E161=$B$46),INDEX($E$42:$E$46,MATCH(E161,$B$42:$B$46,0)),IFERROR(IF(ISNUMBER(SEARCH(":",F161)),IF(AND(OR((LEN(F161)-1)=4,(LEN(F161)-1)=5),MID(F161,1+(LEN(F161)-1)-2,1)=":",ISNUMBER(VALUE(MID(F161,2,1))),IF((LEN(F161)-1)=5,ISNUMBER(VALUE(MID(F161,3,1))),TRUE),ISNUMBER(VALUE(MID(F161,1+(LEN(F161)-1)-1,1))),ISNUMBER(VALUE(MID(F161,1+(LEN(F161)-1),1))),VALUE(MID(F161,2,(LEN(F161)-1)-3))&lt;24,VALUE(MID(F161,1+(LEN(F161)-1)-1,2))&lt;60),VALUE(MID(F161,2,(LEN(F161)-1)-3))/24+VALUE(MID(F161,1+(LEN(F161)-1)-1,2))/1440,-1),IF(AND((LEN(F161)-1)&gt;=1,(LEN(F161)-1)&lt;=2,ISNUMBER(VALUE(MID(F161,2,1))),IF((LEN(F161)-1)=2,ISNUMBER(VALUE(MID(F161,3,1))),TRUE),VALUE(MID(F161,2,(LEN(F161)-1)))&lt;24),VALUE(MID(F161,2,(LEN(F161)-1)))/24,-1)),-1)))</x:f>
      </x:c>
      <x:c r="I161" s="71" t="str">
        <x:f>IF(OR(E161="",E161="В"),"",IF(OR(E161=$B$42,E161=$B$43,E161=$B$44,E161=$B$45,E161=$B$46),INDEX($F$42:$F$46,MATCH(E161,$B$42:$B$46,0)),IFERROR(IF(ISNUMBER(SEARCH(":",G161)),IF(AND(OR((LEN(G161)-1)=4,(LEN(G161)-1)=5),MID(G161,0+(LEN(G161)-1)-2,1)=":",ISNUMBER(VALUE(MID(G161,1,1))),IF((LEN(G161)-1)=5,ISNUMBER(VALUE(MID(G161,2,1))),TRUE),ISNUMBER(VALUE(MID(G161,0+(LEN(G161)-1)-1,1))),ISNUMBER(VALUE(MID(G161,0+(LEN(G161)-1),1))),VALUE(MID(G161,1,(LEN(G161)-1)-3))&lt;24,VALUE(MID(G161,0+(LEN(G161)-1)-1,2))&lt;60),VALUE(MID(G161,1,(LEN(G161)-1)-3))/24+VALUE(MID(G161,0+(LEN(G161)-1)-1,2))/1440,-1),IF(AND((LEN(G161)-1)&gt;=1,(LEN(G161)-1)&lt;=2,ISNUMBER(VALUE(MID(G161,1,1))),IF((LEN(G161)-1)=2,ISNUMBER(VALUE(MID(G161,2,1))),TRUE),VALUE(MID(G161,1,(LEN(G161)-1)))&lt;24),VALUE(MID(G161,1,(LEN(G161)-1)))/24,-1)),-1)))</x:f>
      </x:c>
      <x:c r="J161" s="72" t="n">
        <x:f>IF(OR(E161="",E161="В"),0,IF(OR(E161=$B$42,E161=$B$43,E161=$B$44,E161=$B$45,E161=$B$46),INDEX($G$42:$G$46,MATCH(E161,$B$42:$B$46,0)),$D$7))</x:f>
        <x:v>0</x:v>
      </x:c>
      <x:c r="K161" s="73" t="n">
        <x:f>IF(OR(L161="",L161="Выходной"),0,IF(L161="Готово",ROUND(24*MOD(I161-H161,1)-J161/60,10),"Проверить"))</x:f>
        <x:v>0</x:v>
      </x:c>
      <x:c r="L161" s="74" t="str">
        <x:f>IF(E161="","",IF(C161="","Нет дня",IF(E161="В","Выходной",IF(LEN(TRIM($B$16))=0,"Нет имени",IF(COUNTIFS($B$10:$B$33,$B$16)&gt;1,"Повтор имени",IF(OR(E161=$B$42,E161=$B$43,E161=$B$44,E161=$B$45,E161=$B$46),IF(INDEX($I$42:$I$46,MATCH(E161,$B$42:$B$46,0))="Готово","Готово","Проверьте смену"),IF(OR(IFERROR(SEARCH("-",E161),0)=0,IFERROR(SEARCH("-",E161,SEARCH("-",E161)+1),0)&gt;0),"Нет кода",IF(OR(H161&lt;0,I161&lt;0),"Неверное время",IF(H161=I161,"Начало равно концу",IF(NOT(ISNUMBER($D$7)),"Проверьте перерыв",IF(OR($D$7&lt;0,$D$7&lt;&gt;INT($D$7)),"Проверьте перерыв",IF($D$7&gt;=ROUND(MOD(I161-H161,1)*1440,8),"Перерыв не меньше смены","Готово"))))))))))))</x:f>
      </x:c>
      <x:c r="M161" s="3"/>
      <x:c r="N161" s="3"/>
      <x:c r="O161" s="3"/>
      <x:c r="P161" s="3"/>
      <x:c r="Q161" s="3"/>
      <x:c r="R161" s="3"/>
      <x:c r="S161" s="3"/>
      <x:c r="T161" s="3"/>
      <x:c r="U161" s="3"/>
      <x:c r="V161" s="3"/>
      <x:c r="W161" s="3"/>
      <x:c r="X161" s="3"/>
      <x:c r="Y161" s="3"/>
      <x:c r="Z161" s="3"/>
      <x:c r="AA161" s="3"/>
      <x:c r="AB161" s="3"/>
      <x:c r="AC161" s="3"/>
      <x:c r="AD161" s="3"/>
      <x:c r="AE161" s="3"/>
      <x:c r="AF161" s="3"/>
      <x:c r="AG161" s="3"/>
      <x:c r="AH161" s="3"/>
      <x:c r="AI161" s="3"/>
      <x:c r="AJ161" s="3"/>
      <x:c r="AK161" s="3"/>
    </x:row>
    <x:row r="162" ht="30" customHeight="1">
      <x:c r="A162" s="3"/>
      <x:c r="B162" s="69" t="str">
        <x:f>IF($B$16="","",$B$16)</x:f>
      </x:c>
      <x:c r="C162" s="70" t="n">
        <x:f>IF(Q$8="","",Q$8)</x:f>
        <x:v>46340</x:v>
      </x:c>
      <x:c r="D162" s="69" t="str">
        <x:f>IF(Q16="","",Q16)</x:f>
      </x:c>
      <x:c r="E162" s="69" t="str">
        <x:f>IFERROR(UPPER(CONCATENATE("",SUBSTITUTE(CONCATENATE("",SUBSTITUTE(CONCATENATE("",SUBSTITUTE(TRIM(CONCATENATE("",D162))," ","")),"–","-")),"—","-"))),CONCATENATE("",D162))</x:f>
      </x:c>
      <x:c r="F162" s="69" t="str">
        <x:f>IFERROR(LEFT(CONCATENATE("[",E162),SEARCH("-",E162)),"")</x:f>
      </x:c>
      <x:c r="G162" s="69" t="str">
        <x:f>IFERROR(MID(CONCATENATE(E162,"]"),SEARCH("-",E162)+1,32),"")</x:f>
      </x:c>
      <x:c r="H162" s="71" t="str">
        <x:f>IF(OR(E162="",E162="В"),"",IF(OR(E162=$B$42,E162=$B$43,E162=$B$44,E162=$B$45,E162=$B$46),INDEX($E$42:$E$46,MATCH(E162,$B$42:$B$46,0)),IFERROR(IF(ISNUMBER(SEARCH(":",F162)),IF(AND(OR((LEN(F162)-1)=4,(LEN(F162)-1)=5),MID(F162,1+(LEN(F162)-1)-2,1)=":",ISNUMBER(VALUE(MID(F162,2,1))),IF((LEN(F162)-1)=5,ISNUMBER(VALUE(MID(F162,3,1))),TRUE),ISNUMBER(VALUE(MID(F162,1+(LEN(F162)-1)-1,1))),ISNUMBER(VALUE(MID(F162,1+(LEN(F162)-1),1))),VALUE(MID(F162,2,(LEN(F162)-1)-3))&lt;24,VALUE(MID(F162,1+(LEN(F162)-1)-1,2))&lt;60),VALUE(MID(F162,2,(LEN(F162)-1)-3))/24+VALUE(MID(F162,1+(LEN(F162)-1)-1,2))/1440,-1),IF(AND((LEN(F162)-1)&gt;=1,(LEN(F162)-1)&lt;=2,ISNUMBER(VALUE(MID(F162,2,1))),IF((LEN(F162)-1)=2,ISNUMBER(VALUE(MID(F162,3,1))),TRUE),VALUE(MID(F162,2,(LEN(F162)-1)))&lt;24),VALUE(MID(F162,2,(LEN(F162)-1)))/24,-1)),-1)))</x:f>
      </x:c>
      <x:c r="I162" s="71" t="str">
        <x:f>IF(OR(E162="",E162="В"),"",IF(OR(E162=$B$42,E162=$B$43,E162=$B$44,E162=$B$45,E162=$B$46),INDEX($F$42:$F$46,MATCH(E162,$B$42:$B$46,0)),IFERROR(IF(ISNUMBER(SEARCH(":",G162)),IF(AND(OR((LEN(G162)-1)=4,(LEN(G162)-1)=5),MID(G162,0+(LEN(G162)-1)-2,1)=":",ISNUMBER(VALUE(MID(G162,1,1))),IF((LEN(G162)-1)=5,ISNUMBER(VALUE(MID(G162,2,1))),TRUE),ISNUMBER(VALUE(MID(G162,0+(LEN(G162)-1)-1,1))),ISNUMBER(VALUE(MID(G162,0+(LEN(G162)-1),1))),VALUE(MID(G162,1,(LEN(G162)-1)-3))&lt;24,VALUE(MID(G162,0+(LEN(G162)-1)-1,2))&lt;60),VALUE(MID(G162,1,(LEN(G162)-1)-3))/24+VALUE(MID(G162,0+(LEN(G162)-1)-1,2))/1440,-1),IF(AND((LEN(G162)-1)&gt;=1,(LEN(G162)-1)&lt;=2,ISNUMBER(VALUE(MID(G162,1,1))),IF((LEN(G162)-1)=2,ISNUMBER(VALUE(MID(G162,2,1))),TRUE),VALUE(MID(G162,1,(LEN(G162)-1)))&lt;24),VALUE(MID(G162,1,(LEN(G162)-1)))/24,-1)),-1)))</x:f>
      </x:c>
      <x:c r="J162" s="72" t="n">
        <x:f>IF(OR(E162="",E162="В"),0,IF(OR(E162=$B$42,E162=$B$43,E162=$B$44,E162=$B$45,E162=$B$46),INDEX($G$42:$G$46,MATCH(E162,$B$42:$B$46,0)),$D$7))</x:f>
        <x:v>0</x:v>
      </x:c>
      <x:c r="K162" s="73" t="n">
        <x:f>IF(OR(L162="",L162="Выходной"),0,IF(L162="Готово",ROUND(24*MOD(I162-H162,1)-J162/60,10),"Проверить"))</x:f>
        <x:v>0</x:v>
      </x:c>
      <x:c r="L162" s="74" t="str">
        <x:f>IF(E162="","",IF(C162="","Нет дня",IF(E162="В","Выходной",IF(LEN(TRIM($B$16))=0,"Нет имени",IF(COUNTIFS($B$10:$B$33,$B$16)&gt;1,"Повтор имени",IF(OR(E162=$B$42,E162=$B$43,E162=$B$44,E162=$B$45,E162=$B$46),IF(INDEX($I$42:$I$46,MATCH(E162,$B$42:$B$46,0))="Готово","Готово","Проверьте смену"),IF(OR(IFERROR(SEARCH("-",E162),0)=0,IFERROR(SEARCH("-",E162,SEARCH("-",E162)+1),0)&gt;0),"Нет кода",IF(OR(H162&lt;0,I162&lt;0),"Неверное время",IF(H162=I162,"Начало равно концу",IF(NOT(ISNUMBER($D$7)),"Проверьте перерыв",IF(OR($D$7&lt;0,$D$7&lt;&gt;INT($D$7)),"Проверьте перерыв",IF($D$7&gt;=ROUND(MOD(I162-H162,1)*1440,8),"Перерыв не меньше смены","Готово"))))))))))))</x:f>
      </x:c>
      <x:c r="M162" s="3"/>
      <x:c r="N162" s="3"/>
      <x:c r="O162" s="3"/>
      <x:c r="P162" s="3"/>
      <x:c r="Q162" s="3"/>
      <x:c r="R162" s="3"/>
      <x:c r="S162" s="3"/>
      <x:c r="T162" s="3"/>
      <x:c r="U162" s="3"/>
      <x:c r="V162" s="3"/>
      <x:c r="W162" s="3"/>
      <x:c r="X162" s="3"/>
      <x:c r="Y162" s="3"/>
      <x:c r="Z162" s="3"/>
      <x:c r="AA162" s="3"/>
      <x:c r="AB162" s="3"/>
      <x:c r="AC162" s="3"/>
      <x:c r="AD162" s="3"/>
      <x:c r="AE162" s="3"/>
      <x:c r="AF162" s="3"/>
      <x:c r="AG162" s="3"/>
      <x:c r="AH162" s="3"/>
      <x:c r="AI162" s="3"/>
      <x:c r="AJ162" s="3"/>
      <x:c r="AK162" s="3"/>
    </x:row>
    <x:row r="163" ht="30" customHeight="1">
      <x:c r="A163" s="3"/>
      <x:c r="B163" s="69" t="str">
        <x:f>IF($B$16="","",$B$16)</x:f>
      </x:c>
      <x:c r="C163" s="70" t="n">
        <x:f>IF(R$8="","",R$8)</x:f>
        <x:v>46341</x:v>
      </x:c>
      <x:c r="D163" s="69" t="str">
        <x:f>IF(R16="","",R16)</x:f>
      </x:c>
      <x:c r="E163" s="69" t="str">
        <x:f>IFERROR(UPPER(CONCATENATE("",SUBSTITUTE(CONCATENATE("",SUBSTITUTE(CONCATENATE("",SUBSTITUTE(TRIM(CONCATENATE("",D163))," ","")),"–","-")),"—","-"))),CONCATENATE("",D163))</x:f>
      </x:c>
      <x:c r="F163" s="69" t="str">
        <x:f>IFERROR(LEFT(CONCATENATE("[",E163),SEARCH("-",E163)),"")</x:f>
      </x:c>
      <x:c r="G163" s="69" t="str">
        <x:f>IFERROR(MID(CONCATENATE(E163,"]"),SEARCH("-",E163)+1,32),"")</x:f>
      </x:c>
      <x:c r="H163" s="71" t="str">
        <x:f>IF(OR(E163="",E163="В"),"",IF(OR(E163=$B$42,E163=$B$43,E163=$B$44,E163=$B$45,E163=$B$46),INDEX($E$42:$E$46,MATCH(E163,$B$42:$B$46,0)),IFERROR(IF(ISNUMBER(SEARCH(":",F163)),IF(AND(OR((LEN(F163)-1)=4,(LEN(F163)-1)=5),MID(F163,1+(LEN(F163)-1)-2,1)=":",ISNUMBER(VALUE(MID(F163,2,1))),IF((LEN(F163)-1)=5,ISNUMBER(VALUE(MID(F163,3,1))),TRUE),ISNUMBER(VALUE(MID(F163,1+(LEN(F163)-1)-1,1))),ISNUMBER(VALUE(MID(F163,1+(LEN(F163)-1),1))),VALUE(MID(F163,2,(LEN(F163)-1)-3))&lt;24,VALUE(MID(F163,1+(LEN(F163)-1)-1,2))&lt;60),VALUE(MID(F163,2,(LEN(F163)-1)-3))/24+VALUE(MID(F163,1+(LEN(F163)-1)-1,2))/1440,-1),IF(AND((LEN(F163)-1)&gt;=1,(LEN(F163)-1)&lt;=2,ISNUMBER(VALUE(MID(F163,2,1))),IF((LEN(F163)-1)=2,ISNUMBER(VALUE(MID(F163,3,1))),TRUE),VALUE(MID(F163,2,(LEN(F163)-1)))&lt;24),VALUE(MID(F163,2,(LEN(F163)-1)))/24,-1)),-1)))</x:f>
      </x:c>
      <x:c r="I163" s="71" t="str">
        <x:f>IF(OR(E163="",E163="В"),"",IF(OR(E163=$B$42,E163=$B$43,E163=$B$44,E163=$B$45,E163=$B$46),INDEX($F$42:$F$46,MATCH(E163,$B$42:$B$46,0)),IFERROR(IF(ISNUMBER(SEARCH(":",G163)),IF(AND(OR((LEN(G163)-1)=4,(LEN(G163)-1)=5),MID(G163,0+(LEN(G163)-1)-2,1)=":",ISNUMBER(VALUE(MID(G163,1,1))),IF((LEN(G163)-1)=5,ISNUMBER(VALUE(MID(G163,2,1))),TRUE),ISNUMBER(VALUE(MID(G163,0+(LEN(G163)-1)-1,1))),ISNUMBER(VALUE(MID(G163,0+(LEN(G163)-1),1))),VALUE(MID(G163,1,(LEN(G163)-1)-3))&lt;24,VALUE(MID(G163,0+(LEN(G163)-1)-1,2))&lt;60),VALUE(MID(G163,1,(LEN(G163)-1)-3))/24+VALUE(MID(G163,0+(LEN(G163)-1)-1,2))/1440,-1),IF(AND((LEN(G163)-1)&gt;=1,(LEN(G163)-1)&lt;=2,ISNUMBER(VALUE(MID(G163,1,1))),IF((LEN(G163)-1)=2,ISNUMBER(VALUE(MID(G163,2,1))),TRUE),VALUE(MID(G163,1,(LEN(G163)-1)))&lt;24),VALUE(MID(G163,1,(LEN(G163)-1)))/24,-1)),-1)))</x:f>
      </x:c>
      <x:c r="J163" s="72" t="n">
        <x:f>IF(OR(E163="",E163="В"),0,IF(OR(E163=$B$42,E163=$B$43,E163=$B$44,E163=$B$45,E163=$B$46),INDEX($G$42:$G$46,MATCH(E163,$B$42:$B$46,0)),$D$7))</x:f>
        <x:v>0</x:v>
      </x:c>
      <x:c r="K163" s="73" t="n">
        <x:f>IF(OR(L163="",L163="Выходной"),0,IF(L163="Готово",ROUND(24*MOD(I163-H163,1)-J163/60,10),"Проверить"))</x:f>
        <x:v>0</x:v>
      </x:c>
      <x:c r="L163" s="74" t="str">
        <x:f>IF(E163="","",IF(C163="","Нет дня",IF(E163="В","Выходной",IF(LEN(TRIM($B$16))=0,"Нет имени",IF(COUNTIFS($B$10:$B$33,$B$16)&gt;1,"Повтор имени",IF(OR(E163=$B$42,E163=$B$43,E163=$B$44,E163=$B$45,E163=$B$46),IF(INDEX($I$42:$I$46,MATCH(E163,$B$42:$B$46,0))="Готово","Готово","Проверьте смену"),IF(OR(IFERROR(SEARCH("-",E163),0)=0,IFERROR(SEARCH("-",E163,SEARCH("-",E163)+1),0)&gt;0),"Нет кода",IF(OR(H163&lt;0,I163&lt;0),"Неверное время",IF(H163=I163,"Начало равно концу",IF(NOT(ISNUMBER($D$7)),"Проверьте перерыв",IF(OR($D$7&lt;0,$D$7&lt;&gt;INT($D$7)),"Проверьте перерыв",IF($D$7&gt;=ROUND(MOD(I163-H163,1)*1440,8),"Перерыв не меньше смены","Готово"))))))))))))</x:f>
      </x:c>
      <x:c r="M163" s="3"/>
      <x:c r="N163" s="3"/>
      <x:c r="O163" s="3"/>
      <x:c r="P163" s="3"/>
      <x:c r="Q163" s="3"/>
      <x:c r="R163" s="3"/>
      <x:c r="S163" s="3"/>
      <x:c r="T163" s="3"/>
      <x:c r="U163" s="3"/>
      <x:c r="V163" s="3"/>
      <x:c r="W163" s="3"/>
      <x:c r="X163" s="3"/>
      <x:c r="Y163" s="3"/>
      <x:c r="Z163" s="3"/>
      <x:c r="AA163" s="3"/>
      <x:c r="AB163" s="3"/>
      <x:c r="AC163" s="3"/>
      <x:c r="AD163" s="3"/>
      <x:c r="AE163" s="3"/>
      <x:c r="AF163" s="3"/>
      <x:c r="AG163" s="3"/>
      <x:c r="AH163" s="3"/>
      <x:c r="AI163" s="3"/>
      <x:c r="AJ163" s="3"/>
      <x:c r="AK163" s="3"/>
    </x:row>
    <x:row r="164" ht="30" customHeight="1">
      <x:c r="A164" s="3"/>
      <x:c r="B164" s="69" t="str">
        <x:f>IF($B$16="","",$B$16)</x:f>
      </x:c>
      <x:c r="C164" s="70" t="n">
        <x:f>IF(S$8="","",S$8)</x:f>
        <x:v>46342</x:v>
      </x:c>
      <x:c r="D164" s="69" t="str">
        <x:f>IF(S16="","",S16)</x:f>
      </x:c>
      <x:c r="E164" s="69" t="str">
        <x:f>IFERROR(UPPER(CONCATENATE("",SUBSTITUTE(CONCATENATE("",SUBSTITUTE(CONCATENATE("",SUBSTITUTE(TRIM(CONCATENATE("",D164))," ","")),"–","-")),"—","-"))),CONCATENATE("",D164))</x:f>
      </x:c>
      <x:c r="F164" s="69" t="str">
        <x:f>IFERROR(LEFT(CONCATENATE("[",E164),SEARCH("-",E164)),"")</x:f>
      </x:c>
      <x:c r="G164" s="69" t="str">
        <x:f>IFERROR(MID(CONCATENATE(E164,"]"),SEARCH("-",E164)+1,32),"")</x:f>
      </x:c>
      <x:c r="H164" s="71" t="str">
        <x:f>IF(OR(E164="",E164="В"),"",IF(OR(E164=$B$42,E164=$B$43,E164=$B$44,E164=$B$45,E164=$B$46),INDEX($E$42:$E$46,MATCH(E164,$B$42:$B$46,0)),IFERROR(IF(ISNUMBER(SEARCH(":",F164)),IF(AND(OR((LEN(F164)-1)=4,(LEN(F164)-1)=5),MID(F164,1+(LEN(F164)-1)-2,1)=":",ISNUMBER(VALUE(MID(F164,2,1))),IF((LEN(F164)-1)=5,ISNUMBER(VALUE(MID(F164,3,1))),TRUE),ISNUMBER(VALUE(MID(F164,1+(LEN(F164)-1)-1,1))),ISNUMBER(VALUE(MID(F164,1+(LEN(F164)-1),1))),VALUE(MID(F164,2,(LEN(F164)-1)-3))&lt;24,VALUE(MID(F164,1+(LEN(F164)-1)-1,2))&lt;60),VALUE(MID(F164,2,(LEN(F164)-1)-3))/24+VALUE(MID(F164,1+(LEN(F164)-1)-1,2))/1440,-1),IF(AND((LEN(F164)-1)&gt;=1,(LEN(F164)-1)&lt;=2,ISNUMBER(VALUE(MID(F164,2,1))),IF((LEN(F164)-1)=2,ISNUMBER(VALUE(MID(F164,3,1))),TRUE),VALUE(MID(F164,2,(LEN(F164)-1)))&lt;24),VALUE(MID(F164,2,(LEN(F164)-1)))/24,-1)),-1)))</x:f>
      </x:c>
      <x:c r="I164" s="71" t="str">
        <x:f>IF(OR(E164="",E164="В"),"",IF(OR(E164=$B$42,E164=$B$43,E164=$B$44,E164=$B$45,E164=$B$46),INDEX($F$42:$F$46,MATCH(E164,$B$42:$B$46,0)),IFERROR(IF(ISNUMBER(SEARCH(":",G164)),IF(AND(OR((LEN(G164)-1)=4,(LEN(G164)-1)=5),MID(G164,0+(LEN(G164)-1)-2,1)=":",ISNUMBER(VALUE(MID(G164,1,1))),IF((LEN(G164)-1)=5,ISNUMBER(VALUE(MID(G164,2,1))),TRUE),ISNUMBER(VALUE(MID(G164,0+(LEN(G164)-1)-1,1))),ISNUMBER(VALUE(MID(G164,0+(LEN(G164)-1),1))),VALUE(MID(G164,1,(LEN(G164)-1)-3))&lt;24,VALUE(MID(G164,0+(LEN(G164)-1)-1,2))&lt;60),VALUE(MID(G164,1,(LEN(G164)-1)-3))/24+VALUE(MID(G164,0+(LEN(G164)-1)-1,2))/1440,-1),IF(AND((LEN(G164)-1)&gt;=1,(LEN(G164)-1)&lt;=2,ISNUMBER(VALUE(MID(G164,1,1))),IF((LEN(G164)-1)=2,ISNUMBER(VALUE(MID(G164,2,1))),TRUE),VALUE(MID(G164,1,(LEN(G164)-1)))&lt;24),VALUE(MID(G164,1,(LEN(G164)-1)))/24,-1)),-1)))</x:f>
      </x:c>
      <x:c r="J164" s="72" t="n">
        <x:f>IF(OR(E164="",E164="В"),0,IF(OR(E164=$B$42,E164=$B$43,E164=$B$44,E164=$B$45,E164=$B$46),INDEX($G$42:$G$46,MATCH(E164,$B$42:$B$46,0)),$D$7))</x:f>
        <x:v>0</x:v>
      </x:c>
      <x:c r="K164" s="73" t="n">
        <x:f>IF(OR(L164="",L164="Выходной"),0,IF(L164="Готово",ROUND(24*MOD(I164-H164,1)-J164/60,10),"Проверить"))</x:f>
        <x:v>0</x:v>
      </x:c>
      <x:c r="L164" s="74" t="str">
        <x:f>IF(E164="","",IF(C164="","Нет дня",IF(E164="В","Выходной",IF(LEN(TRIM($B$16))=0,"Нет имени",IF(COUNTIFS($B$10:$B$33,$B$16)&gt;1,"Повтор имени",IF(OR(E164=$B$42,E164=$B$43,E164=$B$44,E164=$B$45,E164=$B$46),IF(INDEX($I$42:$I$46,MATCH(E164,$B$42:$B$46,0))="Готово","Готово","Проверьте смену"),IF(OR(IFERROR(SEARCH("-",E164),0)=0,IFERROR(SEARCH("-",E164,SEARCH("-",E164)+1),0)&gt;0),"Нет кода",IF(OR(H164&lt;0,I164&lt;0),"Неверное время",IF(H164=I164,"Начало равно концу",IF(NOT(ISNUMBER($D$7)),"Проверьте перерыв",IF(OR($D$7&lt;0,$D$7&lt;&gt;INT($D$7)),"Проверьте перерыв",IF($D$7&gt;=ROUND(MOD(I164-H164,1)*1440,8),"Перерыв не меньше смены","Готово"))))))))))))</x:f>
      </x:c>
      <x:c r="M164" s="3"/>
      <x:c r="N164" s="3"/>
      <x:c r="O164" s="3"/>
      <x:c r="P164" s="3"/>
      <x:c r="Q164" s="3"/>
      <x:c r="R164" s="3"/>
      <x:c r="S164" s="3"/>
      <x:c r="T164" s="3"/>
      <x:c r="U164" s="3"/>
      <x:c r="V164" s="3"/>
      <x:c r="W164" s="3"/>
      <x:c r="X164" s="3"/>
      <x:c r="Y164" s="3"/>
      <x:c r="Z164" s="3"/>
      <x:c r="AA164" s="3"/>
      <x:c r="AB164" s="3"/>
      <x:c r="AC164" s="3"/>
      <x:c r="AD164" s="3"/>
      <x:c r="AE164" s="3"/>
      <x:c r="AF164" s="3"/>
      <x:c r="AG164" s="3"/>
      <x:c r="AH164" s="3"/>
      <x:c r="AI164" s="3"/>
      <x:c r="AJ164" s="3"/>
      <x:c r="AK164" s="3"/>
    </x:row>
    <x:row r="165" ht="30" customHeight="1">
      <x:c r="A165" s="3"/>
      <x:c r="B165" s="69" t="str">
        <x:f>IF($B$16="","",$B$16)</x:f>
      </x:c>
      <x:c r="C165" s="70" t="n">
        <x:f>IF(T$8="","",T$8)</x:f>
        <x:v>46343</x:v>
      </x:c>
      <x:c r="D165" s="69" t="str">
        <x:f>IF(T16="","",T16)</x:f>
      </x:c>
      <x:c r="E165" s="69" t="str">
        <x:f>IFERROR(UPPER(CONCATENATE("",SUBSTITUTE(CONCATENATE("",SUBSTITUTE(CONCATENATE("",SUBSTITUTE(TRIM(CONCATENATE("",D165))," ","")),"–","-")),"—","-"))),CONCATENATE("",D165))</x:f>
      </x:c>
      <x:c r="F165" s="69" t="str">
        <x:f>IFERROR(LEFT(CONCATENATE("[",E165),SEARCH("-",E165)),"")</x:f>
      </x:c>
      <x:c r="G165" s="69" t="str">
        <x:f>IFERROR(MID(CONCATENATE(E165,"]"),SEARCH("-",E165)+1,32),"")</x:f>
      </x:c>
      <x:c r="H165" s="71" t="str">
        <x:f>IF(OR(E165="",E165="В"),"",IF(OR(E165=$B$42,E165=$B$43,E165=$B$44,E165=$B$45,E165=$B$46),INDEX($E$42:$E$46,MATCH(E165,$B$42:$B$46,0)),IFERROR(IF(ISNUMBER(SEARCH(":",F165)),IF(AND(OR((LEN(F165)-1)=4,(LEN(F165)-1)=5),MID(F165,1+(LEN(F165)-1)-2,1)=":",ISNUMBER(VALUE(MID(F165,2,1))),IF((LEN(F165)-1)=5,ISNUMBER(VALUE(MID(F165,3,1))),TRUE),ISNUMBER(VALUE(MID(F165,1+(LEN(F165)-1)-1,1))),ISNUMBER(VALUE(MID(F165,1+(LEN(F165)-1),1))),VALUE(MID(F165,2,(LEN(F165)-1)-3))&lt;24,VALUE(MID(F165,1+(LEN(F165)-1)-1,2))&lt;60),VALUE(MID(F165,2,(LEN(F165)-1)-3))/24+VALUE(MID(F165,1+(LEN(F165)-1)-1,2))/1440,-1),IF(AND((LEN(F165)-1)&gt;=1,(LEN(F165)-1)&lt;=2,ISNUMBER(VALUE(MID(F165,2,1))),IF((LEN(F165)-1)=2,ISNUMBER(VALUE(MID(F165,3,1))),TRUE),VALUE(MID(F165,2,(LEN(F165)-1)))&lt;24),VALUE(MID(F165,2,(LEN(F165)-1)))/24,-1)),-1)))</x:f>
      </x:c>
      <x:c r="I165" s="71" t="str">
        <x:f>IF(OR(E165="",E165="В"),"",IF(OR(E165=$B$42,E165=$B$43,E165=$B$44,E165=$B$45,E165=$B$46),INDEX($F$42:$F$46,MATCH(E165,$B$42:$B$46,0)),IFERROR(IF(ISNUMBER(SEARCH(":",G165)),IF(AND(OR((LEN(G165)-1)=4,(LEN(G165)-1)=5),MID(G165,0+(LEN(G165)-1)-2,1)=":",ISNUMBER(VALUE(MID(G165,1,1))),IF((LEN(G165)-1)=5,ISNUMBER(VALUE(MID(G165,2,1))),TRUE),ISNUMBER(VALUE(MID(G165,0+(LEN(G165)-1)-1,1))),ISNUMBER(VALUE(MID(G165,0+(LEN(G165)-1),1))),VALUE(MID(G165,1,(LEN(G165)-1)-3))&lt;24,VALUE(MID(G165,0+(LEN(G165)-1)-1,2))&lt;60),VALUE(MID(G165,1,(LEN(G165)-1)-3))/24+VALUE(MID(G165,0+(LEN(G165)-1)-1,2))/1440,-1),IF(AND((LEN(G165)-1)&gt;=1,(LEN(G165)-1)&lt;=2,ISNUMBER(VALUE(MID(G165,1,1))),IF((LEN(G165)-1)=2,ISNUMBER(VALUE(MID(G165,2,1))),TRUE),VALUE(MID(G165,1,(LEN(G165)-1)))&lt;24),VALUE(MID(G165,1,(LEN(G165)-1)))/24,-1)),-1)))</x:f>
      </x:c>
      <x:c r="J165" s="72" t="n">
        <x:f>IF(OR(E165="",E165="В"),0,IF(OR(E165=$B$42,E165=$B$43,E165=$B$44,E165=$B$45,E165=$B$46),INDEX($G$42:$G$46,MATCH(E165,$B$42:$B$46,0)),$D$7))</x:f>
        <x:v>0</x:v>
      </x:c>
      <x:c r="K165" s="73" t="n">
        <x:f>IF(OR(L165="",L165="Выходной"),0,IF(L165="Готово",ROUND(24*MOD(I165-H165,1)-J165/60,10),"Проверить"))</x:f>
        <x:v>0</x:v>
      </x:c>
      <x:c r="L165" s="74" t="str">
        <x:f>IF(E165="","",IF(C165="","Нет дня",IF(E165="В","Выходной",IF(LEN(TRIM($B$16))=0,"Нет имени",IF(COUNTIFS($B$10:$B$33,$B$16)&gt;1,"Повтор имени",IF(OR(E165=$B$42,E165=$B$43,E165=$B$44,E165=$B$45,E165=$B$46),IF(INDEX($I$42:$I$46,MATCH(E165,$B$42:$B$46,0))="Готово","Готово","Проверьте смену"),IF(OR(IFERROR(SEARCH("-",E165),0)=0,IFERROR(SEARCH("-",E165,SEARCH("-",E165)+1),0)&gt;0),"Нет кода",IF(OR(H165&lt;0,I165&lt;0),"Неверное время",IF(H165=I165,"Начало равно концу",IF(NOT(ISNUMBER($D$7)),"Проверьте перерыв",IF(OR($D$7&lt;0,$D$7&lt;&gt;INT($D$7)),"Проверьте перерыв",IF($D$7&gt;=ROUND(MOD(I165-H165,1)*1440,8),"Перерыв не меньше смены","Готово"))))))))))))</x:f>
      </x:c>
      <x:c r="M165" s="3"/>
      <x:c r="N165" s="3"/>
      <x:c r="O165" s="3"/>
      <x:c r="P165" s="3"/>
      <x:c r="Q165" s="3"/>
      <x:c r="R165" s="3"/>
      <x:c r="S165" s="3"/>
      <x:c r="T165" s="3"/>
      <x:c r="U165" s="3"/>
      <x:c r="V165" s="3"/>
      <x:c r="W165" s="3"/>
      <x:c r="X165" s="3"/>
      <x:c r="Y165" s="3"/>
      <x:c r="Z165" s="3"/>
      <x:c r="AA165" s="3"/>
      <x:c r="AB165" s="3"/>
      <x:c r="AC165" s="3"/>
      <x:c r="AD165" s="3"/>
      <x:c r="AE165" s="3"/>
      <x:c r="AF165" s="3"/>
      <x:c r="AG165" s="3"/>
      <x:c r="AH165" s="3"/>
      <x:c r="AI165" s="3"/>
      <x:c r="AJ165" s="3"/>
      <x:c r="AK165" s="3"/>
    </x:row>
    <x:row r="166" ht="30" customHeight="1">
      <x:c r="A166" s="3"/>
      <x:c r="B166" s="69" t="str">
        <x:f>IF($B$16="","",$B$16)</x:f>
      </x:c>
      <x:c r="C166" s="70" t="n">
        <x:f>IF(U$8="","",U$8)</x:f>
        <x:v>46344</x:v>
      </x:c>
      <x:c r="D166" s="69" t="str">
        <x:f>IF(U16="","",U16)</x:f>
      </x:c>
      <x:c r="E166" s="69" t="str">
        <x:f>IFERROR(UPPER(CONCATENATE("",SUBSTITUTE(CONCATENATE("",SUBSTITUTE(CONCATENATE("",SUBSTITUTE(TRIM(CONCATENATE("",D166))," ","")),"–","-")),"—","-"))),CONCATENATE("",D166))</x:f>
      </x:c>
      <x:c r="F166" s="69" t="str">
        <x:f>IFERROR(LEFT(CONCATENATE("[",E166),SEARCH("-",E166)),"")</x:f>
      </x:c>
      <x:c r="G166" s="69" t="str">
        <x:f>IFERROR(MID(CONCATENATE(E166,"]"),SEARCH("-",E166)+1,32),"")</x:f>
      </x:c>
      <x:c r="H166" s="71" t="str">
        <x:f>IF(OR(E166="",E166="В"),"",IF(OR(E166=$B$42,E166=$B$43,E166=$B$44,E166=$B$45,E166=$B$46),INDEX($E$42:$E$46,MATCH(E166,$B$42:$B$46,0)),IFERROR(IF(ISNUMBER(SEARCH(":",F166)),IF(AND(OR((LEN(F166)-1)=4,(LEN(F166)-1)=5),MID(F166,1+(LEN(F166)-1)-2,1)=":",ISNUMBER(VALUE(MID(F166,2,1))),IF((LEN(F166)-1)=5,ISNUMBER(VALUE(MID(F166,3,1))),TRUE),ISNUMBER(VALUE(MID(F166,1+(LEN(F166)-1)-1,1))),ISNUMBER(VALUE(MID(F166,1+(LEN(F166)-1),1))),VALUE(MID(F166,2,(LEN(F166)-1)-3))&lt;24,VALUE(MID(F166,1+(LEN(F166)-1)-1,2))&lt;60),VALUE(MID(F166,2,(LEN(F166)-1)-3))/24+VALUE(MID(F166,1+(LEN(F166)-1)-1,2))/1440,-1),IF(AND((LEN(F166)-1)&gt;=1,(LEN(F166)-1)&lt;=2,ISNUMBER(VALUE(MID(F166,2,1))),IF((LEN(F166)-1)=2,ISNUMBER(VALUE(MID(F166,3,1))),TRUE),VALUE(MID(F166,2,(LEN(F166)-1)))&lt;24),VALUE(MID(F166,2,(LEN(F166)-1)))/24,-1)),-1)))</x:f>
      </x:c>
      <x:c r="I166" s="71" t="str">
        <x:f>IF(OR(E166="",E166="В"),"",IF(OR(E166=$B$42,E166=$B$43,E166=$B$44,E166=$B$45,E166=$B$46),INDEX($F$42:$F$46,MATCH(E166,$B$42:$B$46,0)),IFERROR(IF(ISNUMBER(SEARCH(":",G166)),IF(AND(OR((LEN(G166)-1)=4,(LEN(G166)-1)=5),MID(G166,0+(LEN(G166)-1)-2,1)=":",ISNUMBER(VALUE(MID(G166,1,1))),IF((LEN(G166)-1)=5,ISNUMBER(VALUE(MID(G166,2,1))),TRUE),ISNUMBER(VALUE(MID(G166,0+(LEN(G166)-1)-1,1))),ISNUMBER(VALUE(MID(G166,0+(LEN(G166)-1),1))),VALUE(MID(G166,1,(LEN(G166)-1)-3))&lt;24,VALUE(MID(G166,0+(LEN(G166)-1)-1,2))&lt;60),VALUE(MID(G166,1,(LEN(G166)-1)-3))/24+VALUE(MID(G166,0+(LEN(G166)-1)-1,2))/1440,-1),IF(AND((LEN(G166)-1)&gt;=1,(LEN(G166)-1)&lt;=2,ISNUMBER(VALUE(MID(G166,1,1))),IF((LEN(G166)-1)=2,ISNUMBER(VALUE(MID(G166,2,1))),TRUE),VALUE(MID(G166,1,(LEN(G166)-1)))&lt;24),VALUE(MID(G166,1,(LEN(G166)-1)))/24,-1)),-1)))</x:f>
      </x:c>
      <x:c r="J166" s="72" t="n">
        <x:f>IF(OR(E166="",E166="В"),0,IF(OR(E166=$B$42,E166=$B$43,E166=$B$44,E166=$B$45,E166=$B$46),INDEX($G$42:$G$46,MATCH(E166,$B$42:$B$46,0)),$D$7))</x:f>
        <x:v>0</x:v>
      </x:c>
      <x:c r="K166" s="73" t="n">
        <x:f>IF(OR(L166="",L166="Выходной"),0,IF(L166="Готово",ROUND(24*MOD(I166-H166,1)-J166/60,10),"Проверить"))</x:f>
        <x:v>0</x:v>
      </x:c>
      <x:c r="L166" s="74" t="str">
        <x:f>IF(E166="","",IF(C166="","Нет дня",IF(E166="В","Выходной",IF(LEN(TRIM($B$16))=0,"Нет имени",IF(COUNTIFS($B$10:$B$33,$B$16)&gt;1,"Повтор имени",IF(OR(E166=$B$42,E166=$B$43,E166=$B$44,E166=$B$45,E166=$B$46),IF(INDEX($I$42:$I$46,MATCH(E166,$B$42:$B$46,0))="Готово","Готово","Проверьте смену"),IF(OR(IFERROR(SEARCH("-",E166),0)=0,IFERROR(SEARCH("-",E166,SEARCH("-",E166)+1),0)&gt;0),"Нет кода",IF(OR(H166&lt;0,I166&lt;0),"Неверное время",IF(H166=I166,"Начало равно концу",IF(NOT(ISNUMBER($D$7)),"Проверьте перерыв",IF(OR($D$7&lt;0,$D$7&lt;&gt;INT($D$7)),"Проверьте перерыв",IF($D$7&gt;=ROUND(MOD(I166-H166,1)*1440,8),"Перерыв не меньше смены","Готово"))))))))))))</x:f>
      </x:c>
      <x:c r="M166" s="3"/>
      <x:c r="N166" s="3"/>
      <x:c r="O166" s="3"/>
      <x:c r="P166" s="3"/>
      <x:c r="Q166" s="3"/>
      <x:c r="R166" s="3"/>
      <x:c r="S166" s="3"/>
      <x:c r="T166" s="3"/>
      <x:c r="U166" s="3"/>
      <x:c r="V166" s="3"/>
      <x:c r="W166" s="3"/>
      <x:c r="X166" s="3"/>
      <x:c r="Y166" s="3"/>
      <x:c r="Z166" s="3"/>
      <x:c r="AA166" s="3"/>
      <x:c r="AB166" s="3"/>
      <x:c r="AC166" s="3"/>
      <x:c r="AD166" s="3"/>
      <x:c r="AE166" s="3"/>
      <x:c r="AF166" s="3"/>
      <x:c r="AG166" s="3"/>
      <x:c r="AH166" s="3"/>
      <x:c r="AI166" s="3"/>
      <x:c r="AJ166" s="3"/>
      <x:c r="AK166" s="3"/>
    </x:row>
    <x:row r="167" ht="30" customHeight="1">
      <x:c r="A167" s="3"/>
      <x:c r="B167" s="69" t="str">
        <x:f>IF($B$16="","",$B$16)</x:f>
      </x:c>
      <x:c r="C167" s="70" t="n">
        <x:f>IF(V$8="","",V$8)</x:f>
        <x:v>46345</x:v>
      </x:c>
      <x:c r="D167" s="69" t="str">
        <x:f>IF(V16="","",V16)</x:f>
      </x:c>
      <x:c r="E167" s="69" t="str">
        <x:f>IFERROR(UPPER(CONCATENATE("",SUBSTITUTE(CONCATENATE("",SUBSTITUTE(CONCATENATE("",SUBSTITUTE(TRIM(CONCATENATE("",D167))," ","")),"–","-")),"—","-"))),CONCATENATE("",D167))</x:f>
      </x:c>
      <x:c r="F167" s="69" t="str">
        <x:f>IFERROR(LEFT(CONCATENATE("[",E167),SEARCH("-",E167)),"")</x:f>
      </x:c>
      <x:c r="G167" s="69" t="str">
        <x:f>IFERROR(MID(CONCATENATE(E167,"]"),SEARCH("-",E167)+1,32),"")</x:f>
      </x:c>
      <x:c r="H167" s="71" t="str">
        <x:f>IF(OR(E167="",E167="В"),"",IF(OR(E167=$B$42,E167=$B$43,E167=$B$44,E167=$B$45,E167=$B$46),INDEX($E$42:$E$46,MATCH(E167,$B$42:$B$46,0)),IFERROR(IF(ISNUMBER(SEARCH(":",F167)),IF(AND(OR((LEN(F167)-1)=4,(LEN(F167)-1)=5),MID(F167,1+(LEN(F167)-1)-2,1)=":",ISNUMBER(VALUE(MID(F167,2,1))),IF((LEN(F167)-1)=5,ISNUMBER(VALUE(MID(F167,3,1))),TRUE),ISNUMBER(VALUE(MID(F167,1+(LEN(F167)-1)-1,1))),ISNUMBER(VALUE(MID(F167,1+(LEN(F167)-1),1))),VALUE(MID(F167,2,(LEN(F167)-1)-3))&lt;24,VALUE(MID(F167,1+(LEN(F167)-1)-1,2))&lt;60),VALUE(MID(F167,2,(LEN(F167)-1)-3))/24+VALUE(MID(F167,1+(LEN(F167)-1)-1,2))/1440,-1),IF(AND((LEN(F167)-1)&gt;=1,(LEN(F167)-1)&lt;=2,ISNUMBER(VALUE(MID(F167,2,1))),IF((LEN(F167)-1)=2,ISNUMBER(VALUE(MID(F167,3,1))),TRUE),VALUE(MID(F167,2,(LEN(F167)-1)))&lt;24),VALUE(MID(F167,2,(LEN(F167)-1)))/24,-1)),-1)))</x:f>
      </x:c>
      <x:c r="I167" s="71" t="str">
        <x:f>IF(OR(E167="",E167="В"),"",IF(OR(E167=$B$42,E167=$B$43,E167=$B$44,E167=$B$45,E167=$B$46),INDEX($F$42:$F$46,MATCH(E167,$B$42:$B$46,0)),IFERROR(IF(ISNUMBER(SEARCH(":",G167)),IF(AND(OR((LEN(G167)-1)=4,(LEN(G167)-1)=5),MID(G167,0+(LEN(G167)-1)-2,1)=":",ISNUMBER(VALUE(MID(G167,1,1))),IF((LEN(G167)-1)=5,ISNUMBER(VALUE(MID(G167,2,1))),TRUE),ISNUMBER(VALUE(MID(G167,0+(LEN(G167)-1)-1,1))),ISNUMBER(VALUE(MID(G167,0+(LEN(G167)-1),1))),VALUE(MID(G167,1,(LEN(G167)-1)-3))&lt;24,VALUE(MID(G167,0+(LEN(G167)-1)-1,2))&lt;60),VALUE(MID(G167,1,(LEN(G167)-1)-3))/24+VALUE(MID(G167,0+(LEN(G167)-1)-1,2))/1440,-1),IF(AND((LEN(G167)-1)&gt;=1,(LEN(G167)-1)&lt;=2,ISNUMBER(VALUE(MID(G167,1,1))),IF((LEN(G167)-1)=2,ISNUMBER(VALUE(MID(G167,2,1))),TRUE),VALUE(MID(G167,1,(LEN(G167)-1)))&lt;24),VALUE(MID(G167,1,(LEN(G167)-1)))/24,-1)),-1)))</x:f>
      </x:c>
      <x:c r="J167" s="72" t="n">
        <x:f>IF(OR(E167="",E167="В"),0,IF(OR(E167=$B$42,E167=$B$43,E167=$B$44,E167=$B$45,E167=$B$46),INDEX($G$42:$G$46,MATCH(E167,$B$42:$B$46,0)),$D$7))</x:f>
        <x:v>0</x:v>
      </x:c>
      <x:c r="K167" s="73" t="n">
        <x:f>IF(OR(L167="",L167="Выходной"),0,IF(L167="Готово",ROUND(24*MOD(I167-H167,1)-J167/60,10),"Проверить"))</x:f>
        <x:v>0</x:v>
      </x:c>
      <x:c r="L167" s="74" t="str">
        <x:f>IF(E167="","",IF(C167="","Нет дня",IF(E167="В","Выходной",IF(LEN(TRIM($B$16))=0,"Нет имени",IF(COUNTIFS($B$10:$B$33,$B$16)&gt;1,"Повтор имени",IF(OR(E167=$B$42,E167=$B$43,E167=$B$44,E167=$B$45,E167=$B$46),IF(INDEX($I$42:$I$46,MATCH(E167,$B$42:$B$46,0))="Готово","Готово","Проверьте смену"),IF(OR(IFERROR(SEARCH("-",E167),0)=0,IFERROR(SEARCH("-",E167,SEARCH("-",E167)+1),0)&gt;0),"Нет кода",IF(OR(H167&lt;0,I167&lt;0),"Неверное время",IF(H167=I167,"Начало равно концу",IF(NOT(ISNUMBER($D$7)),"Проверьте перерыв",IF(OR($D$7&lt;0,$D$7&lt;&gt;INT($D$7)),"Проверьте перерыв",IF($D$7&gt;=ROUND(MOD(I167-H167,1)*1440,8),"Перерыв не меньше смены","Готово"))))))))))))</x:f>
      </x:c>
      <x:c r="M167" s="3"/>
      <x:c r="N167" s="3"/>
      <x:c r="O167" s="3"/>
      <x:c r="P167" s="3"/>
      <x:c r="Q167" s="3"/>
      <x:c r="R167" s="3"/>
      <x:c r="S167" s="3"/>
      <x:c r="T167" s="3"/>
      <x:c r="U167" s="3"/>
      <x:c r="V167" s="3"/>
      <x:c r="W167" s="3"/>
      <x:c r="X167" s="3"/>
      <x:c r="Y167" s="3"/>
      <x:c r="Z167" s="3"/>
      <x:c r="AA167" s="3"/>
      <x:c r="AB167" s="3"/>
      <x:c r="AC167" s="3"/>
      <x:c r="AD167" s="3"/>
      <x:c r="AE167" s="3"/>
      <x:c r="AF167" s="3"/>
      <x:c r="AG167" s="3"/>
      <x:c r="AH167" s="3"/>
      <x:c r="AI167" s="3"/>
      <x:c r="AJ167" s="3"/>
      <x:c r="AK167" s="3"/>
    </x:row>
    <x:row r="168" ht="30" customHeight="1">
      <x:c r="A168" s="3"/>
      <x:c r="B168" s="69" t="str">
        <x:f>IF($B$16="","",$B$16)</x:f>
      </x:c>
      <x:c r="C168" s="70" t="n">
        <x:f>IF(W$8="","",W$8)</x:f>
        <x:v>46346</x:v>
      </x:c>
      <x:c r="D168" s="69" t="str">
        <x:f>IF(W16="","",W16)</x:f>
      </x:c>
      <x:c r="E168" s="69" t="str">
        <x:f>IFERROR(UPPER(CONCATENATE("",SUBSTITUTE(CONCATENATE("",SUBSTITUTE(CONCATENATE("",SUBSTITUTE(TRIM(CONCATENATE("",D168))," ","")),"–","-")),"—","-"))),CONCATENATE("",D168))</x:f>
      </x:c>
      <x:c r="F168" s="69" t="str">
        <x:f>IFERROR(LEFT(CONCATENATE("[",E168),SEARCH("-",E168)),"")</x:f>
      </x:c>
      <x:c r="G168" s="69" t="str">
        <x:f>IFERROR(MID(CONCATENATE(E168,"]"),SEARCH("-",E168)+1,32),"")</x:f>
      </x:c>
      <x:c r="H168" s="71" t="str">
        <x:f>IF(OR(E168="",E168="В"),"",IF(OR(E168=$B$42,E168=$B$43,E168=$B$44,E168=$B$45,E168=$B$46),INDEX($E$42:$E$46,MATCH(E168,$B$42:$B$46,0)),IFERROR(IF(ISNUMBER(SEARCH(":",F168)),IF(AND(OR((LEN(F168)-1)=4,(LEN(F168)-1)=5),MID(F168,1+(LEN(F168)-1)-2,1)=":",ISNUMBER(VALUE(MID(F168,2,1))),IF((LEN(F168)-1)=5,ISNUMBER(VALUE(MID(F168,3,1))),TRUE),ISNUMBER(VALUE(MID(F168,1+(LEN(F168)-1)-1,1))),ISNUMBER(VALUE(MID(F168,1+(LEN(F168)-1),1))),VALUE(MID(F168,2,(LEN(F168)-1)-3))&lt;24,VALUE(MID(F168,1+(LEN(F168)-1)-1,2))&lt;60),VALUE(MID(F168,2,(LEN(F168)-1)-3))/24+VALUE(MID(F168,1+(LEN(F168)-1)-1,2))/1440,-1),IF(AND((LEN(F168)-1)&gt;=1,(LEN(F168)-1)&lt;=2,ISNUMBER(VALUE(MID(F168,2,1))),IF((LEN(F168)-1)=2,ISNUMBER(VALUE(MID(F168,3,1))),TRUE),VALUE(MID(F168,2,(LEN(F168)-1)))&lt;24),VALUE(MID(F168,2,(LEN(F168)-1)))/24,-1)),-1)))</x:f>
      </x:c>
      <x:c r="I168" s="71" t="str">
        <x:f>IF(OR(E168="",E168="В"),"",IF(OR(E168=$B$42,E168=$B$43,E168=$B$44,E168=$B$45,E168=$B$46),INDEX($F$42:$F$46,MATCH(E168,$B$42:$B$46,0)),IFERROR(IF(ISNUMBER(SEARCH(":",G168)),IF(AND(OR((LEN(G168)-1)=4,(LEN(G168)-1)=5),MID(G168,0+(LEN(G168)-1)-2,1)=":",ISNUMBER(VALUE(MID(G168,1,1))),IF((LEN(G168)-1)=5,ISNUMBER(VALUE(MID(G168,2,1))),TRUE),ISNUMBER(VALUE(MID(G168,0+(LEN(G168)-1)-1,1))),ISNUMBER(VALUE(MID(G168,0+(LEN(G168)-1),1))),VALUE(MID(G168,1,(LEN(G168)-1)-3))&lt;24,VALUE(MID(G168,0+(LEN(G168)-1)-1,2))&lt;60),VALUE(MID(G168,1,(LEN(G168)-1)-3))/24+VALUE(MID(G168,0+(LEN(G168)-1)-1,2))/1440,-1),IF(AND((LEN(G168)-1)&gt;=1,(LEN(G168)-1)&lt;=2,ISNUMBER(VALUE(MID(G168,1,1))),IF((LEN(G168)-1)=2,ISNUMBER(VALUE(MID(G168,2,1))),TRUE),VALUE(MID(G168,1,(LEN(G168)-1)))&lt;24),VALUE(MID(G168,1,(LEN(G168)-1)))/24,-1)),-1)))</x:f>
      </x:c>
      <x:c r="J168" s="72" t="n">
        <x:f>IF(OR(E168="",E168="В"),0,IF(OR(E168=$B$42,E168=$B$43,E168=$B$44,E168=$B$45,E168=$B$46),INDEX($G$42:$G$46,MATCH(E168,$B$42:$B$46,0)),$D$7))</x:f>
        <x:v>0</x:v>
      </x:c>
      <x:c r="K168" s="73" t="n">
        <x:f>IF(OR(L168="",L168="Выходной"),0,IF(L168="Готово",ROUND(24*MOD(I168-H168,1)-J168/60,10),"Проверить"))</x:f>
        <x:v>0</x:v>
      </x:c>
      <x:c r="L168" s="74" t="str">
        <x:f>IF(E168="","",IF(C168="","Нет дня",IF(E168="В","Выходной",IF(LEN(TRIM($B$16))=0,"Нет имени",IF(COUNTIFS($B$10:$B$33,$B$16)&gt;1,"Повтор имени",IF(OR(E168=$B$42,E168=$B$43,E168=$B$44,E168=$B$45,E168=$B$46),IF(INDEX($I$42:$I$46,MATCH(E168,$B$42:$B$46,0))="Готово","Готово","Проверьте смену"),IF(OR(IFERROR(SEARCH("-",E168),0)=0,IFERROR(SEARCH("-",E168,SEARCH("-",E168)+1),0)&gt;0),"Нет кода",IF(OR(H168&lt;0,I168&lt;0),"Неверное время",IF(H168=I168,"Начало равно концу",IF(NOT(ISNUMBER($D$7)),"Проверьте перерыв",IF(OR($D$7&lt;0,$D$7&lt;&gt;INT($D$7)),"Проверьте перерыв",IF($D$7&gt;=ROUND(MOD(I168-H168,1)*1440,8),"Перерыв не меньше смены","Готово"))))))))))))</x:f>
      </x:c>
      <x:c r="M168" s="3"/>
      <x:c r="N168" s="3"/>
      <x:c r="O168" s="3"/>
      <x:c r="P168" s="3"/>
      <x:c r="Q168" s="3"/>
      <x:c r="R168" s="3"/>
      <x:c r="S168" s="3"/>
      <x:c r="T168" s="3"/>
      <x:c r="U168" s="3"/>
      <x:c r="V168" s="3"/>
      <x:c r="W168" s="3"/>
      <x:c r="X168" s="3"/>
      <x:c r="Y168" s="3"/>
      <x:c r="Z168" s="3"/>
      <x:c r="AA168" s="3"/>
      <x:c r="AB168" s="3"/>
      <x:c r="AC168" s="3"/>
      <x:c r="AD168" s="3"/>
      <x:c r="AE168" s="3"/>
      <x:c r="AF168" s="3"/>
      <x:c r="AG168" s="3"/>
      <x:c r="AH168" s="3"/>
      <x:c r="AI168" s="3"/>
      <x:c r="AJ168" s="3"/>
      <x:c r="AK168" s="3"/>
    </x:row>
    <x:row r="169" ht="30" customHeight="1">
      <x:c r="A169" s="3"/>
      <x:c r="B169" s="69" t="str">
        <x:f>IF($B$16="","",$B$16)</x:f>
      </x:c>
      <x:c r="C169" s="70" t="n">
        <x:f>IF(X$8="","",X$8)</x:f>
        <x:v>46347</x:v>
      </x:c>
      <x:c r="D169" s="69" t="str">
        <x:f>IF(X16="","",X16)</x:f>
      </x:c>
      <x:c r="E169" s="69" t="str">
        <x:f>IFERROR(UPPER(CONCATENATE("",SUBSTITUTE(CONCATENATE("",SUBSTITUTE(CONCATENATE("",SUBSTITUTE(TRIM(CONCATENATE("",D169))," ","")),"–","-")),"—","-"))),CONCATENATE("",D169))</x:f>
      </x:c>
      <x:c r="F169" s="69" t="str">
        <x:f>IFERROR(LEFT(CONCATENATE("[",E169),SEARCH("-",E169)),"")</x:f>
      </x:c>
      <x:c r="G169" s="69" t="str">
        <x:f>IFERROR(MID(CONCATENATE(E169,"]"),SEARCH("-",E169)+1,32),"")</x:f>
      </x:c>
      <x:c r="H169" s="71" t="str">
        <x:f>IF(OR(E169="",E169="В"),"",IF(OR(E169=$B$42,E169=$B$43,E169=$B$44,E169=$B$45,E169=$B$46),INDEX($E$42:$E$46,MATCH(E169,$B$42:$B$46,0)),IFERROR(IF(ISNUMBER(SEARCH(":",F169)),IF(AND(OR((LEN(F169)-1)=4,(LEN(F169)-1)=5),MID(F169,1+(LEN(F169)-1)-2,1)=":",ISNUMBER(VALUE(MID(F169,2,1))),IF((LEN(F169)-1)=5,ISNUMBER(VALUE(MID(F169,3,1))),TRUE),ISNUMBER(VALUE(MID(F169,1+(LEN(F169)-1)-1,1))),ISNUMBER(VALUE(MID(F169,1+(LEN(F169)-1),1))),VALUE(MID(F169,2,(LEN(F169)-1)-3))&lt;24,VALUE(MID(F169,1+(LEN(F169)-1)-1,2))&lt;60),VALUE(MID(F169,2,(LEN(F169)-1)-3))/24+VALUE(MID(F169,1+(LEN(F169)-1)-1,2))/1440,-1),IF(AND((LEN(F169)-1)&gt;=1,(LEN(F169)-1)&lt;=2,ISNUMBER(VALUE(MID(F169,2,1))),IF((LEN(F169)-1)=2,ISNUMBER(VALUE(MID(F169,3,1))),TRUE),VALUE(MID(F169,2,(LEN(F169)-1)))&lt;24),VALUE(MID(F169,2,(LEN(F169)-1)))/24,-1)),-1)))</x:f>
      </x:c>
      <x:c r="I169" s="71" t="str">
        <x:f>IF(OR(E169="",E169="В"),"",IF(OR(E169=$B$42,E169=$B$43,E169=$B$44,E169=$B$45,E169=$B$46),INDEX($F$42:$F$46,MATCH(E169,$B$42:$B$46,0)),IFERROR(IF(ISNUMBER(SEARCH(":",G169)),IF(AND(OR((LEN(G169)-1)=4,(LEN(G169)-1)=5),MID(G169,0+(LEN(G169)-1)-2,1)=":",ISNUMBER(VALUE(MID(G169,1,1))),IF((LEN(G169)-1)=5,ISNUMBER(VALUE(MID(G169,2,1))),TRUE),ISNUMBER(VALUE(MID(G169,0+(LEN(G169)-1)-1,1))),ISNUMBER(VALUE(MID(G169,0+(LEN(G169)-1),1))),VALUE(MID(G169,1,(LEN(G169)-1)-3))&lt;24,VALUE(MID(G169,0+(LEN(G169)-1)-1,2))&lt;60),VALUE(MID(G169,1,(LEN(G169)-1)-3))/24+VALUE(MID(G169,0+(LEN(G169)-1)-1,2))/1440,-1),IF(AND((LEN(G169)-1)&gt;=1,(LEN(G169)-1)&lt;=2,ISNUMBER(VALUE(MID(G169,1,1))),IF((LEN(G169)-1)=2,ISNUMBER(VALUE(MID(G169,2,1))),TRUE),VALUE(MID(G169,1,(LEN(G169)-1)))&lt;24),VALUE(MID(G169,1,(LEN(G169)-1)))/24,-1)),-1)))</x:f>
      </x:c>
      <x:c r="J169" s="72" t="n">
        <x:f>IF(OR(E169="",E169="В"),0,IF(OR(E169=$B$42,E169=$B$43,E169=$B$44,E169=$B$45,E169=$B$46),INDEX($G$42:$G$46,MATCH(E169,$B$42:$B$46,0)),$D$7))</x:f>
        <x:v>0</x:v>
      </x:c>
      <x:c r="K169" s="73" t="n">
        <x:f>IF(OR(L169="",L169="Выходной"),0,IF(L169="Готово",ROUND(24*MOD(I169-H169,1)-J169/60,10),"Проверить"))</x:f>
        <x:v>0</x:v>
      </x:c>
      <x:c r="L169" s="74" t="str">
        <x:f>IF(E169="","",IF(C169="","Нет дня",IF(E169="В","Выходной",IF(LEN(TRIM($B$16))=0,"Нет имени",IF(COUNTIFS($B$10:$B$33,$B$16)&gt;1,"Повтор имени",IF(OR(E169=$B$42,E169=$B$43,E169=$B$44,E169=$B$45,E169=$B$46),IF(INDEX($I$42:$I$46,MATCH(E169,$B$42:$B$46,0))="Готово","Готово","Проверьте смену"),IF(OR(IFERROR(SEARCH("-",E169),0)=0,IFERROR(SEARCH("-",E169,SEARCH("-",E169)+1),0)&gt;0),"Нет кода",IF(OR(H169&lt;0,I169&lt;0),"Неверное время",IF(H169=I169,"Начало равно концу",IF(NOT(ISNUMBER($D$7)),"Проверьте перерыв",IF(OR($D$7&lt;0,$D$7&lt;&gt;INT($D$7)),"Проверьте перерыв",IF($D$7&gt;=ROUND(MOD(I169-H169,1)*1440,8),"Перерыв не меньше смены","Готово"))))))))))))</x:f>
      </x:c>
      <x:c r="M169" s="3"/>
      <x:c r="N169" s="3"/>
      <x:c r="O169" s="3"/>
      <x:c r="P169" s="3"/>
      <x:c r="Q169" s="3"/>
      <x:c r="R169" s="3"/>
      <x:c r="S169" s="3"/>
      <x:c r="T169" s="3"/>
      <x:c r="U169" s="3"/>
      <x:c r="V169" s="3"/>
      <x:c r="W169" s="3"/>
      <x:c r="X169" s="3"/>
      <x:c r="Y169" s="3"/>
      <x:c r="Z169" s="3"/>
      <x:c r="AA169" s="3"/>
      <x:c r="AB169" s="3"/>
      <x:c r="AC169" s="3"/>
      <x:c r="AD169" s="3"/>
      <x:c r="AE169" s="3"/>
      <x:c r="AF169" s="3"/>
      <x:c r="AG169" s="3"/>
      <x:c r="AH169" s="3"/>
      <x:c r="AI169" s="3"/>
      <x:c r="AJ169" s="3"/>
      <x:c r="AK169" s="3"/>
    </x:row>
    <x:row r="170" ht="30" customHeight="1">
      <x:c r="A170" s="3"/>
      <x:c r="B170" s="69" t="str">
        <x:f>IF($B$16="","",$B$16)</x:f>
      </x:c>
      <x:c r="C170" s="70" t="n">
        <x:f>IF(Y$8="","",Y$8)</x:f>
        <x:v>46348</x:v>
      </x:c>
      <x:c r="D170" s="69" t="str">
        <x:f>IF(Y16="","",Y16)</x:f>
      </x:c>
      <x:c r="E170" s="69" t="str">
        <x:f>IFERROR(UPPER(CONCATENATE("",SUBSTITUTE(CONCATENATE("",SUBSTITUTE(CONCATENATE("",SUBSTITUTE(TRIM(CONCATENATE("",D170))," ","")),"–","-")),"—","-"))),CONCATENATE("",D170))</x:f>
      </x:c>
      <x:c r="F170" s="69" t="str">
        <x:f>IFERROR(LEFT(CONCATENATE("[",E170),SEARCH("-",E170)),"")</x:f>
      </x:c>
      <x:c r="G170" s="69" t="str">
        <x:f>IFERROR(MID(CONCATENATE(E170,"]"),SEARCH("-",E170)+1,32),"")</x:f>
      </x:c>
      <x:c r="H170" s="71" t="str">
        <x:f>IF(OR(E170="",E170="В"),"",IF(OR(E170=$B$42,E170=$B$43,E170=$B$44,E170=$B$45,E170=$B$46),INDEX($E$42:$E$46,MATCH(E170,$B$42:$B$46,0)),IFERROR(IF(ISNUMBER(SEARCH(":",F170)),IF(AND(OR((LEN(F170)-1)=4,(LEN(F170)-1)=5),MID(F170,1+(LEN(F170)-1)-2,1)=":",ISNUMBER(VALUE(MID(F170,2,1))),IF((LEN(F170)-1)=5,ISNUMBER(VALUE(MID(F170,3,1))),TRUE),ISNUMBER(VALUE(MID(F170,1+(LEN(F170)-1)-1,1))),ISNUMBER(VALUE(MID(F170,1+(LEN(F170)-1),1))),VALUE(MID(F170,2,(LEN(F170)-1)-3))&lt;24,VALUE(MID(F170,1+(LEN(F170)-1)-1,2))&lt;60),VALUE(MID(F170,2,(LEN(F170)-1)-3))/24+VALUE(MID(F170,1+(LEN(F170)-1)-1,2))/1440,-1),IF(AND((LEN(F170)-1)&gt;=1,(LEN(F170)-1)&lt;=2,ISNUMBER(VALUE(MID(F170,2,1))),IF((LEN(F170)-1)=2,ISNUMBER(VALUE(MID(F170,3,1))),TRUE),VALUE(MID(F170,2,(LEN(F170)-1)))&lt;24),VALUE(MID(F170,2,(LEN(F170)-1)))/24,-1)),-1)))</x:f>
      </x:c>
      <x:c r="I170" s="71" t="str">
        <x:f>IF(OR(E170="",E170="В"),"",IF(OR(E170=$B$42,E170=$B$43,E170=$B$44,E170=$B$45,E170=$B$46),INDEX($F$42:$F$46,MATCH(E170,$B$42:$B$46,0)),IFERROR(IF(ISNUMBER(SEARCH(":",G170)),IF(AND(OR((LEN(G170)-1)=4,(LEN(G170)-1)=5),MID(G170,0+(LEN(G170)-1)-2,1)=":",ISNUMBER(VALUE(MID(G170,1,1))),IF((LEN(G170)-1)=5,ISNUMBER(VALUE(MID(G170,2,1))),TRUE),ISNUMBER(VALUE(MID(G170,0+(LEN(G170)-1)-1,1))),ISNUMBER(VALUE(MID(G170,0+(LEN(G170)-1),1))),VALUE(MID(G170,1,(LEN(G170)-1)-3))&lt;24,VALUE(MID(G170,0+(LEN(G170)-1)-1,2))&lt;60),VALUE(MID(G170,1,(LEN(G170)-1)-3))/24+VALUE(MID(G170,0+(LEN(G170)-1)-1,2))/1440,-1),IF(AND((LEN(G170)-1)&gt;=1,(LEN(G170)-1)&lt;=2,ISNUMBER(VALUE(MID(G170,1,1))),IF((LEN(G170)-1)=2,ISNUMBER(VALUE(MID(G170,2,1))),TRUE),VALUE(MID(G170,1,(LEN(G170)-1)))&lt;24),VALUE(MID(G170,1,(LEN(G170)-1)))/24,-1)),-1)))</x:f>
      </x:c>
      <x:c r="J170" s="72" t="n">
        <x:f>IF(OR(E170="",E170="В"),0,IF(OR(E170=$B$42,E170=$B$43,E170=$B$44,E170=$B$45,E170=$B$46),INDEX($G$42:$G$46,MATCH(E170,$B$42:$B$46,0)),$D$7))</x:f>
        <x:v>0</x:v>
      </x:c>
      <x:c r="K170" s="73" t="n">
        <x:f>IF(OR(L170="",L170="Выходной"),0,IF(L170="Готово",ROUND(24*MOD(I170-H170,1)-J170/60,10),"Проверить"))</x:f>
        <x:v>0</x:v>
      </x:c>
      <x:c r="L170" s="74" t="str">
        <x:f>IF(E170="","",IF(C170="","Нет дня",IF(E170="В","Выходной",IF(LEN(TRIM($B$16))=0,"Нет имени",IF(COUNTIFS($B$10:$B$33,$B$16)&gt;1,"Повтор имени",IF(OR(E170=$B$42,E170=$B$43,E170=$B$44,E170=$B$45,E170=$B$46),IF(INDEX($I$42:$I$46,MATCH(E170,$B$42:$B$46,0))="Готово","Готово","Проверьте смену"),IF(OR(IFERROR(SEARCH("-",E170),0)=0,IFERROR(SEARCH("-",E170,SEARCH("-",E170)+1),0)&gt;0),"Нет кода",IF(OR(H170&lt;0,I170&lt;0),"Неверное время",IF(H170=I170,"Начало равно концу",IF(NOT(ISNUMBER($D$7)),"Проверьте перерыв",IF(OR($D$7&lt;0,$D$7&lt;&gt;INT($D$7)),"Проверьте перерыв",IF($D$7&gt;=ROUND(MOD(I170-H170,1)*1440,8),"Перерыв не меньше смены","Готово"))))))))))))</x:f>
      </x:c>
      <x:c r="M170" s="3"/>
      <x:c r="N170" s="3"/>
      <x:c r="O170" s="3"/>
      <x:c r="P170" s="3"/>
      <x:c r="Q170" s="3"/>
      <x:c r="R170" s="3"/>
      <x:c r="S170" s="3"/>
      <x:c r="T170" s="3"/>
      <x:c r="U170" s="3"/>
      <x:c r="V170" s="3"/>
      <x:c r="W170" s="3"/>
      <x:c r="X170" s="3"/>
      <x:c r="Y170" s="3"/>
      <x:c r="Z170" s="3"/>
      <x:c r="AA170" s="3"/>
      <x:c r="AB170" s="3"/>
      <x:c r="AC170" s="3"/>
      <x:c r="AD170" s="3"/>
      <x:c r="AE170" s="3"/>
      <x:c r="AF170" s="3"/>
      <x:c r="AG170" s="3"/>
      <x:c r="AH170" s="3"/>
      <x:c r="AI170" s="3"/>
      <x:c r="AJ170" s="3"/>
      <x:c r="AK170" s="3"/>
    </x:row>
    <x:row r="171" ht="30" customHeight="1">
      <x:c r="A171" s="3"/>
      <x:c r="B171" s="69" t="str">
        <x:f>IF($B$16="","",$B$16)</x:f>
      </x:c>
      <x:c r="C171" s="70" t="n">
        <x:f>IF(Z$8="","",Z$8)</x:f>
        <x:v>46349</x:v>
      </x:c>
      <x:c r="D171" s="69" t="str">
        <x:f>IF(Z16="","",Z16)</x:f>
      </x:c>
      <x:c r="E171" s="69" t="str">
        <x:f>IFERROR(UPPER(CONCATENATE("",SUBSTITUTE(CONCATENATE("",SUBSTITUTE(CONCATENATE("",SUBSTITUTE(TRIM(CONCATENATE("",D171))," ","")),"–","-")),"—","-"))),CONCATENATE("",D171))</x:f>
      </x:c>
      <x:c r="F171" s="69" t="str">
        <x:f>IFERROR(LEFT(CONCATENATE("[",E171),SEARCH("-",E171)),"")</x:f>
      </x:c>
      <x:c r="G171" s="69" t="str">
        <x:f>IFERROR(MID(CONCATENATE(E171,"]"),SEARCH("-",E171)+1,32),"")</x:f>
      </x:c>
      <x:c r="H171" s="71" t="str">
        <x:f>IF(OR(E171="",E171="В"),"",IF(OR(E171=$B$42,E171=$B$43,E171=$B$44,E171=$B$45,E171=$B$46),INDEX($E$42:$E$46,MATCH(E171,$B$42:$B$46,0)),IFERROR(IF(ISNUMBER(SEARCH(":",F171)),IF(AND(OR((LEN(F171)-1)=4,(LEN(F171)-1)=5),MID(F171,1+(LEN(F171)-1)-2,1)=":",ISNUMBER(VALUE(MID(F171,2,1))),IF((LEN(F171)-1)=5,ISNUMBER(VALUE(MID(F171,3,1))),TRUE),ISNUMBER(VALUE(MID(F171,1+(LEN(F171)-1)-1,1))),ISNUMBER(VALUE(MID(F171,1+(LEN(F171)-1),1))),VALUE(MID(F171,2,(LEN(F171)-1)-3))&lt;24,VALUE(MID(F171,1+(LEN(F171)-1)-1,2))&lt;60),VALUE(MID(F171,2,(LEN(F171)-1)-3))/24+VALUE(MID(F171,1+(LEN(F171)-1)-1,2))/1440,-1),IF(AND((LEN(F171)-1)&gt;=1,(LEN(F171)-1)&lt;=2,ISNUMBER(VALUE(MID(F171,2,1))),IF((LEN(F171)-1)=2,ISNUMBER(VALUE(MID(F171,3,1))),TRUE),VALUE(MID(F171,2,(LEN(F171)-1)))&lt;24),VALUE(MID(F171,2,(LEN(F171)-1)))/24,-1)),-1)))</x:f>
      </x:c>
      <x:c r="I171" s="71" t="str">
        <x:f>IF(OR(E171="",E171="В"),"",IF(OR(E171=$B$42,E171=$B$43,E171=$B$44,E171=$B$45,E171=$B$46),INDEX($F$42:$F$46,MATCH(E171,$B$42:$B$46,0)),IFERROR(IF(ISNUMBER(SEARCH(":",G171)),IF(AND(OR((LEN(G171)-1)=4,(LEN(G171)-1)=5),MID(G171,0+(LEN(G171)-1)-2,1)=":",ISNUMBER(VALUE(MID(G171,1,1))),IF((LEN(G171)-1)=5,ISNUMBER(VALUE(MID(G171,2,1))),TRUE),ISNUMBER(VALUE(MID(G171,0+(LEN(G171)-1)-1,1))),ISNUMBER(VALUE(MID(G171,0+(LEN(G171)-1),1))),VALUE(MID(G171,1,(LEN(G171)-1)-3))&lt;24,VALUE(MID(G171,0+(LEN(G171)-1)-1,2))&lt;60),VALUE(MID(G171,1,(LEN(G171)-1)-3))/24+VALUE(MID(G171,0+(LEN(G171)-1)-1,2))/1440,-1),IF(AND((LEN(G171)-1)&gt;=1,(LEN(G171)-1)&lt;=2,ISNUMBER(VALUE(MID(G171,1,1))),IF((LEN(G171)-1)=2,ISNUMBER(VALUE(MID(G171,2,1))),TRUE),VALUE(MID(G171,1,(LEN(G171)-1)))&lt;24),VALUE(MID(G171,1,(LEN(G171)-1)))/24,-1)),-1)))</x:f>
      </x:c>
      <x:c r="J171" s="72" t="n">
        <x:f>IF(OR(E171="",E171="В"),0,IF(OR(E171=$B$42,E171=$B$43,E171=$B$44,E171=$B$45,E171=$B$46),INDEX($G$42:$G$46,MATCH(E171,$B$42:$B$46,0)),$D$7))</x:f>
        <x:v>0</x:v>
      </x:c>
      <x:c r="K171" s="73" t="n">
        <x:f>IF(OR(L171="",L171="Выходной"),0,IF(L171="Готово",ROUND(24*MOD(I171-H171,1)-J171/60,10),"Проверить"))</x:f>
        <x:v>0</x:v>
      </x:c>
      <x:c r="L171" s="74" t="str">
        <x:f>IF(E171="","",IF(C171="","Нет дня",IF(E171="В","Выходной",IF(LEN(TRIM($B$16))=0,"Нет имени",IF(COUNTIFS($B$10:$B$33,$B$16)&gt;1,"Повтор имени",IF(OR(E171=$B$42,E171=$B$43,E171=$B$44,E171=$B$45,E171=$B$46),IF(INDEX($I$42:$I$46,MATCH(E171,$B$42:$B$46,0))="Готово","Готово","Проверьте смену"),IF(OR(IFERROR(SEARCH("-",E171),0)=0,IFERROR(SEARCH("-",E171,SEARCH("-",E171)+1),0)&gt;0),"Нет кода",IF(OR(H171&lt;0,I171&lt;0),"Неверное время",IF(H171=I171,"Начало равно концу",IF(NOT(ISNUMBER($D$7)),"Проверьте перерыв",IF(OR($D$7&lt;0,$D$7&lt;&gt;INT($D$7)),"Проверьте перерыв",IF($D$7&gt;=ROUND(MOD(I171-H171,1)*1440,8),"Перерыв не меньше смены","Готово"))))))))))))</x:f>
      </x:c>
      <x:c r="M171" s="3"/>
      <x:c r="N171" s="3"/>
      <x:c r="O171" s="3"/>
      <x:c r="P171" s="3"/>
      <x:c r="Q171" s="3"/>
      <x:c r="R171" s="3"/>
      <x:c r="S171" s="3"/>
      <x:c r="T171" s="3"/>
      <x:c r="U171" s="3"/>
      <x:c r="V171" s="3"/>
      <x:c r="W171" s="3"/>
      <x:c r="X171" s="3"/>
      <x:c r="Y171" s="3"/>
      <x:c r="Z171" s="3"/>
      <x:c r="AA171" s="3"/>
      <x:c r="AB171" s="3"/>
      <x:c r="AC171" s="3"/>
      <x:c r="AD171" s="3"/>
      <x:c r="AE171" s="3"/>
      <x:c r="AF171" s="3"/>
      <x:c r="AG171" s="3"/>
      <x:c r="AH171" s="3"/>
      <x:c r="AI171" s="3"/>
      <x:c r="AJ171" s="3"/>
      <x:c r="AK171" s="3"/>
    </x:row>
    <x:row r="172" ht="30" customHeight="1">
      <x:c r="A172" s="3"/>
      <x:c r="B172" s="69" t="str">
        <x:f>IF($B$16="","",$B$16)</x:f>
      </x:c>
      <x:c r="C172" s="70" t="n">
        <x:f>IF(AA$8="","",AA$8)</x:f>
        <x:v>46350</x:v>
      </x:c>
      <x:c r="D172" s="69" t="str">
        <x:f>IF(AA16="","",AA16)</x:f>
      </x:c>
      <x:c r="E172" s="69" t="str">
        <x:f>IFERROR(UPPER(CONCATENATE("",SUBSTITUTE(CONCATENATE("",SUBSTITUTE(CONCATENATE("",SUBSTITUTE(TRIM(CONCATENATE("",D172))," ","")),"–","-")),"—","-"))),CONCATENATE("",D172))</x:f>
      </x:c>
      <x:c r="F172" s="69" t="str">
        <x:f>IFERROR(LEFT(CONCATENATE("[",E172),SEARCH("-",E172)),"")</x:f>
      </x:c>
      <x:c r="G172" s="69" t="str">
        <x:f>IFERROR(MID(CONCATENATE(E172,"]"),SEARCH("-",E172)+1,32),"")</x:f>
      </x:c>
      <x:c r="H172" s="71" t="str">
        <x:f>IF(OR(E172="",E172="В"),"",IF(OR(E172=$B$42,E172=$B$43,E172=$B$44,E172=$B$45,E172=$B$46),INDEX($E$42:$E$46,MATCH(E172,$B$42:$B$46,0)),IFERROR(IF(ISNUMBER(SEARCH(":",F172)),IF(AND(OR((LEN(F172)-1)=4,(LEN(F172)-1)=5),MID(F172,1+(LEN(F172)-1)-2,1)=":",ISNUMBER(VALUE(MID(F172,2,1))),IF((LEN(F172)-1)=5,ISNUMBER(VALUE(MID(F172,3,1))),TRUE),ISNUMBER(VALUE(MID(F172,1+(LEN(F172)-1)-1,1))),ISNUMBER(VALUE(MID(F172,1+(LEN(F172)-1),1))),VALUE(MID(F172,2,(LEN(F172)-1)-3))&lt;24,VALUE(MID(F172,1+(LEN(F172)-1)-1,2))&lt;60),VALUE(MID(F172,2,(LEN(F172)-1)-3))/24+VALUE(MID(F172,1+(LEN(F172)-1)-1,2))/1440,-1),IF(AND((LEN(F172)-1)&gt;=1,(LEN(F172)-1)&lt;=2,ISNUMBER(VALUE(MID(F172,2,1))),IF((LEN(F172)-1)=2,ISNUMBER(VALUE(MID(F172,3,1))),TRUE),VALUE(MID(F172,2,(LEN(F172)-1)))&lt;24),VALUE(MID(F172,2,(LEN(F172)-1)))/24,-1)),-1)))</x:f>
      </x:c>
      <x:c r="I172" s="71" t="str">
        <x:f>IF(OR(E172="",E172="В"),"",IF(OR(E172=$B$42,E172=$B$43,E172=$B$44,E172=$B$45,E172=$B$46),INDEX($F$42:$F$46,MATCH(E172,$B$42:$B$46,0)),IFERROR(IF(ISNUMBER(SEARCH(":",G172)),IF(AND(OR((LEN(G172)-1)=4,(LEN(G172)-1)=5),MID(G172,0+(LEN(G172)-1)-2,1)=":",ISNUMBER(VALUE(MID(G172,1,1))),IF((LEN(G172)-1)=5,ISNUMBER(VALUE(MID(G172,2,1))),TRUE),ISNUMBER(VALUE(MID(G172,0+(LEN(G172)-1)-1,1))),ISNUMBER(VALUE(MID(G172,0+(LEN(G172)-1),1))),VALUE(MID(G172,1,(LEN(G172)-1)-3))&lt;24,VALUE(MID(G172,0+(LEN(G172)-1)-1,2))&lt;60),VALUE(MID(G172,1,(LEN(G172)-1)-3))/24+VALUE(MID(G172,0+(LEN(G172)-1)-1,2))/1440,-1),IF(AND((LEN(G172)-1)&gt;=1,(LEN(G172)-1)&lt;=2,ISNUMBER(VALUE(MID(G172,1,1))),IF((LEN(G172)-1)=2,ISNUMBER(VALUE(MID(G172,2,1))),TRUE),VALUE(MID(G172,1,(LEN(G172)-1)))&lt;24),VALUE(MID(G172,1,(LEN(G172)-1)))/24,-1)),-1)))</x:f>
      </x:c>
      <x:c r="J172" s="72" t="n">
        <x:f>IF(OR(E172="",E172="В"),0,IF(OR(E172=$B$42,E172=$B$43,E172=$B$44,E172=$B$45,E172=$B$46),INDEX($G$42:$G$46,MATCH(E172,$B$42:$B$46,0)),$D$7))</x:f>
        <x:v>0</x:v>
      </x:c>
      <x:c r="K172" s="73" t="n">
        <x:f>IF(OR(L172="",L172="Выходной"),0,IF(L172="Готово",ROUND(24*MOD(I172-H172,1)-J172/60,10),"Проверить"))</x:f>
        <x:v>0</x:v>
      </x:c>
      <x:c r="L172" s="74" t="str">
        <x:f>IF(E172="","",IF(C172="","Нет дня",IF(E172="В","Выходной",IF(LEN(TRIM($B$16))=0,"Нет имени",IF(COUNTIFS($B$10:$B$33,$B$16)&gt;1,"Повтор имени",IF(OR(E172=$B$42,E172=$B$43,E172=$B$44,E172=$B$45,E172=$B$46),IF(INDEX($I$42:$I$46,MATCH(E172,$B$42:$B$46,0))="Готово","Готово","Проверьте смену"),IF(OR(IFERROR(SEARCH("-",E172),0)=0,IFERROR(SEARCH("-",E172,SEARCH("-",E172)+1),0)&gt;0),"Нет кода",IF(OR(H172&lt;0,I172&lt;0),"Неверное время",IF(H172=I172,"Начало равно концу",IF(NOT(ISNUMBER($D$7)),"Проверьте перерыв",IF(OR($D$7&lt;0,$D$7&lt;&gt;INT($D$7)),"Проверьте перерыв",IF($D$7&gt;=ROUND(MOD(I172-H172,1)*1440,8),"Перерыв не меньше смены","Готово"))))))))))))</x:f>
      </x:c>
      <x:c r="M172" s="3"/>
      <x:c r="N172" s="3"/>
      <x:c r="O172" s="3"/>
      <x:c r="P172" s="3"/>
      <x:c r="Q172" s="3"/>
      <x:c r="R172" s="3"/>
      <x:c r="S172" s="3"/>
      <x:c r="T172" s="3"/>
      <x:c r="U172" s="3"/>
      <x:c r="V172" s="3"/>
      <x:c r="W172" s="3"/>
      <x:c r="X172" s="3"/>
      <x:c r="Y172" s="3"/>
      <x:c r="Z172" s="3"/>
      <x:c r="AA172" s="3"/>
      <x:c r="AB172" s="3"/>
      <x:c r="AC172" s="3"/>
      <x:c r="AD172" s="3"/>
      <x:c r="AE172" s="3"/>
      <x:c r="AF172" s="3"/>
      <x:c r="AG172" s="3"/>
      <x:c r="AH172" s="3"/>
      <x:c r="AI172" s="3"/>
      <x:c r="AJ172" s="3"/>
      <x:c r="AK172" s="3"/>
    </x:row>
    <x:row r="173" ht="30" customHeight="1">
      <x:c r="A173" s="3"/>
      <x:c r="B173" s="69" t="str">
        <x:f>IF($B$16="","",$B$16)</x:f>
      </x:c>
      <x:c r="C173" s="70" t="n">
        <x:f>IF(AB$8="","",AB$8)</x:f>
        <x:v>46351</x:v>
      </x:c>
      <x:c r="D173" s="69" t="str">
        <x:f>IF(AB16="","",AB16)</x:f>
      </x:c>
      <x:c r="E173" s="69" t="str">
        <x:f>IFERROR(UPPER(CONCATENATE("",SUBSTITUTE(CONCATENATE("",SUBSTITUTE(CONCATENATE("",SUBSTITUTE(TRIM(CONCATENATE("",D173))," ","")),"–","-")),"—","-"))),CONCATENATE("",D173))</x:f>
      </x:c>
      <x:c r="F173" s="69" t="str">
        <x:f>IFERROR(LEFT(CONCATENATE("[",E173),SEARCH("-",E173)),"")</x:f>
      </x:c>
      <x:c r="G173" s="69" t="str">
        <x:f>IFERROR(MID(CONCATENATE(E173,"]"),SEARCH("-",E173)+1,32),"")</x:f>
      </x:c>
      <x:c r="H173" s="71" t="str">
        <x:f>IF(OR(E173="",E173="В"),"",IF(OR(E173=$B$42,E173=$B$43,E173=$B$44,E173=$B$45,E173=$B$46),INDEX($E$42:$E$46,MATCH(E173,$B$42:$B$46,0)),IFERROR(IF(ISNUMBER(SEARCH(":",F173)),IF(AND(OR((LEN(F173)-1)=4,(LEN(F173)-1)=5),MID(F173,1+(LEN(F173)-1)-2,1)=":",ISNUMBER(VALUE(MID(F173,2,1))),IF((LEN(F173)-1)=5,ISNUMBER(VALUE(MID(F173,3,1))),TRUE),ISNUMBER(VALUE(MID(F173,1+(LEN(F173)-1)-1,1))),ISNUMBER(VALUE(MID(F173,1+(LEN(F173)-1),1))),VALUE(MID(F173,2,(LEN(F173)-1)-3))&lt;24,VALUE(MID(F173,1+(LEN(F173)-1)-1,2))&lt;60),VALUE(MID(F173,2,(LEN(F173)-1)-3))/24+VALUE(MID(F173,1+(LEN(F173)-1)-1,2))/1440,-1),IF(AND((LEN(F173)-1)&gt;=1,(LEN(F173)-1)&lt;=2,ISNUMBER(VALUE(MID(F173,2,1))),IF((LEN(F173)-1)=2,ISNUMBER(VALUE(MID(F173,3,1))),TRUE),VALUE(MID(F173,2,(LEN(F173)-1)))&lt;24),VALUE(MID(F173,2,(LEN(F173)-1)))/24,-1)),-1)))</x:f>
      </x:c>
      <x:c r="I173" s="71" t="str">
        <x:f>IF(OR(E173="",E173="В"),"",IF(OR(E173=$B$42,E173=$B$43,E173=$B$44,E173=$B$45,E173=$B$46),INDEX($F$42:$F$46,MATCH(E173,$B$42:$B$46,0)),IFERROR(IF(ISNUMBER(SEARCH(":",G173)),IF(AND(OR((LEN(G173)-1)=4,(LEN(G173)-1)=5),MID(G173,0+(LEN(G173)-1)-2,1)=":",ISNUMBER(VALUE(MID(G173,1,1))),IF((LEN(G173)-1)=5,ISNUMBER(VALUE(MID(G173,2,1))),TRUE),ISNUMBER(VALUE(MID(G173,0+(LEN(G173)-1)-1,1))),ISNUMBER(VALUE(MID(G173,0+(LEN(G173)-1),1))),VALUE(MID(G173,1,(LEN(G173)-1)-3))&lt;24,VALUE(MID(G173,0+(LEN(G173)-1)-1,2))&lt;60),VALUE(MID(G173,1,(LEN(G173)-1)-3))/24+VALUE(MID(G173,0+(LEN(G173)-1)-1,2))/1440,-1),IF(AND((LEN(G173)-1)&gt;=1,(LEN(G173)-1)&lt;=2,ISNUMBER(VALUE(MID(G173,1,1))),IF((LEN(G173)-1)=2,ISNUMBER(VALUE(MID(G173,2,1))),TRUE),VALUE(MID(G173,1,(LEN(G173)-1)))&lt;24),VALUE(MID(G173,1,(LEN(G173)-1)))/24,-1)),-1)))</x:f>
      </x:c>
      <x:c r="J173" s="72" t="n">
        <x:f>IF(OR(E173="",E173="В"),0,IF(OR(E173=$B$42,E173=$B$43,E173=$B$44,E173=$B$45,E173=$B$46),INDEX($G$42:$G$46,MATCH(E173,$B$42:$B$46,0)),$D$7))</x:f>
        <x:v>0</x:v>
      </x:c>
      <x:c r="K173" s="73" t="n">
        <x:f>IF(OR(L173="",L173="Выходной"),0,IF(L173="Готово",ROUND(24*MOD(I173-H173,1)-J173/60,10),"Проверить"))</x:f>
        <x:v>0</x:v>
      </x:c>
      <x:c r="L173" s="74" t="str">
        <x:f>IF(E173="","",IF(C173="","Нет дня",IF(E173="В","Выходной",IF(LEN(TRIM($B$16))=0,"Нет имени",IF(COUNTIFS($B$10:$B$33,$B$16)&gt;1,"Повтор имени",IF(OR(E173=$B$42,E173=$B$43,E173=$B$44,E173=$B$45,E173=$B$46),IF(INDEX($I$42:$I$46,MATCH(E173,$B$42:$B$46,0))="Готово","Готово","Проверьте смену"),IF(OR(IFERROR(SEARCH("-",E173),0)=0,IFERROR(SEARCH("-",E173,SEARCH("-",E173)+1),0)&gt;0),"Нет кода",IF(OR(H173&lt;0,I173&lt;0),"Неверное время",IF(H173=I173,"Начало равно концу",IF(NOT(ISNUMBER($D$7)),"Проверьте перерыв",IF(OR($D$7&lt;0,$D$7&lt;&gt;INT($D$7)),"Проверьте перерыв",IF($D$7&gt;=ROUND(MOD(I173-H173,1)*1440,8),"Перерыв не меньше смены","Готово"))))))))))))</x:f>
      </x:c>
      <x:c r="M173" s="3"/>
      <x:c r="N173" s="3"/>
      <x:c r="O173" s="3"/>
      <x:c r="P173" s="3"/>
      <x:c r="Q173" s="3"/>
      <x:c r="R173" s="3"/>
      <x:c r="S173" s="3"/>
      <x:c r="T173" s="3"/>
      <x:c r="U173" s="3"/>
      <x:c r="V173" s="3"/>
      <x:c r="W173" s="3"/>
      <x:c r="X173" s="3"/>
      <x:c r="Y173" s="3"/>
      <x:c r="Z173" s="3"/>
      <x:c r="AA173" s="3"/>
      <x:c r="AB173" s="3"/>
      <x:c r="AC173" s="3"/>
      <x:c r="AD173" s="3"/>
      <x:c r="AE173" s="3"/>
      <x:c r="AF173" s="3"/>
      <x:c r="AG173" s="3"/>
      <x:c r="AH173" s="3"/>
      <x:c r="AI173" s="3"/>
      <x:c r="AJ173" s="3"/>
      <x:c r="AK173" s="3"/>
    </x:row>
    <x:row r="174" ht="30" customHeight="1">
      <x:c r="A174" s="3"/>
      <x:c r="B174" s="69" t="str">
        <x:f>IF($B$16="","",$B$16)</x:f>
      </x:c>
      <x:c r="C174" s="70" t="n">
        <x:f>IF(AC$8="","",AC$8)</x:f>
        <x:v>46352</x:v>
      </x:c>
      <x:c r="D174" s="69" t="str">
        <x:f>IF(AC16="","",AC16)</x:f>
      </x:c>
      <x:c r="E174" s="69" t="str">
        <x:f>IFERROR(UPPER(CONCATENATE("",SUBSTITUTE(CONCATENATE("",SUBSTITUTE(CONCATENATE("",SUBSTITUTE(TRIM(CONCATENATE("",D174))," ","")),"–","-")),"—","-"))),CONCATENATE("",D174))</x:f>
      </x:c>
      <x:c r="F174" s="69" t="str">
        <x:f>IFERROR(LEFT(CONCATENATE("[",E174),SEARCH("-",E174)),"")</x:f>
      </x:c>
      <x:c r="G174" s="69" t="str">
        <x:f>IFERROR(MID(CONCATENATE(E174,"]"),SEARCH("-",E174)+1,32),"")</x:f>
      </x:c>
      <x:c r="H174" s="71" t="str">
        <x:f>IF(OR(E174="",E174="В"),"",IF(OR(E174=$B$42,E174=$B$43,E174=$B$44,E174=$B$45,E174=$B$46),INDEX($E$42:$E$46,MATCH(E174,$B$42:$B$46,0)),IFERROR(IF(ISNUMBER(SEARCH(":",F174)),IF(AND(OR((LEN(F174)-1)=4,(LEN(F174)-1)=5),MID(F174,1+(LEN(F174)-1)-2,1)=":",ISNUMBER(VALUE(MID(F174,2,1))),IF((LEN(F174)-1)=5,ISNUMBER(VALUE(MID(F174,3,1))),TRUE),ISNUMBER(VALUE(MID(F174,1+(LEN(F174)-1)-1,1))),ISNUMBER(VALUE(MID(F174,1+(LEN(F174)-1),1))),VALUE(MID(F174,2,(LEN(F174)-1)-3))&lt;24,VALUE(MID(F174,1+(LEN(F174)-1)-1,2))&lt;60),VALUE(MID(F174,2,(LEN(F174)-1)-3))/24+VALUE(MID(F174,1+(LEN(F174)-1)-1,2))/1440,-1),IF(AND((LEN(F174)-1)&gt;=1,(LEN(F174)-1)&lt;=2,ISNUMBER(VALUE(MID(F174,2,1))),IF((LEN(F174)-1)=2,ISNUMBER(VALUE(MID(F174,3,1))),TRUE),VALUE(MID(F174,2,(LEN(F174)-1)))&lt;24),VALUE(MID(F174,2,(LEN(F174)-1)))/24,-1)),-1)))</x:f>
      </x:c>
      <x:c r="I174" s="71" t="str">
        <x:f>IF(OR(E174="",E174="В"),"",IF(OR(E174=$B$42,E174=$B$43,E174=$B$44,E174=$B$45,E174=$B$46),INDEX($F$42:$F$46,MATCH(E174,$B$42:$B$46,0)),IFERROR(IF(ISNUMBER(SEARCH(":",G174)),IF(AND(OR((LEN(G174)-1)=4,(LEN(G174)-1)=5),MID(G174,0+(LEN(G174)-1)-2,1)=":",ISNUMBER(VALUE(MID(G174,1,1))),IF((LEN(G174)-1)=5,ISNUMBER(VALUE(MID(G174,2,1))),TRUE),ISNUMBER(VALUE(MID(G174,0+(LEN(G174)-1)-1,1))),ISNUMBER(VALUE(MID(G174,0+(LEN(G174)-1),1))),VALUE(MID(G174,1,(LEN(G174)-1)-3))&lt;24,VALUE(MID(G174,0+(LEN(G174)-1)-1,2))&lt;60),VALUE(MID(G174,1,(LEN(G174)-1)-3))/24+VALUE(MID(G174,0+(LEN(G174)-1)-1,2))/1440,-1),IF(AND((LEN(G174)-1)&gt;=1,(LEN(G174)-1)&lt;=2,ISNUMBER(VALUE(MID(G174,1,1))),IF((LEN(G174)-1)=2,ISNUMBER(VALUE(MID(G174,2,1))),TRUE),VALUE(MID(G174,1,(LEN(G174)-1)))&lt;24),VALUE(MID(G174,1,(LEN(G174)-1)))/24,-1)),-1)))</x:f>
      </x:c>
      <x:c r="J174" s="72" t="n">
        <x:f>IF(OR(E174="",E174="В"),0,IF(OR(E174=$B$42,E174=$B$43,E174=$B$44,E174=$B$45,E174=$B$46),INDEX($G$42:$G$46,MATCH(E174,$B$42:$B$46,0)),$D$7))</x:f>
        <x:v>0</x:v>
      </x:c>
      <x:c r="K174" s="73" t="n">
        <x:f>IF(OR(L174="",L174="Выходной"),0,IF(L174="Готово",ROUND(24*MOD(I174-H174,1)-J174/60,10),"Проверить"))</x:f>
        <x:v>0</x:v>
      </x:c>
      <x:c r="L174" s="74" t="str">
        <x:f>IF(E174="","",IF(C174="","Нет дня",IF(E174="В","Выходной",IF(LEN(TRIM($B$16))=0,"Нет имени",IF(COUNTIFS($B$10:$B$33,$B$16)&gt;1,"Повтор имени",IF(OR(E174=$B$42,E174=$B$43,E174=$B$44,E174=$B$45,E174=$B$46),IF(INDEX($I$42:$I$46,MATCH(E174,$B$42:$B$46,0))="Готово","Готово","Проверьте смену"),IF(OR(IFERROR(SEARCH("-",E174),0)=0,IFERROR(SEARCH("-",E174,SEARCH("-",E174)+1),0)&gt;0),"Нет кода",IF(OR(H174&lt;0,I174&lt;0),"Неверное время",IF(H174=I174,"Начало равно концу",IF(NOT(ISNUMBER($D$7)),"Проверьте перерыв",IF(OR($D$7&lt;0,$D$7&lt;&gt;INT($D$7)),"Проверьте перерыв",IF($D$7&gt;=ROUND(MOD(I174-H174,1)*1440,8),"Перерыв не меньше смены","Готово"))))))))))))</x:f>
      </x:c>
      <x:c r="M174" s="3"/>
      <x:c r="N174" s="3"/>
      <x:c r="O174" s="3"/>
      <x:c r="P174" s="3"/>
      <x:c r="Q174" s="3"/>
      <x:c r="R174" s="3"/>
      <x:c r="S174" s="3"/>
      <x:c r="T174" s="3"/>
      <x:c r="U174" s="3"/>
      <x:c r="V174" s="3"/>
      <x:c r="W174" s="3"/>
      <x:c r="X174" s="3"/>
      <x:c r="Y174" s="3"/>
      <x:c r="Z174" s="3"/>
      <x:c r="AA174" s="3"/>
      <x:c r="AB174" s="3"/>
      <x:c r="AC174" s="3"/>
      <x:c r="AD174" s="3"/>
      <x:c r="AE174" s="3"/>
      <x:c r="AF174" s="3"/>
      <x:c r="AG174" s="3"/>
      <x:c r="AH174" s="3"/>
      <x:c r="AI174" s="3"/>
      <x:c r="AJ174" s="3"/>
      <x:c r="AK174" s="3"/>
    </x:row>
    <x:row r="175" ht="30" customHeight="1">
      <x:c r="A175" s="3"/>
      <x:c r="B175" s="69" t="str">
        <x:f>IF($B$16="","",$B$16)</x:f>
      </x:c>
      <x:c r="C175" s="70" t="n">
        <x:f>IF(AD$8="","",AD$8)</x:f>
        <x:v>46353</x:v>
      </x:c>
      <x:c r="D175" s="69" t="str">
        <x:f>IF(AD16="","",AD16)</x:f>
      </x:c>
      <x:c r="E175" s="69" t="str">
        <x:f>IFERROR(UPPER(CONCATENATE("",SUBSTITUTE(CONCATENATE("",SUBSTITUTE(CONCATENATE("",SUBSTITUTE(TRIM(CONCATENATE("",D175))," ","")),"–","-")),"—","-"))),CONCATENATE("",D175))</x:f>
      </x:c>
      <x:c r="F175" s="69" t="str">
        <x:f>IFERROR(LEFT(CONCATENATE("[",E175),SEARCH("-",E175)),"")</x:f>
      </x:c>
      <x:c r="G175" s="69" t="str">
        <x:f>IFERROR(MID(CONCATENATE(E175,"]"),SEARCH("-",E175)+1,32),"")</x:f>
      </x:c>
      <x:c r="H175" s="71" t="str">
        <x:f>IF(OR(E175="",E175="В"),"",IF(OR(E175=$B$42,E175=$B$43,E175=$B$44,E175=$B$45,E175=$B$46),INDEX($E$42:$E$46,MATCH(E175,$B$42:$B$46,0)),IFERROR(IF(ISNUMBER(SEARCH(":",F175)),IF(AND(OR((LEN(F175)-1)=4,(LEN(F175)-1)=5),MID(F175,1+(LEN(F175)-1)-2,1)=":",ISNUMBER(VALUE(MID(F175,2,1))),IF((LEN(F175)-1)=5,ISNUMBER(VALUE(MID(F175,3,1))),TRUE),ISNUMBER(VALUE(MID(F175,1+(LEN(F175)-1)-1,1))),ISNUMBER(VALUE(MID(F175,1+(LEN(F175)-1),1))),VALUE(MID(F175,2,(LEN(F175)-1)-3))&lt;24,VALUE(MID(F175,1+(LEN(F175)-1)-1,2))&lt;60),VALUE(MID(F175,2,(LEN(F175)-1)-3))/24+VALUE(MID(F175,1+(LEN(F175)-1)-1,2))/1440,-1),IF(AND((LEN(F175)-1)&gt;=1,(LEN(F175)-1)&lt;=2,ISNUMBER(VALUE(MID(F175,2,1))),IF((LEN(F175)-1)=2,ISNUMBER(VALUE(MID(F175,3,1))),TRUE),VALUE(MID(F175,2,(LEN(F175)-1)))&lt;24),VALUE(MID(F175,2,(LEN(F175)-1)))/24,-1)),-1)))</x:f>
      </x:c>
      <x:c r="I175" s="71" t="str">
        <x:f>IF(OR(E175="",E175="В"),"",IF(OR(E175=$B$42,E175=$B$43,E175=$B$44,E175=$B$45,E175=$B$46),INDEX($F$42:$F$46,MATCH(E175,$B$42:$B$46,0)),IFERROR(IF(ISNUMBER(SEARCH(":",G175)),IF(AND(OR((LEN(G175)-1)=4,(LEN(G175)-1)=5),MID(G175,0+(LEN(G175)-1)-2,1)=":",ISNUMBER(VALUE(MID(G175,1,1))),IF((LEN(G175)-1)=5,ISNUMBER(VALUE(MID(G175,2,1))),TRUE),ISNUMBER(VALUE(MID(G175,0+(LEN(G175)-1)-1,1))),ISNUMBER(VALUE(MID(G175,0+(LEN(G175)-1),1))),VALUE(MID(G175,1,(LEN(G175)-1)-3))&lt;24,VALUE(MID(G175,0+(LEN(G175)-1)-1,2))&lt;60),VALUE(MID(G175,1,(LEN(G175)-1)-3))/24+VALUE(MID(G175,0+(LEN(G175)-1)-1,2))/1440,-1),IF(AND((LEN(G175)-1)&gt;=1,(LEN(G175)-1)&lt;=2,ISNUMBER(VALUE(MID(G175,1,1))),IF((LEN(G175)-1)=2,ISNUMBER(VALUE(MID(G175,2,1))),TRUE),VALUE(MID(G175,1,(LEN(G175)-1)))&lt;24),VALUE(MID(G175,1,(LEN(G175)-1)))/24,-1)),-1)))</x:f>
      </x:c>
      <x:c r="J175" s="72" t="n">
        <x:f>IF(OR(E175="",E175="В"),0,IF(OR(E175=$B$42,E175=$B$43,E175=$B$44,E175=$B$45,E175=$B$46),INDEX($G$42:$G$46,MATCH(E175,$B$42:$B$46,0)),$D$7))</x:f>
        <x:v>0</x:v>
      </x:c>
      <x:c r="K175" s="73" t="n">
        <x:f>IF(OR(L175="",L175="Выходной"),0,IF(L175="Готово",ROUND(24*MOD(I175-H175,1)-J175/60,10),"Проверить"))</x:f>
        <x:v>0</x:v>
      </x:c>
      <x:c r="L175" s="74" t="str">
        <x:f>IF(E175="","",IF(C175="","Нет дня",IF(E175="В","Выходной",IF(LEN(TRIM($B$16))=0,"Нет имени",IF(COUNTIFS($B$10:$B$33,$B$16)&gt;1,"Повтор имени",IF(OR(E175=$B$42,E175=$B$43,E175=$B$44,E175=$B$45,E175=$B$46),IF(INDEX($I$42:$I$46,MATCH(E175,$B$42:$B$46,0))="Готово","Готово","Проверьте смену"),IF(OR(IFERROR(SEARCH("-",E175),0)=0,IFERROR(SEARCH("-",E175,SEARCH("-",E175)+1),0)&gt;0),"Нет кода",IF(OR(H175&lt;0,I175&lt;0),"Неверное время",IF(H175=I175,"Начало равно концу",IF(NOT(ISNUMBER($D$7)),"Проверьте перерыв",IF(OR($D$7&lt;0,$D$7&lt;&gt;INT($D$7)),"Проверьте перерыв",IF($D$7&gt;=ROUND(MOD(I175-H175,1)*1440,8),"Перерыв не меньше смены","Готово"))))))))))))</x:f>
      </x:c>
      <x:c r="M175" s="3"/>
      <x:c r="N175" s="3"/>
      <x:c r="O175" s="3"/>
      <x:c r="P175" s="3"/>
      <x:c r="Q175" s="3"/>
      <x:c r="R175" s="3"/>
      <x:c r="S175" s="3"/>
      <x:c r="T175" s="3"/>
      <x:c r="U175" s="3"/>
      <x:c r="V175" s="3"/>
      <x:c r="W175" s="3"/>
      <x:c r="X175" s="3"/>
      <x:c r="Y175" s="3"/>
      <x:c r="Z175" s="3"/>
      <x:c r="AA175" s="3"/>
      <x:c r="AB175" s="3"/>
      <x:c r="AC175" s="3"/>
      <x:c r="AD175" s="3"/>
      <x:c r="AE175" s="3"/>
      <x:c r="AF175" s="3"/>
      <x:c r="AG175" s="3"/>
      <x:c r="AH175" s="3"/>
      <x:c r="AI175" s="3"/>
      <x:c r="AJ175" s="3"/>
      <x:c r="AK175" s="3"/>
    </x:row>
    <x:row r="176" ht="30" customHeight="1">
      <x:c r="A176" s="3"/>
      <x:c r="B176" s="69" t="str">
        <x:f>IF($B$16="","",$B$16)</x:f>
      </x:c>
      <x:c r="C176" s="70" t="n">
        <x:f>IF(AE$8="","",AE$8)</x:f>
        <x:v>46354</x:v>
      </x:c>
      <x:c r="D176" s="69" t="str">
        <x:f>IF(AE16="","",AE16)</x:f>
      </x:c>
      <x:c r="E176" s="69" t="str">
        <x:f>IFERROR(UPPER(CONCATENATE("",SUBSTITUTE(CONCATENATE("",SUBSTITUTE(CONCATENATE("",SUBSTITUTE(TRIM(CONCATENATE("",D176))," ","")),"–","-")),"—","-"))),CONCATENATE("",D176))</x:f>
      </x:c>
      <x:c r="F176" s="69" t="str">
        <x:f>IFERROR(LEFT(CONCATENATE("[",E176),SEARCH("-",E176)),"")</x:f>
      </x:c>
      <x:c r="G176" s="69" t="str">
        <x:f>IFERROR(MID(CONCATENATE(E176,"]"),SEARCH("-",E176)+1,32),"")</x:f>
      </x:c>
      <x:c r="H176" s="71" t="str">
        <x:f>IF(OR(E176="",E176="В"),"",IF(OR(E176=$B$42,E176=$B$43,E176=$B$44,E176=$B$45,E176=$B$46),INDEX($E$42:$E$46,MATCH(E176,$B$42:$B$46,0)),IFERROR(IF(ISNUMBER(SEARCH(":",F176)),IF(AND(OR((LEN(F176)-1)=4,(LEN(F176)-1)=5),MID(F176,1+(LEN(F176)-1)-2,1)=":",ISNUMBER(VALUE(MID(F176,2,1))),IF((LEN(F176)-1)=5,ISNUMBER(VALUE(MID(F176,3,1))),TRUE),ISNUMBER(VALUE(MID(F176,1+(LEN(F176)-1)-1,1))),ISNUMBER(VALUE(MID(F176,1+(LEN(F176)-1),1))),VALUE(MID(F176,2,(LEN(F176)-1)-3))&lt;24,VALUE(MID(F176,1+(LEN(F176)-1)-1,2))&lt;60),VALUE(MID(F176,2,(LEN(F176)-1)-3))/24+VALUE(MID(F176,1+(LEN(F176)-1)-1,2))/1440,-1),IF(AND((LEN(F176)-1)&gt;=1,(LEN(F176)-1)&lt;=2,ISNUMBER(VALUE(MID(F176,2,1))),IF((LEN(F176)-1)=2,ISNUMBER(VALUE(MID(F176,3,1))),TRUE),VALUE(MID(F176,2,(LEN(F176)-1)))&lt;24),VALUE(MID(F176,2,(LEN(F176)-1)))/24,-1)),-1)))</x:f>
      </x:c>
      <x:c r="I176" s="71" t="str">
        <x:f>IF(OR(E176="",E176="В"),"",IF(OR(E176=$B$42,E176=$B$43,E176=$B$44,E176=$B$45,E176=$B$46),INDEX($F$42:$F$46,MATCH(E176,$B$42:$B$46,0)),IFERROR(IF(ISNUMBER(SEARCH(":",G176)),IF(AND(OR((LEN(G176)-1)=4,(LEN(G176)-1)=5),MID(G176,0+(LEN(G176)-1)-2,1)=":",ISNUMBER(VALUE(MID(G176,1,1))),IF((LEN(G176)-1)=5,ISNUMBER(VALUE(MID(G176,2,1))),TRUE),ISNUMBER(VALUE(MID(G176,0+(LEN(G176)-1)-1,1))),ISNUMBER(VALUE(MID(G176,0+(LEN(G176)-1),1))),VALUE(MID(G176,1,(LEN(G176)-1)-3))&lt;24,VALUE(MID(G176,0+(LEN(G176)-1)-1,2))&lt;60),VALUE(MID(G176,1,(LEN(G176)-1)-3))/24+VALUE(MID(G176,0+(LEN(G176)-1)-1,2))/1440,-1),IF(AND((LEN(G176)-1)&gt;=1,(LEN(G176)-1)&lt;=2,ISNUMBER(VALUE(MID(G176,1,1))),IF((LEN(G176)-1)=2,ISNUMBER(VALUE(MID(G176,2,1))),TRUE),VALUE(MID(G176,1,(LEN(G176)-1)))&lt;24),VALUE(MID(G176,1,(LEN(G176)-1)))/24,-1)),-1)))</x:f>
      </x:c>
      <x:c r="J176" s="72" t="n">
        <x:f>IF(OR(E176="",E176="В"),0,IF(OR(E176=$B$42,E176=$B$43,E176=$B$44,E176=$B$45,E176=$B$46),INDEX($G$42:$G$46,MATCH(E176,$B$42:$B$46,0)),$D$7))</x:f>
        <x:v>0</x:v>
      </x:c>
      <x:c r="K176" s="73" t="n">
        <x:f>IF(OR(L176="",L176="Выходной"),0,IF(L176="Готово",ROUND(24*MOD(I176-H176,1)-J176/60,10),"Проверить"))</x:f>
        <x:v>0</x:v>
      </x:c>
      <x:c r="L176" s="74" t="str">
        <x:f>IF(E176="","",IF(C176="","Нет дня",IF(E176="В","Выходной",IF(LEN(TRIM($B$16))=0,"Нет имени",IF(COUNTIFS($B$10:$B$33,$B$16)&gt;1,"Повтор имени",IF(OR(E176=$B$42,E176=$B$43,E176=$B$44,E176=$B$45,E176=$B$46),IF(INDEX($I$42:$I$46,MATCH(E176,$B$42:$B$46,0))="Готово","Готово","Проверьте смену"),IF(OR(IFERROR(SEARCH("-",E176),0)=0,IFERROR(SEARCH("-",E176,SEARCH("-",E176)+1),0)&gt;0),"Нет кода",IF(OR(H176&lt;0,I176&lt;0),"Неверное время",IF(H176=I176,"Начало равно концу",IF(NOT(ISNUMBER($D$7)),"Проверьте перерыв",IF(OR($D$7&lt;0,$D$7&lt;&gt;INT($D$7)),"Проверьте перерыв",IF($D$7&gt;=ROUND(MOD(I176-H176,1)*1440,8),"Перерыв не меньше смены","Готово"))))))))))))</x:f>
      </x:c>
      <x:c r="M176" s="3"/>
      <x:c r="N176" s="3"/>
      <x:c r="O176" s="3"/>
      <x:c r="P176" s="3"/>
      <x:c r="Q176" s="3"/>
      <x:c r="R176" s="3"/>
      <x:c r="S176" s="3"/>
      <x:c r="T176" s="3"/>
      <x:c r="U176" s="3"/>
      <x:c r="V176" s="3"/>
      <x:c r="W176" s="3"/>
      <x:c r="X176" s="3"/>
      <x:c r="Y176" s="3"/>
      <x:c r="Z176" s="3"/>
      <x:c r="AA176" s="3"/>
      <x:c r="AB176" s="3"/>
      <x:c r="AC176" s="3"/>
      <x:c r="AD176" s="3"/>
      <x:c r="AE176" s="3"/>
      <x:c r="AF176" s="3"/>
      <x:c r="AG176" s="3"/>
      <x:c r="AH176" s="3"/>
      <x:c r="AI176" s="3"/>
      <x:c r="AJ176" s="3"/>
      <x:c r="AK176" s="3"/>
    </x:row>
    <x:row r="177" ht="30" customHeight="1">
      <x:c r="A177" s="3"/>
      <x:c r="B177" s="69" t="str">
        <x:f>IF($B$16="","",$B$16)</x:f>
      </x:c>
      <x:c r="C177" s="70" t="n">
        <x:f>IF(AF$8="","",AF$8)</x:f>
        <x:v>46355</x:v>
      </x:c>
      <x:c r="D177" s="69" t="str">
        <x:f>IF(AF16="","",AF16)</x:f>
      </x:c>
      <x:c r="E177" s="69" t="str">
        <x:f>IFERROR(UPPER(CONCATENATE("",SUBSTITUTE(CONCATENATE("",SUBSTITUTE(CONCATENATE("",SUBSTITUTE(TRIM(CONCATENATE("",D177))," ","")),"–","-")),"—","-"))),CONCATENATE("",D177))</x:f>
      </x:c>
      <x:c r="F177" s="69" t="str">
        <x:f>IFERROR(LEFT(CONCATENATE("[",E177),SEARCH("-",E177)),"")</x:f>
      </x:c>
      <x:c r="G177" s="69" t="str">
        <x:f>IFERROR(MID(CONCATENATE(E177,"]"),SEARCH("-",E177)+1,32),"")</x:f>
      </x:c>
      <x:c r="H177" s="71" t="str">
        <x:f>IF(OR(E177="",E177="В"),"",IF(OR(E177=$B$42,E177=$B$43,E177=$B$44,E177=$B$45,E177=$B$46),INDEX($E$42:$E$46,MATCH(E177,$B$42:$B$46,0)),IFERROR(IF(ISNUMBER(SEARCH(":",F177)),IF(AND(OR((LEN(F177)-1)=4,(LEN(F177)-1)=5),MID(F177,1+(LEN(F177)-1)-2,1)=":",ISNUMBER(VALUE(MID(F177,2,1))),IF((LEN(F177)-1)=5,ISNUMBER(VALUE(MID(F177,3,1))),TRUE),ISNUMBER(VALUE(MID(F177,1+(LEN(F177)-1)-1,1))),ISNUMBER(VALUE(MID(F177,1+(LEN(F177)-1),1))),VALUE(MID(F177,2,(LEN(F177)-1)-3))&lt;24,VALUE(MID(F177,1+(LEN(F177)-1)-1,2))&lt;60),VALUE(MID(F177,2,(LEN(F177)-1)-3))/24+VALUE(MID(F177,1+(LEN(F177)-1)-1,2))/1440,-1),IF(AND((LEN(F177)-1)&gt;=1,(LEN(F177)-1)&lt;=2,ISNUMBER(VALUE(MID(F177,2,1))),IF((LEN(F177)-1)=2,ISNUMBER(VALUE(MID(F177,3,1))),TRUE),VALUE(MID(F177,2,(LEN(F177)-1)))&lt;24),VALUE(MID(F177,2,(LEN(F177)-1)))/24,-1)),-1)))</x:f>
      </x:c>
      <x:c r="I177" s="71" t="str">
        <x:f>IF(OR(E177="",E177="В"),"",IF(OR(E177=$B$42,E177=$B$43,E177=$B$44,E177=$B$45,E177=$B$46),INDEX($F$42:$F$46,MATCH(E177,$B$42:$B$46,0)),IFERROR(IF(ISNUMBER(SEARCH(":",G177)),IF(AND(OR((LEN(G177)-1)=4,(LEN(G177)-1)=5),MID(G177,0+(LEN(G177)-1)-2,1)=":",ISNUMBER(VALUE(MID(G177,1,1))),IF((LEN(G177)-1)=5,ISNUMBER(VALUE(MID(G177,2,1))),TRUE),ISNUMBER(VALUE(MID(G177,0+(LEN(G177)-1)-1,1))),ISNUMBER(VALUE(MID(G177,0+(LEN(G177)-1),1))),VALUE(MID(G177,1,(LEN(G177)-1)-3))&lt;24,VALUE(MID(G177,0+(LEN(G177)-1)-1,2))&lt;60),VALUE(MID(G177,1,(LEN(G177)-1)-3))/24+VALUE(MID(G177,0+(LEN(G177)-1)-1,2))/1440,-1),IF(AND((LEN(G177)-1)&gt;=1,(LEN(G177)-1)&lt;=2,ISNUMBER(VALUE(MID(G177,1,1))),IF((LEN(G177)-1)=2,ISNUMBER(VALUE(MID(G177,2,1))),TRUE),VALUE(MID(G177,1,(LEN(G177)-1)))&lt;24),VALUE(MID(G177,1,(LEN(G177)-1)))/24,-1)),-1)))</x:f>
      </x:c>
      <x:c r="J177" s="72" t="n">
        <x:f>IF(OR(E177="",E177="В"),0,IF(OR(E177=$B$42,E177=$B$43,E177=$B$44,E177=$B$45,E177=$B$46),INDEX($G$42:$G$46,MATCH(E177,$B$42:$B$46,0)),$D$7))</x:f>
        <x:v>0</x:v>
      </x:c>
      <x:c r="K177" s="73" t="n">
        <x:f>IF(OR(L177="",L177="Выходной"),0,IF(L177="Готово",ROUND(24*MOD(I177-H177,1)-J177/60,10),"Проверить"))</x:f>
        <x:v>0</x:v>
      </x:c>
      <x:c r="L177" s="74" t="str">
        <x:f>IF(E177="","",IF(C177="","Нет дня",IF(E177="В","Выходной",IF(LEN(TRIM($B$16))=0,"Нет имени",IF(COUNTIFS($B$10:$B$33,$B$16)&gt;1,"Повтор имени",IF(OR(E177=$B$42,E177=$B$43,E177=$B$44,E177=$B$45,E177=$B$46),IF(INDEX($I$42:$I$46,MATCH(E177,$B$42:$B$46,0))="Готово","Готово","Проверьте смену"),IF(OR(IFERROR(SEARCH("-",E177),0)=0,IFERROR(SEARCH("-",E177,SEARCH("-",E177)+1),0)&gt;0),"Нет кода",IF(OR(H177&lt;0,I177&lt;0),"Неверное время",IF(H177=I177,"Начало равно концу",IF(NOT(ISNUMBER($D$7)),"Проверьте перерыв",IF(OR($D$7&lt;0,$D$7&lt;&gt;INT($D$7)),"Проверьте перерыв",IF($D$7&gt;=ROUND(MOD(I177-H177,1)*1440,8),"Перерыв не меньше смены","Готово"))))))))))))</x:f>
      </x:c>
      <x:c r="M177" s="3"/>
      <x:c r="N177" s="3"/>
      <x:c r="O177" s="3"/>
      <x:c r="P177" s="3"/>
      <x:c r="Q177" s="3"/>
      <x:c r="R177" s="3"/>
      <x:c r="S177" s="3"/>
      <x:c r="T177" s="3"/>
      <x:c r="U177" s="3"/>
      <x:c r="V177" s="3"/>
      <x:c r="W177" s="3"/>
      <x:c r="X177" s="3"/>
      <x:c r="Y177" s="3"/>
      <x:c r="Z177" s="3"/>
      <x:c r="AA177" s="3"/>
      <x:c r="AB177" s="3"/>
      <x:c r="AC177" s="3"/>
      <x:c r="AD177" s="3"/>
      <x:c r="AE177" s="3"/>
      <x:c r="AF177" s="3"/>
      <x:c r="AG177" s="3"/>
      <x:c r="AH177" s="3"/>
      <x:c r="AI177" s="3"/>
      <x:c r="AJ177" s="3"/>
      <x:c r="AK177" s="3"/>
    </x:row>
    <x:row r="178" ht="30" customHeight="1">
      <x:c r="A178" s="3"/>
      <x:c r="B178" s="69" t="str">
        <x:f>IF($B$16="","",$B$16)</x:f>
      </x:c>
      <x:c r="C178" s="70" t="n">
        <x:f>IF(AG$8="","",AG$8)</x:f>
        <x:v>46356</x:v>
      </x:c>
      <x:c r="D178" s="69" t="str">
        <x:f>IF(AG16="","",AG16)</x:f>
      </x:c>
      <x:c r="E178" s="69" t="str">
        <x:f>IFERROR(UPPER(CONCATENATE("",SUBSTITUTE(CONCATENATE("",SUBSTITUTE(CONCATENATE("",SUBSTITUTE(TRIM(CONCATENATE("",D178))," ","")),"–","-")),"—","-"))),CONCATENATE("",D178))</x:f>
      </x:c>
      <x:c r="F178" s="69" t="str">
        <x:f>IFERROR(LEFT(CONCATENATE("[",E178),SEARCH("-",E178)),"")</x:f>
      </x:c>
      <x:c r="G178" s="69" t="str">
        <x:f>IFERROR(MID(CONCATENATE(E178,"]"),SEARCH("-",E178)+1,32),"")</x:f>
      </x:c>
      <x:c r="H178" s="71" t="str">
        <x:f>IF(OR(E178="",E178="В"),"",IF(OR(E178=$B$42,E178=$B$43,E178=$B$44,E178=$B$45,E178=$B$46),INDEX($E$42:$E$46,MATCH(E178,$B$42:$B$46,0)),IFERROR(IF(ISNUMBER(SEARCH(":",F178)),IF(AND(OR((LEN(F178)-1)=4,(LEN(F178)-1)=5),MID(F178,1+(LEN(F178)-1)-2,1)=":",ISNUMBER(VALUE(MID(F178,2,1))),IF((LEN(F178)-1)=5,ISNUMBER(VALUE(MID(F178,3,1))),TRUE),ISNUMBER(VALUE(MID(F178,1+(LEN(F178)-1)-1,1))),ISNUMBER(VALUE(MID(F178,1+(LEN(F178)-1),1))),VALUE(MID(F178,2,(LEN(F178)-1)-3))&lt;24,VALUE(MID(F178,1+(LEN(F178)-1)-1,2))&lt;60),VALUE(MID(F178,2,(LEN(F178)-1)-3))/24+VALUE(MID(F178,1+(LEN(F178)-1)-1,2))/1440,-1),IF(AND((LEN(F178)-1)&gt;=1,(LEN(F178)-1)&lt;=2,ISNUMBER(VALUE(MID(F178,2,1))),IF((LEN(F178)-1)=2,ISNUMBER(VALUE(MID(F178,3,1))),TRUE),VALUE(MID(F178,2,(LEN(F178)-1)))&lt;24),VALUE(MID(F178,2,(LEN(F178)-1)))/24,-1)),-1)))</x:f>
      </x:c>
      <x:c r="I178" s="71" t="str">
        <x:f>IF(OR(E178="",E178="В"),"",IF(OR(E178=$B$42,E178=$B$43,E178=$B$44,E178=$B$45,E178=$B$46),INDEX($F$42:$F$46,MATCH(E178,$B$42:$B$46,0)),IFERROR(IF(ISNUMBER(SEARCH(":",G178)),IF(AND(OR((LEN(G178)-1)=4,(LEN(G178)-1)=5),MID(G178,0+(LEN(G178)-1)-2,1)=":",ISNUMBER(VALUE(MID(G178,1,1))),IF((LEN(G178)-1)=5,ISNUMBER(VALUE(MID(G178,2,1))),TRUE),ISNUMBER(VALUE(MID(G178,0+(LEN(G178)-1)-1,1))),ISNUMBER(VALUE(MID(G178,0+(LEN(G178)-1),1))),VALUE(MID(G178,1,(LEN(G178)-1)-3))&lt;24,VALUE(MID(G178,0+(LEN(G178)-1)-1,2))&lt;60),VALUE(MID(G178,1,(LEN(G178)-1)-3))/24+VALUE(MID(G178,0+(LEN(G178)-1)-1,2))/1440,-1),IF(AND((LEN(G178)-1)&gt;=1,(LEN(G178)-1)&lt;=2,ISNUMBER(VALUE(MID(G178,1,1))),IF((LEN(G178)-1)=2,ISNUMBER(VALUE(MID(G178,2,1))),TRUE),VALUE(MID(G178,1,(LEN(G178)-1)))&lt;24),VALUE(MID(G178,1,(LEN(G178)-1)))/24,-1)),-1)))</x:f>
      </x:c>
      <x:c r="J178" s="72" t="n">
        <x:f>IF(OR(E178="",E178="В"),0,IF(OR(E178=$B$42,E178=$B$43,E178=$B$44,E178=$B$45,E178=$B$46),INDEX($G$42:$G$46,MATCH(E178,$B$42:$B$46,0)),$D$7))</x:f>
        <x:v>0</x:v>
      </x:c>
      <x:c r="K178" s="73" t="n">
        <x:f>IF(OR(L178="",L178="Выходной"),0,IF(L178="Готово",ROUND(24*MOD(I178-H178,1)-J178/60,10),"Проверить"))</x:f>
        <x:v>0</x:v>
      </x:c>
      <x:c r="L178" s="74" t="str">
        <x:f>IF(E178="","",IF(C178="","Нет дня",IF(E178="В","Выходной",IF(LEN(TRIM($B$16))=0,"Нет имени",IF(COUNTIFS($B$10:$B$33,$B$16)&gt;1,"Повтор имени",IF(OR(E178=$B$42,E178=$B$43,E178=$B$44,E178=$B$45,E178=$B$46),IF(INDEX($I$42:$I$46,MATCH(E178,$B$42:$B$46,0))="Готово","Готово","Проверьте смену"),IF(OR(IFERROR(SEARCH("-",E178),0)=0,IFERROR(SEARCH("-",E178,SEARCH("-",E178)+1),0)&gt;0),"Нет кода",IF(OR(H178&lt;0,I178&lt;0),"Неверное время",IF(H178=I178,"Начало равно концу",IF(NOT(ISNUMBER($D$7)),"Проверьте перерыв",IF(OR($D$7&lt;0,$D$7&lt;&gt;INT($D$7)),"Проверьте перерыв",IF($D$7&gt;=ROUND(MOD(I178-H178,1)*1440,8),"Перерыв не меньше смены","Готово"))))))))))))</x:f>
      </x:c>
      <x:c r="M178" s="3"/>
      <x:c r="N178" s="3"/>
      <x:c r="O178" s="3"/>
      <x:c r="P178" s="3"/>
      <x:c r="Q178" s="3"/>
      <x:c r="R178" s="3"/>
      <x:c r="S178" s="3"/>
      <x:c r="T178" s="3"/>
      <x:c r="U178" s="3"/>
      <x:c r="V178" s="3"/>
      <x:c r="W178" s="3"/>
      <x:c r="X178" s="3"/>
      <x:c r="Y178" s="3"/>
      <x:c r="Z178" s="3"/>
      <x:c r="AA178" s="3"/>
      <x:c r="AB178" s="3"/>
      <x:c r="AC178" s="3"/>
      <x:c r="AD178" s="3"/>
      <x:c r="AE178" s="3"/>
      <x:c r="AF178" s="3"/>
      <x:c r="AG178" s="3"/>
      <x:c r="AH178" s="3"/>
      <x:c r="AI178" s="3"/>
      <x:c r="AJ178" s="3"/>
      <x:c r="AK178" s="3"/>
    </x:row>
    <x:row r="179" ht="30" customHeight="1">
      <x:c r="A179" s="3"/>
      <x:c r="B179" s="69" t="str">
        <x:f>IF($B$16="","",$B$16)</x:f>
      </x:c>
      <x:c r="C179" s="70" t="str">
        <x:f>IF(AH$8="","",AH$8)</x:f>
      </x:c>
      <x:c r="D179" s="69" t="str">
        <x:f>IF(AH16="","",AH16)</x:f>
      </x:c>
      <x:c r="E179" s="69" t="str">
        <x:f>IFERROR(UPPER(CONCATENATE("",SUBSTITUTE(CONCATENATE("",SUBSTITUTE(CONCATENATE("",SUBSTITUTE(TRIM(CONCATENATE("",D179))," ","")),"–","-")),"—","-"))),CONCATENATE("",D179))</x:f>
      </x:c>
      <x:c r="F179" s="69" t="str">
        <x:f>IFERROR(LEFT(CONCATENATE("[",E179),SEARCH("-",E179)),"")</x:f>
      </x:c>
      <x:c r="G179" s="69" t="str">
        <x:f>IFERROR(MID(CONCATENATE(E179,"]"),SEARCH("-",E179)+1,32),"")</x:f>
      </x:c>
      <x:c r="H179" s="71" t="str">
        <x:f>IF(OR(E179="",E179="В"),"",IF(OR(E179=$B$42,E179=$B$43,E179=$B$44,E179=$B$45,E179=$B$46),INDEX($E$42:$E$46,MATCH(E179,$B$42:$B$46,0)),IFERROR(IF(ISNUMBER(SEARCH(":",F179)),IF(AND(OR((LEN(F179)-1)=4,(LEN(F179)-1)=5),MID(F179,1+(LEN(F179)-1)-2,1)=":",ISNUMBER(VALUE(MID(F179,2,1))),IF((LEN(F179)-1)=5,ISNUMBER(VALUE(MID(F179,3,1))),TRUE),ISNUMBER(VALUE(MID(F179,1+(LEN(F179)-1)-1,1))),ISNUMBER(VALUE(MID(F179,1+(LEN(F179)-1),1))),VALUE(MID(F179,2,(LEN(F179)-1)-3))&lt;24,VALUE(MID(F179,1+(LEN(F179)-1)-1,2))&lt;60),VALUE(MID(F179,2,(LEN(F179)-1)-3))/24+VALUE(MID(F179,1+(LEN(F179)-1)-1,2))/1440,-1),IF(AND((LEN(F179)-1)&gt;=1,(LEN(F179)-1)&lt;=2,ISNUMBER(VALUE(MID(F179,2,1))),IF((LEN(F179)-1)=2,ISNUMBER(VALUE(MID(F179,3,1))),TRUE),VALUE(MID(F179,2,(LEN(F179)-1)))&lt;24),VALUE(MID(F179,2,(LEN(F179)-1)))/24,-1)),-1)))</x:f>
      </x:c>
      <x:c r="I179" s="71" t="str">
        <x:f>IF(OR(E179="",E179="В"),"",IF(OR(E179=$B$42,E179=$B$43,E179=$B$44,E179=$B$45,E179=$B$46),INDEX($F$42:$F$46,MATCH(E179,$B$42:$B$46,0)),IFERROR(IF(ISNUMBER(SEARCH(":",G179)),IF(AND(OR((LEN(G179)-1)=4,(LEN(G179)-1)=5),MID(G179,0+(LEN(G179)-1)-2,1)=":",ISNUMBER(VALUE(MID(G179,1,1))),IF((LEN(G179)-1)=5,ISNUMBER(VALUE(MID(G179,2,1))),TRUE),ISNUMBER(VALUE(MID(G179,0+(LEN(G179)-1)-1,1))),ISNUMBER(VALUE(MID(G179,0+(LEN(G179)-1),1))),VALUE(MID(G179,1,(LEN(G179)-1)-3))&lt;24,VALUE(MID(G179,0+(LEN(G179)-1)-1,2))&lt;60),VALUE(MID(G179,1,(LEN(G179)-1)-3))/24+VALUE(MID(G179,0+(LEN(G179)-1)-1,2))/1440,-1),IF(AND((LEN(G179)-1)&gt;=1,(LEN(G179)-1)&lt;=2,ISNUMBER(VALUE(MID(G179,1,1))),IF((LEN(G179)-1)=2,ISNUMBER(VALUE(MID(G179,2,1))),TRUE),VALUE(MID(G179,1,(LEN(G179)-1)))&lt;24),VALUE(MID(G179,1,(LEN(G179)-1)))/24,-1)),-1)))</x:f>
      </x:c>
      <x:c r="J179" s="72" t="n">
        <x:f>IF(OR(E179="",E179="В"),0,IF(OR(E179=$B$42,E179=$B$43,E179=$B$44,E179=$B$45,E179=$B$46),INDEX($G$42:$G$46,MATCH(E179,$B$42:$B$46,0)),$D$7))</x:f>
        <x:v>0</x:v>
      </x:c>
      <x:c r="K179" s="73" t="n">
        <x:f>IF(OR(L179="",L179="Выходной"),0,IF(L179="Готово",ROUND(24*MOD(I179-H179,1)-J179/60,10),"Проверить"))</x:f>
        <x:v>0</x:v>
      </x:c>
      <x:c r="L179" s="74" t="str">
        <x:f>IF(E179="","",IF(C179="","Нет дня",IF(E179="В","Выходной",IF(LEN(TRIM($B$16))=0,"Нет имени",IF(COUNTIFS($B$10:$B$33,$B$16)&gt;1,"Повтор имени",IF(OR(E179=$B$42,E179=$B$43,E179=$B$44,E179=$B$45,E179=$B$46),IF(INDEX($I$42:$I$46,MATCH(E179,$B$42:$B$46,0))="Готово","Готово","Проверьте смену"),IF(OR(IFERROR(SEARCH("-",E179),0)=0,IFERROR(SEARCH("-",E179,SEARCH("-",E179)+1),0)&gt;0),"Нет кода",IF(OR(H179&lt;0,I179&lt;0),"Неверное время",IF(H179=I179,"Начало равно концу",IF(NOT(ISNUMBER($D$7)),"Проверьте перерыв",IF(OR($D$7&lt;0,$D$7&lt;&gt;INT($D$7)),"Проверьте перерыв",IF($D$7&gt;=ROUND(MOD(I179-H179,1)*1440,8),"Перерыв не меньше смены","Готово"))))))))))))</x:f>
      </x:c>
      <x:c r="M179" s="3"/>
      <x:c r="N179" s="3"/>
      <x:c r="O179" s="3"/>
      <x:c r="P179" s="3"/>
      <x:c r="Q179" s="3"/>
      <x:c r="R179" s="3"/>
      <x:c r="S179" s="3"/>
      <x:c r="T179" s="3"/>
      <x:c r="U179" s="3"/>
      <x:c r="V179" s="3"/>
      <x:c r="W179" s="3"/>
      <x:c r="X179" s="3"/>
      <x:c r="Y179" s="3"/>
      <x:c r="Z179" s="3"/>
      <x:c r="AA179" s="3"/>
      <x:c r="AB179" s="3"/>
      <x:c r="AC179" s="3"/>
      <x:c r="AD179" s="3"/>
      <x:c r="AE179" s="3"/>
      <x:c r="AF179" s="3"/>
      <x:c r="AG179" s="3"/>
      <x:c r="AH179" s="3"/>
      <x:c r="AI179" s="3"/>
      <x:c r="AJ179" s="3"/>
      <x:c r="AK179" s="3"/>
    </x:row>
    <x:row r="180" ht="30" customHeight="1">
      <x:c r="A180" s="3"/>
      <x:c r="B180" s="69" t="str">
        <x:f>IF($B$18="","",$B$18)</x:f>
      </x:c>
      <x:c r="C180" s="70" t="n">
        <x:f>IF(D$8="","",D$8)</x:f>
        <x:v>46327</x:v>
      </x:c>
      <x:c r="D180" s="69" t="str">
        <x:f>IF(D18="","",D18)</x:f>
      </x:c>
      <x:c r="E180" s="69" t="str">
        <x:f>IFERROR(UPPER(CONCATENATE("",SUBSTITUTE(CONCATENATE("",SUBSTITUTE(CONCATENATE("",SUBSTITUTE(TRIM(CONCATENATE("",D180))," ","")),"–","-")),"—","-"))),CONCATENATE("",D180))</x:f>
      </x:c>
      <x:c r="F180" s="69" t="str">
        <x:f>IFERROR(LEFT(CONCATENATE("[",E180),SEARCH("-",E180)),"")</x:f>
      </x:c>
      <x:c r="G180" s="69" t="str">
        <x:f>IFERROR(MID(CONCATENATE(E180,"]"),SEARCH("-",E180)+1,32),"")</x:f>
      </x:c>
      <x:c r="H180" s="71" t="str">
        <x:f>IF(OR(E180="",E180="В"),"",IF(OR(E180=$B$42,E180=$B$43,E180=$B$44,E180=$B$45,E180=$B$46),INDEX($E$42:$E$46,MATCH(E180,$B$42:$B$46,0)),IFERROR(IF(ISNUMBER(SEARCH(":",F180)),IF(AND(OR((LEN(F180)-1)=4,(LEN(F180)-1)=5),MID(F180,1+(LEN(F180)-1)-2,1)=":",ISNUMBER(VALUE(MID(F180,2,1))),IF((LEN(F180)-1)=5,ISNUMBER(VALUE(MID(F180,3,1))),TRUE),ISNUMBER(VALUE(MID(F180,1+(LEN(F180)-1)-1,1))),ISNUMBER(VALUE(MID(F180,1+(LEN(F180)-1),1))),VALUE(MID(F180,2,(LEN(F180)-1)-3))&lt;24,VALUE(MID(F180,1+(LEN(F180)-1)-1,2))&lt;60),VALUE(MID(F180,2,(LEN(F180)-1)-3))/24+VALUE(MID(F180,1+(LEN(F180)-1)-1,2))/1440,-1),IF(AND((LEN(F180)-1)&gt;=1,(LEN(F180)-1)&lt;=2,ISNUMBER(VALUE(MID(F180,2,1))),IF((LEN(F180)-1)=2,ISNUMBER(VALUE(MID(F180,3,1))),TRUE),VALUE(MID(F180,2,(LEN(F180)-1)))&lt;24),VALUE(MID(F180,2,(LEN(F180)-1)))/24,-1)),-1)))</x:f>
      </x:c>
      <x:c r="I180" s="71" t="str">
        <x:f>IF(OR(E180="",E180="В"),"",IF(OR(E180=$B$42,E180=$B$43,E180=$B$44,E180=$B$45,E180=$B$46),INDEX($F$42:$F$46,MATCH(E180,$B$42:$B$46,0)),IFERROR(IF(ISNUMBER(SEARCH(":",G180)),IF(AND(OR((LEN(G180)-1)=4,(LEN(G180)-1)=5),MID(G180,0+(LEN(G180)-1)-2,1)=":",ISNUMBER(VALUE(MID(G180,1,1))),IF((LEN(G180)-1)=5,ISNUMBER(VALUE(MID(G180,2,1))),TRUE),ISNUMBER(VALUE(MID(G180,0+(LEN(G180)-1)-1,1))),ISNUMBER(VALUE(MID(G180,0+(LEN(G180)-1),1))),VALUE(MID(G180,1,(LEN(G180)-1)-3))&lt;24,VALUE(MID(G180,0+(LEN(G180)-1)-1,2))&lt;60),VALUE(MID(G180,1,(LEN(G180)-1)-3))/24+VALUE(MID(G180,0+(LEN(G180)-1)-1,2))/1440,-1),IF(AND((LEN(G180)-1)&gt;=1,(LEN(G180)-1)&lt;=2,ISNUMBER(VALUE(MID(G180,1,1))),IF((LEN(G180)-1)=2,ISNUMBER(VALUE(MID(G180,2,1))),TRUE),VALUE(MID(G180,1,(LEN(G180)-1)))&lt;24),VALUE(MID(G180,1,(LEN(G180)-1)))/24,-1)),-1)))</x:f>
      </x:c>
      <x:c r="J180" s="72" t="n">
        <x:f>IF(OR(E180="",E180="В"),0,IF(OR(E180=$B$42,E180=$B$43,E180=$B$44,E180=$B$45,E180=$B$46),INDEX($G$42:$G$46,MATCH(E180,$B$42:$B$46,0)),$D$7))</x:f>
        <x:v>0</x:v>
      </x:c>
      <x:c r="K180" s="73" t="n">
        <x:f>IF(OR(L180="",L180="Выходной"),0,IF(L180="Готово",ROUND(24*MOD(I180-H180,1)-J180/60,10),"Проверить"))</x:f>
        <x:v>0</x:v>
      </x:c>
      <x:c r="L180" s="74" t="str">
        <x:f>IF(E180="","",IF(C180="","Нет дня",IF(E180="В","Выходной",IF(LEN(TRIM($B$18))=0,"Нет имени",IF(COUNTIFS($B$10:$B$33,$B$18)&gt;1,"Повтор имени",IF(OR(E180=$B$42,E180=$B$43,E180=$B$44,E180=$B$45,E180=$B$46),IF(INDEX($I$42:$I$46,MATCH(E180,$B$42:$B$46,0))="Готово","Готово","Проверьте смену"),IF(OR(IFERROR(SEARCH("-",E180),0)=0,IFERROR(SEARCH("-",E180,SEARCH("-",E180)+1),0)&gt;0),"Нет кода",IF(OR(H180&lt;0,I180&lt;0),"Неверное время",IF(H180=I180,"Начало равно концу",IF(NOT(ISNUMBER($D$7)),"Проверьте перерыв",IF(OR($D$7&lt;0,$D$7&lt;&gt;INT($D$7)),"Проверьте перерыв",IF($D$7&gt;=ROUND(MOD(I180-H180,1)*1440,8),"Перерыв не меньше смены","Готово"))))))))))))</x:f>
      </x:c>
      <x:c r="M180" s="3"/>
      <x:c r="N180" s="3"/>
      <x:c r="O180" s="3"/>
      <x:c r="P180" s="3"/>
      <x:c r="Q180" s="3"/>
      <x:c r="R180" s="3"/>
      <x:c r="S180" s="3"/>
      <x:c r="T180" s="3"/>
      <x:c r="U180" s="3"/>
      <x:c r="V180" s="3"/>
      <x:c r="W180" s="3"/>
      <x:c r="X180" s="3"/>
      <x:c r="Y180" s="3"/>
      <x:c r="Z180" s="3"/>
      <x:c r="AA180" s="3"/>
      <x:c r="AB180" s="3"/>
      <x:c r="AC180" s="3"/>
      <x:c r="AD180" s="3"/>
      <x:c r="AE180" s="3"/>
      <x:c r="AF180" s="3"/>
      <x:c r="AG180" s="3"/>
      <x:c r="AH180" s="3"/>
      <x:c r="AI180" s="3"/>
      <x:c r="AJ180" s="3"/>
      <x:c r="AK180" s="3"/>
    </x:row>
    <x:row r="181" ht="30" customHeight="1">
      <x:c r="A181" s="3"/>
      <x:c r="B181" s="69" t="str">
        <x:f>IF($B$18="","",$B$18)</x:f>
      </x:c>
      <x:c r="C181" s="70" t="n">
        <x:f>IF(E$8="","",E$8)</x:f>
        <x:v>46328</x:v>
      </x:c>
      <x:c r="D181" s="69" t="str">
        <x:f>IF(E18="","",E18)</x:f>
      </x:c>
      <x:c r="E181" s="69" t="str">
        <x:f>IFERROR(UPPER(CONCATENATE("",SUBSTITUTE(CONCATENATE("",SUBSTITUTE(CONCATENATE("",SUBSTITUTE(TRIM(CONCATENATE("",D181))," ","")),"–","-")),"—","-"))),CONCATENATE("",D181))</x:f>
      </x:c>
      <x:c r="F181" s="69" t="str">
        <x:f>IFERROR(LEFT(CONCATENATE("[",E181),SEARCH("-",E181)),"")</x:f>
      </x:c>
      <x:c r="G181" s="69" t="str">
        <x:f>IFERROR(MID(CONCATENATE(E181,"]"),SEARCH("-",E181)+1,32),"")</x:f>
      </x:c>
      <x:c r="H181" s="71" t="str">
        <x:f>IF(OR(E181="",E181="В"),"",IF(OR(E181=$B$42,E181=$B$43,E181=$B$44,E181=$B$45,E181=$B$46),INDEX($E$42:$E$46,MATCH(E181,$B$42:$B$46,0)),IFERROR(IF(ISNUMBER(SEARCH(":",F181)),IF(AND(OR((LEN(F181)-1)=4,(LEN(F181)-1)=5),MID(F181,1+(LEN(F181)-1)-2,1)=":",ISNUMBER(VALUE(MID(F181,2,1))),IF((LEN(F181)-1)=5,ISNUMBER(VALUE(MID(F181,3,1))),TRUE),ISNUMBER(VALUE(MID(F181,1+(LEN(F181)-1)-1,1))),ISNUMBER(VALUE(MID(F181,1+(LEN(F181)-1),1))),VALUE(MID(F181,2,(LEN(F181)-1)-3))&lt;24,VALUE(MID(F181,1+(LEN(F181)-1)-1,2))&lt;60),VALUE(MID(F181,2,(LEN(F181)-1)-3))/24+VALUE(MID(F181,1+(LEN(F181)-1)-1,2))/1440,-1),IF(AND((LEN(F181)-1)&gt;=1,(LEN(F181)-1)&lt;=2,ISNUMBER(VALUE(MID(F181,2,1))),IF((LEN(F181)-1)=2,ISNUMBER(VALUE(MID(F181,3,1))),TRUE),VALUE(MID(F181,2,(LEN(F181)-1)))&lt;24),VALUE(MID(F181,2,(LEN(F181)-1)))/24,-1)),-1)))</x:f>
      </x:c>
      <x:c r="I181" s="71" t="str">
        <x:f>IF(OR(E181="",E181="В"),"",IF(OR(E181=$B$42,E181=$B$43,E181=$B$44,E181=$B$45,E181=$B$46),INDEX($F$42:$F$46,MATCH(E181,$B$42:$B$46,0)),IFERROR(IF(ISNUMBER(SEARCH(":",G181)),IF(AND(OR((LEN(G181)-1)=4,(LEN(G181)-1)=5),MID(G181,0+(LEN(G181)-1)-2,1)=":",ISNUMBER(VALUE(MID(G181,1,1))),IF((LEN(G181)-1)=5,ISNUMBER(VALUE(MID(G181,2,1))),TRUE),ISNUMBER(VALUE(MID(G181,0+(LEN(G181)-1)-1,1))),ISNUMBER(VALUE(MID(G181,0+(LEN(G181)-1),1))),VALUE(MID(G181,1,(LEN(G181)-1)-3))&lt;24,VALUE(MID(G181,0+(LEN(G181)-1)-1,2))&lt;60),VALUE(MID(G181,1,(LEN(G181)-1)-3))/24+VALUE(MID(G181,0+(LEN(G181)-1)-1,2))/1440,-1),IF(AND((LEN(G181)-1)&gt;=1,(LEN(G181)-1)&lt;=2,ISNUMBER(VALUE(MID(G181,1,1))),IF((LEN(G181)-1)=2,ISNUMBER(VALUE(MID(G181,2,1))),TRUE),VALUE(MID(G181,1,(LEN(G181)-1)))&lt;24),VALUE(MID(G181,1,(LEN(G181)-1)))/24,-1)),-1)))</x:f>
      </x:c>
      <x:c r="J181" s="72" t="n">
        <x:f>IF(OR(E181="",E181="В"),0,IF(OR(E181=$B$42,E181=$B$43,E181=$B$44,E181=$B$45,E181=$B$46),INDEX($G$42:$G$46,MATCH(E181,$B$42:$B$46,0)),$D$7))</x:f>
        <x:v>0</x:v>
      </x:c>
      <x:c r="K181" s="73" t="n">
        <x:f>IF(OR(L181="",L181="Выходной"),0,IF(L181="Готово",ROUND(24*MOD(I181-H181,1)-J181/60,10),"Проверить"))</x:f>
        <x:v>0</x:v>
      </x:c>
      <x:c r="L181" s="74" t="str">
        <x:f>IF(E181="","",IF(C181="","Нет дня",IF(E181="В","Выходной",IF(LEN(TRIM($B$18))=0,"Нет имени",IF(COUNTIFS($B$10:$B$33,$B$18)&gt;1,"Повтор имени",IF(OR(E181=$B$42,E181=$B$43,E181=$B$44,E181=$B$45,E181=$B$46),IF(INDEX($I$42:$I$46,MATCH(E181,$B$42:$B$46,0))="Готово","Готово","Проверьте смену"),IF(OR(IFERROR(SEARCH("-",E181),0)=0,IFERROR(SEARCH("-",E181,SEARCH("-",E181)+1),0)&gt;0),"Нет кода",IF(OR(H181&lt;0,I181&lt;0),"Неверное время",IF(H181=I181,"Начало равно концу",IF(NOT(ISNUMBER($D$7)),"Проверьте перерыв",IF(OR($D$7&lt;0,$D$7&lt;&gt;INT($D$7)),"Проверьте перерыв",IF($D$7&gt;=ROUND(MOD(I181-H181,1)*1440,8),"Перерыв не меньше смены","Готово"))))))))))))</x:f>
      </x:c>
      <x:c r="M181" s="3"/>
      <x:c r="N181" s="3"/>
      <x:c r="O181" s="3"/>
      <x:c r="P181" s="3"/>
      <x:c r="Q181" s="3"/>
      <x:c r="R181" s="3"/>
      <x:c r="S181" s="3"/>
      <x:c r="T181" s="3"/>
      <x:c r="U181" s="3"/>
      <x:c r="V181" s="3"/>
      <x:c r="W181" s="3"/>
      <x:c r="X181" s="3"/>
      <x:c r="Y181" s="3"/>
      <x:c r="Z181" s="3"/>
      <x:c r="AA181" s="3"/>
      <x:c r="AB181" s="3"/>
      <x:c r="AC181" s="3"/>
      <x:c r="AD181" s="3"/>
      <x:c r="AE181" s="3"/>
      <x:c r="AF181" s="3"/>
      <x:c r="AG181" s="3"/>
      <x:c r="AH181" s="3"/>
      <x:c r="AI181" s="3"/>
      <x:c r="AJ181" s="3"/>
      <x:c r="AK181" s="3"/>
    </x:row>
    <x:row r="182" ht="30" customHeight="1">
      <x:c r="A182" s="3"/>
      <x:c r="B182" s="69" t="str">
        <x:f>IF($B$18="","",$B$18)</x:f>
      </x:c>
      <x:c r="C182" s="70" t="n">
        <x:f>IF(F$8="","",F$8)</x:f>
        <x:v>46329</x:v>
      </x:c>
      <x:c r="D182" s="69" t="str">
        <x:f>IF(F18="","",F18)</x:f>
      </x:c>
      <x:c r="E182" s="69" t="str">
        <x:f>IFERROR(UPPER(CONCATENATE("",SUBSTITUTE(CONCATENATE("",SUBSTITUTE(CONCATENATE("",SUBSTITUTE(TRIM(CONCATENATE("",D182))," ","")),"–","-")),"—","-"))),CONCATENATE("",D182))</x:f>
      </x:c>
      <x:c r="F182" s="69" t="str">
        <x:f>IFERROR(LEFT(CONCATENATE("[",E182),SEARCH("-",E182)),"")</x:f>
      </x:c>
      <x:c r="G182" s="69" t="str">
        <x:f>IFERROR(MID(CONCATENATE(E182,"]"),SEARCH("-",E182)+1,32),"")</x:f>
      </x:c>
      <x:c r="H182" s="71" t="str">
        <x:f>IF(OR(E182="",E182="В"),"",IF(OR(E182=$B$42,E182=$B$43,E182=$B$44,E182=$B$45,E182=$B$46),INDEX($E$42:$E$46,MATCH(E182,$B$42:$B$46,0)),IFERROR(IF(ISNUMBER(SEARCH(":",F182)),IF(AND(OR((LEN(F182)-1)=4,(LEN(F182)-1)=5),MID(F182,1+(LEN(F182)-1)-2,1)=":",ISNUMBER(VALUE(MID(F182,2,1))),IF((LEN(F182)-1)=5,ISNUMBER(VALUE(MID(F182,3,1))),TRUE),ISNUMBER(VALUE(MID(F182,1+(LEN(F182)-1)-1,1))),ISNUMBER(VALUE(MID(F182,1+(LEN(F182)-1),1))),VALUE(MID(F182,2,(LEN(F182)-1)-3))&lt;24,VALUE(MID(F182,1+(LEN(F182)-1)-1,2))&lt;60),VALUE(MID(F182,2,(LEN(F182)-1)-3))/24+VALUE(MID(F182,1+(LEN(F182)-1)-1,2))/1440,-1),IF(AND((LEN(F182)-1)&gt;=1,(LEN(F182)-1)&lt;=2,ISNUMBER(VALUE(MID(F182,2,1))),IF((LEN(F182)-1)=2,ISNUMBER(VALUE(MID(F182,3,1))),TRUE),VALUE(MID(F182,2,(LEN(F182)-1)))&lt;24),VALUE(MID(F182,2,(LEN(F182)-1)))/24,-1)),-1)))</x:f>
      </x:c>
      <x:c r="I182" s="71" t="str">
        <x:f>IF(OR(E182="",E182="В"),"",IF(OR(E182=$B$42,E182=$B$43,E182=$B$44,E182=$B$45,E182=$B$46),INDEX($F$42:$F$46,MATCH(E182,$B$42:$B$46,0)),IFERROR(IF(ISNUMBER(SEARCH(":",G182)),IF(AND(OR((LEN(G182)-1)=4,(LEN(G182)-1)=5),MID(G182,0+(LEN(G182)-1)-2,1)=":",ISNUMBER(VALUE(MID(G182,1,1))),IF((LEN(G182)-1)=5,ISNUMBER(VALUE(MID(G182,2,1))),TRUE),ISNUMBER(VALUE(MID(G182,0+(LEN(G182)-1)-1,1))),ISNUMBER(VALUE(MID(G182,0+(LEN(G182)-1),1))),VALUE(MID(G182,1,(LEN(G182)-1)-3))&lt;24,VALUE(MID(G182,0+(LEN(G182)-1)-1,2))&lt;60),VALUE(MID(G182,1,(LEN(G182)-1)-3))/24+VALUE(MID(G182,0+(LEN(G182)-1)-1,2))/1440,-1),IF(AND((LEN(G182)-1)&gt;=1,(LEN(G182)-1)&lt;=2,ISNUMBER(VALUE(MID(G182,1,1))),IF((LEN(G182)-1)=2,ISNUMBER(VALUE(MID(G182,2,1))),TRUE),VALUE(MID(G182,1,(LEN(G182)-1)))&lt;24),VALUE(MID(G182,1,(LEN(G182)-1)))/24,-1)),-1)))</x:f>
      </x:c>
      <x:c r="J182" s="72" t="n">
        <x:f>IF(OR(E182="",E182="В"),0,IF(OR(E182=$B$42,E182=$B$43,E182=$B$44,E182=$B$45,E182=$B$46),INDEX($G$42:$G$46,MATCH(E182,$B$42:$B$46,0)),$D$7))</x:f>
        <x:v>0</x:v>
      </x:c>
      <x:c r="K182" s="73" t="n">
        <x:f>IF(OR(L182="",L182="Выходной"),0,IF(L182="Готово",ROUND(24*MOD(I182-H182,1)-J182/60,10),"Проверить"))</x:f>
        <x:v>0</x:v>
      </x:c>
      <x:c r="L182" s="74" t="str">
        <x:f>IF(E182="","",IF(C182="","Нет дня",IF(E182="В","Выходной",IF(LEN(TRIM($B$18))=0,"Нет имени",IF(COUNTIFS($B$10:$B$33,$B$18)&gt;1,"Повтор имени",IF(OR(E182=$B$42,E182=$B$43,E182=$B$44,E182=$B$45,E182=$B$46),IF(INDEX($I$42:$I$46,MATCH(E182,$B$42:$B$46,0))="Готово","Готово","Проверьте смену"),IF(OR(IFERROR(SEARCH("-",E182),0)=0,IFERROR(SEARCH("-",E182,SEARCH("-",E182)+1),0)&gt;0),"Нет кода",IF(OR(H182&lt;0,I182&lt;0),"Неверное время",IF(H182=I182,"Начало равно концу",IF(NOT(ISNUMBER($D$7)),"Проверьте перерыв",IF(OR($D$7&lt;0,$D$7&lt;&gt;INT($D$7)),"Проверьте перерыв",IF($D$7&gt;=ROUND(MOD(I182-H182,1)*1440,8),"Перерыв не меньше смены","Готово"))))))))))))</x:f>
      </x:c>
      <x:c r="M182" s="3"/>
      <x:c r="N182" s="3"/>
      <x:c r="O182" s="3"/>
      <x:c r="P182" s="3"/>
      <x:c r="Q182" s="3"/>
      <x:c r="R182" s="3"/>
      <x:c r="S182" s="3"/>
      <x:c r="T182" s="3"/>
      <x:c r="U182" s="3"/>
      <x:c r="V182" s="3"/>
      <x:c r="W182" s="3"/>
      <x:c r="X182" s="3"/>
      <x:c r="Y182" s="3"/>
      <x:c r="Z182" s="3"/>
      <x:c r="AA182" s="3"/>
      <x:c r="AB182" s="3"/>
      <x:c r="AC182" s="3"/>
      <x:c r="AD182" s="3"/>
      <x:c r="AE182" s="3"/>
      <x:c r="AF182" s="3"/>
      <x:c r="AG182" s="3"/>
      <x:c r="AH182" s="3"/>
      <x:c r="AI182" s="3"/>
      <x:c r="AJ182" s="3"/>
      <x:c r="AK182" s="3"/>
    </x:row>
    <x:row r="183" ht="30" customHeight="1">
      <x:c r="A183" s="3"/>
      <x:c r="B183" s="69" t="str">
        <x:f>IF($B$18="","",$B$18)</x:f>
      </x:c>
      <x:c r="C183" s="70" t="n">
        <x:f>IF(G$8="","",G$8)</x:f>
        <x:v>46330</x:v>
      </x:c>
      <x:c r="D183" s="69" t="str">
        <x:f>IF(G18="","",G18)</x:f>
      </x:c>
      <x:c r="E183" s="69" t="str">
        <x:f>IFERROR(UPPER(CONCATENATE("",SUBSTITUTE(CONCATENATE("",SUBSTITUTE(CONCATENATE("",SUBSTITUTE(TRIM(CONCATENATE("",D183))," ","")),"–","-")),"—","-"))),CONCATENATE("",D183))</x:f>
      </x:c>
      <x:c r="F183" s="69" t="str">
        <x:f>IFERROR(LEFT(CONCATENATE("[",E183),SEARCH("-",E183)),"")</x:f>
      </x:c>
      <x:c r="G183" s="69" t="str">
        <x:f>IFERROR(MID(CONCATENATE(E183,"]"),SEARCH("-",E183)+1,32),"")</x:f>
      </x:c>
      <x:c r="H183" s="71" t="str">
        <x:f>IF(OR(E183="",E183="В"),"",IF(OR(E183=$B$42,E183=$B$43,E183=$B$44,E183=$B$45,E183=$B$46),INDEX($E$42:$E$46,MATCH(E183,$B$42:$B$46,0)),IFERROR(IF(ISNUMBER(SEARCH(":",F183)),IF(AND(OR((LEN(F183)-1)=4,(LEN(F183)-1)=5),MID(F183,1+(LEN(F183)-1)-2,1)=":",ISNUMBER(VALUE(MID(F183,2,1))),IF((LEN(F183)-1)=5,ISNUMBER(VALUE(MID(F183,3,1))),TRUE),ISNUMBER(VALUE(MID(F183,1+(LEN(F183)-1)-1,1))),ISNUMBER(VALUE(MID(F183,1+(LEN(F183)-1),1))),VALUE(MID(F183,2,(LEN(F183)-1)-3))&lt;24,VALUE(MID(F183,1+(LEN(F183)-1)-1,2))&lt;60),VALUE(MID(F183,2,(LEN(F183)-1)-3))/24+VALUE(MID(F183,1+(LEN(F183)-1)-1,2))/1440,-1),IF(AND((LEN(F183)-1)&gt;=1,(LEN(F183)-1)&lt;=2,ISNUMBER(VALUE(MID(F183,2,1))),IF((LEN(F183)-1)=2,ISNUMBER(VALUE(MID(F183,3,1))),TRUE),VALUE(MID(F183,2,(LEN(F183)-1)))&lt;24),VALUE(MID(F183,2,(LEN(F183)-1)))/24,-1)),-1)))</x:f>
      </x:c>
      <x:c r="I183" s="71" t="str">
        <x:f>IF(OR(E183="",E183="В"),"",IF(OR(E183=$B$42,E183=$B$43,E183=$B$44,E183=$B$45,E183=$B$46),INDEX($F$42:$F$46,MATCH(E183,$B$42:$B$46,0)),IFERROR(IF(ISNUMBER(SEARCH(":",G183)),IF(AND(OR((LEN(G183)-1)=4,(LEN(G183)-1)=5),MID(G183,0+(LEN(G183)-1)-2,1)=":",ISNUMBER(VALUE(MID(G183,1,1))),IF((LEN(G183)-1)=5,ISNUMBER(VALUE(MID(G183,2,1))),TRUE),ISNUMBER(VALUE(MID(G183,0+(LEN(G183)-1)-1,1))),ISNUMBER(VALUE(MID(G183,0+(LEN(G183)-1),1))),VALUE(MID(G183,1,(LEN(G183)-1)-3))&lt;24,VALUE(MID(G183,0+(LEN(G183)-1)-1,2))&lt;60),VALUE(MID(G183,1,(LEN(G183)-1)-3))/24+VALUE(MID(G183,0+(LEN(G183)-1)-1,2))/1440,-1),IF(AND((LEN(G183)-1)&gt;=1,(LEN(G183)-1)&lt;=2,ISNUMBER(VALUE(MID(G183,1,1))),IF((LEN(G183)-1)=2,ISNUMBER(VALUE(MID(G183,2,1))),TRUE),VALUE(MID(G183,1,(LEN(G183)-1)))&lt;24),VALUE(MID(G183,1,(LEN(G183)-1)))/24,-1)),-1)))</x:f>
      </x:c>
      <x:c r="J183" s="72" t="n">
        <x:f>IF(OR(E183="",E183="В"),0,IF(OR(E183=$B$42,E183=$B$43,E183=$B$44,E183=$B$45,E183=$B$46),INDEX($G$42:$G$46,MATCH(E183,$B$42:$B$46,0)),$D$7))</x:f>
        <x:v>0</x:v>
      </x:c>
      <x:c r="K183" s="73" t="n">
        <x:f>IF(OR(L183="",L183="Выходной"),0,IF(L183="Готово",ROUND(24*MOD(I183-H183,1)-J183/60,10),"Проверить"))</x:f>
        <x:v>0</x:v>
      </x:c>
      <x:c r="L183" s="74" t="str">
        <x:f>IF(E183="","",IF(C183="","Нет дня",IF(E183="В","Выходной",IF(LEN(TRIM($B$18))=0,"Нет имени",IF(COUNTIFS($B$10:$B$33,$B$18)&gt;1,"Повтор имени",IF(OR(E183=$B$42,E183=$B$43,E183=$B$44,E183=$B$45,E183=$B$46),IF(INDEX($I$42:$I$46,MATCH(E183,$B$42:$B$46,0))="Готово","Готово","Проверьте смену"),IF(OR(IFERROR(SEARCH("-",E183),0)=0,IFERROR(SEARCH("-",E183,SEARCH("-",E183)+1),0)&gt;0),"Нет кода",IF(OR(H183&lt;0,I183&lt;0),"Неверное время",IF(H183=I183,"Начало равно концу",IF(NOT(ISNUMBER($D$7)),"Проверьте перерыв",IF(OR($D$7&lt;0,$D$7&lt;&gt;INT($D$7)),"Проверьте перерыв",IF($D$7&gt;=ROUND(MOD(I183-H183,1)*1440,8),"Перерыв не меньше смены","Готово"))))))))))))</x:f>
      </x:c>
      <x:c r="M183" s="3"/>
      <x:c r="N183" s="3"/>
      <x:c r="O183" s="3"/>
      <x:c r="P183" s="3"/>
      <x:c r="Q183" s="3"/>
      <x:c r="R183" s="3"/>
      <x:c r="S183" s="3"/>
      <x:c r="T183" s="3"/>
      <x:c r="U183" s="3"/>
      <x:c r="V183" s="3"/>
      <x:c r="W183" s="3"/>
      <x:c r="X183" s="3"/>
      <x:c r="Y183" s="3"/>
      <x:c r="Z183" s="3"/>
      <x:c r="AA183" s="3"/>
      <x:c r="AB183" s="3"/>
      <x:c r="AC183" s="3"/>
      <x:c r="AD183" s="3"/>
      <x:c r="AE183" s="3"/>
      <x:c r="AF183" s="3"/>
      <x:c r="AG183" s="3"/>
      <x:c r="AH183" s="3"/>
      <x:c r="AI183" s="3"/>
      <x:c r="AJ183" s="3"/>
      <x:c r="AK183" s="3"/>
    </x:row>
    <x:row r="184" ht="30" customHeight="1">
      <x:c r="A184" s="3"/>
      <x:c r="B184" s="69" t="str">
        <x:f>IF($B$18="","",$B$18)</x:f>
      </x:c>
      <x:c r="C184" s="70" t="n">
        <x:f>IF(H$8="","",H$8)</x:f>
        <x:v>46331</x:v>
      </x:c>
      <x:c r="D184" s="69" t="str">
        <x:f>IF(H18="","",H18)</x:f>
      </x:c>
      <x:c r="E184" s="69" t="str">
        <x:f>IFERROR(UPPER(CONCATENATE("",SUBSTITUTE(CONCATENATE("",SUBSTITUTE(CONCATENATE("",SUBSTITUTE(TRIM(CONCATENATE("",D184))," ","")),"–","-")),"—","-"))),CONCATENATE("",D184))</x:f>
      </x:c>
      <x:c r="F184" s="69" t="str">
        <x:f>IFERROR(LEFT(CONCATENATE("[",E184),SEARCH("-",E184)),"")</x:f>
      </x:c>
      <x:c r="G184" s="69" t="str">
        <x:f>IFERROR(MID(CONCATENATE(E184,"]"),SEARCH("-",E184)+1,32),"")</x:f>
      </x:c>
      <x:c r="H184" s="71" t="str">
        <x:f>IF(OR(E184="",E184="В"),"",IF(OR(E184=$B$42,E184=$B$43,E184=$B$44,E184=$B$45,E184=$B$46),INDEX($E$42:$E$46,MATCH(E184,$B$42:$B$46,0)),IFERROR(IF(ISNUMBER(SEARCH(":",F184)),IF(AND(OR((LEN(F184)-1)=4,(LEN(F184)-1)=5),MID(F184,1+(LEN(F184)-1)-2,1)=":",ISNUMBER(VALUE(MID(F184,2,1))),IF((LEN(F184)-1)=5,ISNUMBER(VALUE(MID(F184,3,1))),TRUE),ISNUMBER(VALUE(MID(F184,1+(LEN(F184)-1)-1,1))),ISNUMBER(VALUE(MID(F184,1+(LEN(F184)-1),1))),VALUE(MID(F184,2,(LEN(F184)-1)-3))&lt;24,VALUE(MID(F184,1+(LEN(F184)-1)-1,2))&lt;60),VALUE(MID(F184,2,(LEN(F184)-1)-3))/24+VALUE(MID(F184,1+(LEN(F184)-1)-1,2))/1440,-1),IF(AND((LEN(F184)-1)&gt;=1,(LEN(F184)-1)&lt;=2,ISNUMBER(VALUE(MID(F184,2,1))),IF((LEN(F184)-1)=2,ISNUMBER(VALUE(MID(F184,3,1))),TRUE),VALUE(MID(F184,2,(LEN(F184)-1)))&lt;24),VALUE(MID(F184,2,(LEN(F184)-1)))/24,-1)),-1)))</x:f>
      </x:c>
      <x:c r="I184" s="71" t="str">
        <x:f>IF(OR(E184="",E184="В"),"",IF(OR(E184=$B$42,E184=$B$43,E184=$B$44,E184=$B$45,E184=$B$46),INDEX($F$42:$F$46,MATCH(E184,$B$42:$B$46,0)),IFERROR(IF(ISNUMBER(SEARCH(":",G184)),IF(AND(OR((LEN(G184)-1)=4,(LEN(G184)-1)=5),MID(G184,0+(LEN(G184)-1)-2,1)=":",ISNUMBER(VALUE(MID(G184,1,1))),IF((LEN(G184)-1)=5,ISNUMBER(VALUE(MID(G184,2,1))),TRUE),ISNUMBER(VALUE(MID(G184,0+(LEN(G184)-1)-1,1))),ISNUMBER(VALUE(MID(G184,0+(LEN(G184)-1),1))),VALUE(MID(G184,1,(LEN(G184)-1)-3))&lt;24,VALUE(MID(G184,0+(LEN(G184)-1)-1,2))&lt;60),VALUE(MID(G184,1,(LEN(G184)-1)-3))/24+VALUE(MID(G184,0+(LEN(G184)-1)-1,2))/1440,-1),IF(AND((LEN(G184)-1)&gt;=1,(LEN(G184)-1)&lt;=2,ISNUMBER(VALUE(MID(G184,1,1))),IF((LEN(G184)-1)=2,ISNUMBER(VALUE(MID(G184,2,1))),TRUE),VALUE(MID(G184,1,(LEN(G184)-1)))&lt;24),VALUE(MID(G184,1,(LEN(G184)-1)))/24,-1)),-1)))</x:f>
      </x:c>
      <x:c r="J184" s="72" t="n">
        <x:f>IF(OR(E184="",E184="В"),0,IF(OR(E184=$B$42,E184=$B$43,E184=$B$44,E184=$B$45,E184=$B$46),INDEX($G$42:$G$46,MATCH(E184,$B$42:$B$46,0)),$D$7))</x:f>
        <x:v>0</x:v>
      </x:c>
      <x:c r="K184" s="73" t="n">
        <x:f>IF(OR(L184="",L184="Выходной"),0,IF(L184="Готово",ROUND(24*MOD(I184-H184,1)-J184/60,10),"Проверить"))</x:f>
        <x:v>0</x:v>
      </x:c>
      <x:c r="L184" s="74" t="str">
        <x:f>IF(E184="","",IF(C184="","Нет дня",IF(E184="В","Выходной",IF(LEN(TRIM($B$18))=0,"Нет имени",IF(COUNTIFS($B$10:$B$33,$B$18)&gt;1,"Повтор имени",IF(OR(E184=$B$42,E184=$B$43,E184=$B$44,E184=$B$45,E184=$B$46),IF(INDEX($I$42:$I$46,MATCH(E184,$B$42:$B$46,0))="Готово","Готово","Проверьте смену"),IF(OR(IFERROR(SEARCH("-",E184),0)=0,IFERROR(SEARCH("-",E184,SEARCH("-",E184)+1),0)&gt;0),"Нет кода",IF(OR(H184&lt;0,I184&lt;0),"Неверное время",IF(H184=I184,"Начало равно концу",IF(NOT(ISNUMBER($D$7)),"Проверьте перерыв",IF(OR($D$7&lt;0,$D$7&lt;&gt;INT($D$7)),"Проверьте перерыв",IF($D$7&gt;=ROUND(MOD(I184-H184,1)*1440,8),"Перерыв не меньше смены","Готово"))))))))))))</x:f>
      </x:c>
      <x:c r="M184" s="3"/>
      <x:c r="N184" s="3"/>
      <x:c r="O184" s="3"/>
      <x:c r="P184" s="3"/>
      <x:c r="Q184" s="3"/>
      <x:c r="R184" s="3"/>
      <x:c r="S184" s="3"/>
      <x:c r="T184" s="3"/>
      <x:c r="U184" s="3"/>
      <x:c r="V184" s="3"/>
      <x:c r="W184" s="3"/>
      <x:c r="X184" s="3"/>
      <x:c r="Y184" s="3"/>
      <x:c r="Z184" s="3"/>
      <x:c r="AA184" s="3"/>
      <x:c r="AB184" s="3"/>
      <x:c r="AC184" s="3"/>
      <x:c r="AD184" s="3"/>
      <x:c r="AE184" s="3"/>
      <x:c r="AF184" s="3"/>
      <x:c r="AG184" s="3"/>
      <x:c r="AH184" s="3"/>
      <x:c r="AI184" s="3"/>
      <x:c r="AJ184" s="3"/>
      <x:c r="AK184" s="3"/>
    </x:row>
    <x:row r="185" ht="30" customHeight="1">
      <x:c r="A185" s="3"/>
      <x:c r="B185" s="69" t="str">
        <x:f>IF($B$18="","",$B$18)</x:f>
      </x:c>
      <x:c r="C185" s="70" t="n">
        <x:f>IF(I$8="","",I$8)</x:f>
        <x:v>46332</x:v>
      </x:c>
      <x:c r="D185" s="69" t="str">
        <x:f>IF(I18="","",I18)</x:f>
      </x:c>
      <x:c r="E185" s="69" t="str">
        <x:f>IFERROR(UPPER(CONCATENATE("",SUBSTITUTE(CONCATENATE("",SUBSTITUTE(CONCATENATE("",SUBSTITUTE(TRIM(CONCATENATE("",D185))," ","")),"–","-")),"—","-"))),CONCATENATE("",D185))</x:f>
      </x:c>
      <x:c r="F185" s="69" t="str">
        <x:f>IFERROR(LEFT(CONCATENATE("[",E185),SEARCH("-",E185)),"")</x:f>
      </x:c>
      <x:c r="G185" s="69" t="str">
        <x:f>IFERROR(MID(CONCATENATE(E185,"]"),SEARCH("-",E185)+1,32),"")</x:f>
      </x:c>
      <x:c r="H185" s="71" t="str">
        <x:f>IF(OR(E185="",E185="В"),"",IF(OR(E185=$B$42,E185=$B$43,E185=$B$44,E185=$B$45,E185=$B$46),INDEX($E$42:$E$46,MATCH(E185,$B$42:$B$46,0)),IFERROR(IF(ISNUMBER(SEARCH(":",F185)),IF(AND(OR((LEN(F185)-1)=4,(LEN(F185)-1)=5),MID(F185,1+(LEN(F185)-1)-2,1)=":",ISNUMBER(VALUE(MID(F185,2,1))),IF((LEN(F185)-1)=5,ISNUMBER(VALUE(MID(F185,3,1))),TRUE),ISNUMBER(VALUE(MID(F185,1+(LEN(F185)-1)-1,1))),ISNUMBER(VALUE(MID(F185,1+(LEN(F185)-1),1))),VALUE(MID(F185,2,(LEN(F185)-1)-3))&lt;24,VALUE(MID(F185,1+(LEN(F185)-1)-1,2))&lt;60),VALUE(MID(F185,2,(LEN(F185)-1)-3))/24+VALUE(MID(F185,1+(LEN(F185)-1)-1,2))/1440,-1),IF(AND((LEN(F185)-1)&gt;=1,(LEN(F185)-1)&lt;=2,ISNUMBER(VALUE(MID(F185,2,1))),IF((LEN(F185)-1)=2,ISNUMBER(VALUE(MID(F185,3,1))),TRUE),VALUE(MID(F185,2,(LEN(F185)-1)))&lt;24),VALUE(MID(F185,2,(LEN(F185)-1)))/24,-1)),-1)))</x:f>
      </x:c>
      <x:c r="I185" s="71" t="str">
        <x:f>IF(OR(E185="",E185="В"),"",IF(OR(E185=$B$42,E185=$B$43,E185=$B$44,E185=$B$45,E185=$B$46),INDEX($F$42:$F$46,MATCH(E185,$B$42:$B$46,0)),IFERROR(IF(ISNUMBER(SEARCH(":",G185)),IF(AND(OR((LEN(G185)-1)=4,(LEN(G185)-1)=5),MID(G185,0+(LEN(G185)-1)-2,1)=":",ISNUMBER(VALUE(MID(G185,1,1))),IF((LEN(G185)-1)=5,ISNUMBER(VALUE(MID(G185,2,1))),TRUE),ISNUMBER(VALUE(MID(G185,0+(LEN(G185)-1)-1,1))),ISNUMBER(VALUE(MID(G185,0+(LEN(G185)-1),1))),VALUE(MID(G185,1,(LEN(G185)-1)-3))&lt;24,VALUE(MID(G185,0+(LEN(G185)-1)-1,2))&lt;60),VALUE(MID(G185,1,(LEN(G185)-1)-3))/24+VALUE(MID(G185,0+(LEN(G185)-1)-1,2))/1440,-1),IF(AND((LEN(G185)-1)&gt;=1,(LEN(G185)-1)&lt;=2,ISNUMBER(VALUE(MID(G185,1,1))),IF((LEN(G185)-1)=2,ISNUMBER(VALUE(MID(G185,2,1))),TRUE),VALUE(MID(G185,1,(LEN(G185)-1)))&lt;24),VALUE(MID(G185,1,(LEN(G185)-1)))/24,-1)),-1)))</x:f>
      </x:c>
      <x:c r="J185" s="72" t="n">
        <x:f>IF(OR(E185="",E185="В"),0,IF(OR(E185=$B$42,E185=$B$43,E185=$B$44,E185=$B$45,E185=$B$46),INDEX($G$42:$G$46,MATCH(E185,$B$42:$B$46,0)),$D$7))</x:f>
        <x:v>0</x:v>
      </x:c>
      <x:c r="K185" s="73" t="n">
        <x:f>IF(OR(L185="",L185="Выходной"),0,IF(L185="Готово",ROUND(24*MOD(I185-H185,1)-J185/60,10),"Проверить"))</x:f>
        <x:v>0</x:v>
      </x:c>
      <x:c r="L185" s="74" t="str">
        <x:f>IF(E185="","",IF(C185="","Нет дня",IF(E185="В","Выходной",IF(LEN(TRIM($B$18))=0,"Нет имени",IF(COUNTIFS($B$10:$B$33,$B$18)&gt;1,"Повтор имени",IF(OR(E185=$B$42,E185=$B$43,E185=$B$44,E185=$B$45,E185=$B$46),IF(INDEX($I$42:$I$46,MATCH(E185,$B$42:$B$46,0))="Готово","Готово","Проверьте смену"),IF(OR(IFERROR(SEARCH("-",E185),0)=0,IFERROR(SEARCH("-",E185,SEARCH("-",E185)+1),0)&gt;0),"Нет кода",IF(OR(H185&lt;0,I185&lt;0),"Неверное время",IF(H185=I185,"Начало равно концу",IF(NOT(ISNUMBER($D$7)),"Проверьте перерыв",IF(OR($D$7&lt;0,$D$7&lt;&gt;INT($D$7)),"Проверьте перерыв",IF($D$7&gt;=ROUND(MOD(I185-H185,1)*1440,8),"Перерыв не меньше смены","Готово"))))))))))))</x:f>
      </x:c>
      <x:c r="M185" s="3"/>
      <x:c r="N185" s="3"/>
      <x:c r="O185" s="3"/>
      <x:c r="P185" s="3"/>
      <x:c r="Q185" s="3"/>
      <x:c r="R185" s="3"/>
      <x:c r="S185" s="3"/>
      <x:c r="T185" s="3"/>
      <x:c r="U185" s="3"/>
      <x:c r="V185" s="3"/>
      <x:c r="W185" s="3"/>
      <x:c r="X185" s="3"/>
      <x:c r="Y185" s="3"/>
      <x:c r="Z185" s="3"/>
      <x:c r="AA185" s="3"/>
      <x:c r="AB185" s="3"/>
      <x:c r="AC185" s="3"/>
      <x:c r="AD185" s="3"/>
      <x:c r="AE185" s="3"/>
      <x:c r="AF185" s="3"/>
      <x:c r="AG185" s="3"/>
      <x:c r="AH185" s="3"/>
      <x:c r="AI185" s="3"/>
      <x:c r="AJ185" s="3"/>
      <x:c r="AK185" s="3"/>
    </x:row>
    <x:row r="186" ht="30" customHeight="1">
      <x:c r="A186" s="3"/>
      <x:c r="B186" s="69" t="str">
        <x:f>IF($B$18="","",$B$18)</x:f>
      </x:c>
      <x:c r="C186" s="70" t="n">
        <x:f>IF(J$8="","",J$8)</x:f>
        <x:v>46333</x:v>
      </x:c>
      <x:c r="D186" s="69" t="str">
        <x:f>IF(J18="","",J18)</x:f>
      </x:c>
      <x:c r="E186" s="69" t="str">
        <x:f>IFERROR(UPPER(CONCATENATE("",SUBSTITUTE(CONCATENATE("",SUBSTITUTE(CONCATENATE("",SUBSTITUTE(TRIM(CONCATENATE("",D186))," ","")),"–","-")),"—","-"))),CONCATENATE("",D186))</x:f>
      </x:c>
      <x:c r="F186" s="69" t="str">
        <x:f>IFERROR(LEFT(CONCATENATE("[",E186),SEARCH("-",E186)),"")</x:f>
      </x:c>
      <x:c r="G186" s="69" t="str">
        <x:f>IFERROR(MID(CONCATENATE(E186,"]"),SEARCH("-",E186)+1,32),"")</x:f>
      </x:c>
      <x:c r="H186" s="71" t="str">
        <x:f>IF(OR(E186="",E186="В"),"",IF(OR(E186=$B$42,E186=$B$43,E186=$B$44,E186=$B$45,E186=$B$46),INDEX($E$42:$E$46,MATCH(E186,$B$42:$B$46,0)),IFERROR(IF(ISNUMBER(SEARCH(":",F186)),IF(AND(OR((LEN(F186)-1)=4,(LEN(F186)-1)=5),MID(F186,1+(LEN(F186)-1)-2,1)=":",ISNUMBER(VALUE(MID(F186,2,1))),IF((LEN(F186)-1)=5,ISNUMBER(VALUE(MID(F186,3,1))),TRUE),ISNUMBER(VALUE(MID(F186,1+(LEN(F186)-1)-1,1))),ISNUMBER(VALUE(MID(F186,1+(LEN(F186)-1),1))),VALUE(MID(F186,2,(LEN(F186)-1)-3))&lt;24,VALUE(MID(F186,1+(LEN(F186)-1)-1,2))&lt;60),VALUE(MID(F186,2,(LEN(F186)-1)-3))/24+VALUE(MID(F186,1+(LEN(F186)-1)-1,2))/1440,-1),IF(AND((LEN(F186)-1)&gt;=1,(LEN(F186)-1)&lt;=2,ISNUMBER(VALUE(MID(F186,2,1))),IF((LEN(F186)-1)=2,ISNUMBER(VALUE(MID(F186,3,1))),TRUE),VALUE(MID(F186,2,(LEN(F186)-1)))&lt;24),VALUE(MID(F186,2,(LEN(F186)-1)))/24,-1)),-1)))</x:f>
      </x:c>
      <x:c r="I186" s="71" t="str">
        <x:f>IF(OR(E186="",E186="В"),"",IF(OR(E186=$B$42,E186=$B$43,E186=$B$44,E186=$B$45,E186=$B$46),INDEX($F$42:$F$46,MATCH(E186,$B$42:$B$46,0)),IFERROR(IF(ISNUMBER(SEARCH(":",G186)),IF(AND(OR((LEN(G186)-1)=4,(LEN(G186)-1)=5),MID(G186,0+(LEN(G186)-1)-2,1)=":",ISNUMBER(VALUE(MID(G186,1,1))),IF((LEN(G186)-1)=5,ISNUMBER(VALUE(MID(G186,2,1))),TRUE),ISNUMBER(VALUE(MID(G186,0+(LEN(G186)-1)-1,1))),ISNUMBER(VALUE(MID(G186,0+(LEN(G186)-1),1))),VALUE(MID(G186,1,(LEN(G186)-1)-3))&lt;24,VALUE(MID(G186,0+(LEN(G186)-1)-1,2))&lt;60),VALUE(MID(G186,1,(LEN(G186)-1)-3))/24+VALUE(MID(G186,0+(LEN(G186)-1)-1,2))/1440,-1),IF(AND((LEN(G186)-1)&gt;=1,(LEN(G186)-1)&lt;=2,ISNUMBER(VALUE(MID(G186,1,1))),IF((LEN(G186)-1)=2,ISNUMBER(VALUE(MID(G186,2,1))),TRUE),VALUE(MID(G186,1,(LEN(G186)-1)))&lt;24),VALUE(MID(G186,1,(LEN(G186)-1)))/24,-1)),-1)))</x:f>
      </x:c>
      <x:c r="J186" s="72" t="n">
        <x:f>IF(OR(E186="",E186="В"),0,IF(OR(E186=$B$42,E186=$B$43,E186=$B$44,E186=$B$45,E186=$B$46),INDEX($G$42:$G$46,MATCH(E186,$B$42:$B$46,0)),$D$7))</x:f>
        <x:v>0</x:v>
      </x:c>
      <x:c r="K186" s="73" t="n">
        <x:f>IF(OR(L186="",L186="Выходной"),0,IF(L186="Готово",ROUND(24*MOD(I186-H186,1)-J186/60,10),"Проверить"))</x:f>
        <x:v>0</x:v>
      </x:c>
      <x:c r="L186" s="74" t="str">
        <x:f>IF(E186="","",IF(C186="","Нет дня",IF(E186="В","Выходной",IF(LEN(TRIM($B$18))=0,"Нет имени",IF(COUNTIFS($B$10:$B$33,$B$18)&gt;1,"Повтор имени",IF(OR(E186=$B$42,E186=$B$43,E186=$B$44,E186=$B$45,E186=$B$46),IF(INDEX($I$42:$I$46,MATCH(E186,$B$42:$B$46,0))="Готово","Готово","Проверьте смену"),IF(OR(IFERROR(SEARCH("-",E186),0)=0,IFERROR(SEARCH("-",E186,SEARCH("-",E186)+1),0)&gt;0),"Нет кода",IF(OR(H186&lt;0,I186&lt;0),"Неверное время",IF(H186=I186,"Начало равно концу",IF(NOT(ISNUMBER($D$7)),"Проверьте перерыв",IF(OR($D$7&lt;0,$D$7&lt;&gt;INT($D$7)),"Проверьте перерыв",IF($D$7&gt;=ROUND(MOD(I186-H186,1)*1440,8),"Перерыв не меньше смены","Готово"))))))))))))</x:f>
      </x:c>
      <x:c r="M186" s="3"/>
      <x:c r="N186" s="3"/>
      <x:c r="O186" s="3"/>
      <x:c r="P186" s="3"/>
      <x:c r="Q186" s="3"/>
      <x:c r="R186" s="3"/>
      <x:c r="S186" s="3"/>
      <x:c r="T186" s="3"/>
      <x:c r="U186" s="3"/>
      <x:c r="V186" s="3"/>
      <x:c r="W186" s="3"/>
      <x:c r="X186" s="3"/>
      <x:c r="Y186" s="3"/>
      <x:c r="Z186" s="3"/>
      <x:c r="AA186" s="3"/>
      <x:c r="AB186" s="3"/>
      <x:c r="AC186" s="3"/>
      <x:c r="AD186" s="3"/>
      <x:c r="AE186" s="3"/>
      <x:c r="AF186" s="3"/>
      <x:c r="AG186" s="3"/>
      <x:c r="AH186" s="3"/>
      <x:c r="AI186" s="3"/>
      <x:c r="AJ186" s="3"/>
      <x:c r="AK186" s="3"/>
    </x:row>
    <x:row r="187" ht="30" customHeight="1">
      <x:c r="A187" s="3"/>
      <x:c r="B187" s="69" t="str">
        <x:f>IF($B$18="","",$B$18)</x:f>
      </x:c>
      <x:c r="C187" s="70" t="n">
        <x:f>IF(K$8="","",K$8)</x:f>
        <x:v>46334</x:v>
      </x:c>
      <x:c r="D187" s="69" t="str">
        <x:f>IF(K18="","",K18)</x:f>
      </x:c>
      <x:c r="E187" s="69" t="str">
        <x:f>IFERROR(UPPER(CONCATENATE("",SUBSTITUTE(CONCATENATE("",SUBSTITUTE(CONCATENATE("",SUBSTITUTE(TRIM(CONCATENATE("",D187))," ","")),"–","-")),"—","-"))),CONCATENATE("",D187))</x:f>
      </x:c>
      <x:c r="F187" s="69" t="str">
        <x:f>IFERROR(LEFT(CONCATENATE("[",E187),SEARCH("-",E187)),"")</x:f>
      </x:c>
      <x:c r="G187" s="69" t="str">
        <x:f>IFERROR(MID(CONCATENATE(E187,"]"),SEARCH("-",E187)+1,32),"")</x:f>
      </x:c>
      <x:c r="H187" s="71" t="str">
        <x:f>IF(OR(E187="",E187="В"),"",IF(OR(E187=$B$42,E187=$B$43,E187=$B$44,E187=$B$45,E187=$B$46),INDEX($E$42:$E$46,MATCH(E187,$B$42:$B$46,0)),IFERROR(IF(ISNUMBER(SEARCH(":",F187)),IF(AND(OR((LEN(F187)-1)=4,(LEN(F187)-1)=5),MID(F187,1+(LEN(F187)-1)-2,1)=":",ISNUMBER(VALUE(MID(F187,2,1))),IF((LEN(F187)-1)=5,ISNUMBER(VALUE(MID(F187,3,1))),TRUE),ISNUMBER(VALUE(MID(F187,1+(LEN(F187)-1)-1,1))),ISNUMBER(VALUE(MID(F187,1+(LEN(F187)-1),1))),VALUE(MID(F187,2,(LEN(F187)-1)-3))&lt;24,VALUE(MID(F187,1+(LEN(F187)-1)-1,2))&lt;60),VALUE(MID(F187,2,(LEN(F187)-1)-3))/24+VALUE(MID(F187,1+(LEN(F187)-1)-1,2))/1440,-1),IF(AND((LEN(F187)-1)&gt;=1,(LEN(F187)-1)&lt;=2,ISNUMBER(VALUE(MID(F187,2,1))),IF((LEN(F187)-1)=2,ISNUMBER(VALUE(MID(F187,3,1))),TRUE),VALUE(MID(F187,2,(LEN(F187)-1)))&lt;24),VALUE(MID(F187,2,(LEN(F187)-1)))/24,-1)),-1)))</x:f>
      </x:c>
      <x:c r="I187" s="71" t="str">
        <x:f>IF(OR(E187="",E187="В"),"",IF(OR(E187=$B$42,E187=$B$43,E187=$B$44,E187=$B$45,E187=$B$46),INDEX($F$42:$F$46,MATCH(E187,$B$42:$B$46,0)),IFERROR(IF(ISNUMBER(SEARCH(":",G187)),IF(AND(OR((LEN(G187)-1)=4,(LEN(G187)-1)=5),MID(G187,0+(LEN(G187)-1)-2,1)=":",ISNUMBER(VALUE(MID(G187,1,1))),IF((LEN(G187)-1)=5,ISNUMBER(VALUE(MID(G187,2,1))),TRUE),ISNUMBER(VALUE(MID(G187,0+(LEN(G187)-1)-1,1))),ISNUMBER(VALUE(MID(G187,0+(LEN(G187)-1),1))),VALUE(MID(G187,1,(LEN(G187)-1)-3))&lt;24,VALUE(MID(G187,0+(LEN(G187)-1)-1,2))&lt;60),VALUE(MID(G187,1,(LEN(G187)-1)-3))/24+VALUE(MID(G187,0+(LEN(G187)-1)-1,2))/1440,-1),IF(AND((LEN(G187)-1)&gt;=1,(LEN(G187)-1)&lt;=2,ISNUMBER(VALUE(MID(G187,1,1))),IF((LEN(G187)-1)=2,ISNUMBER(VALUE(MID(G187,2,1))),TRUE),VALUE(MID(G187,1,(LEN(G187)-1)))&lt;24),VALUE(MID(G187,1,(LEN(G187)-1)))/24,-1)),-1)))</x:f>
      </x:c>
      <x:c r="J187" s="72" t="n">
        <x:f>IF(OR(E187="",E187="В"),0,IF(OR(E187=$B$42,E187=$B$43,E187=$B$44,E187=$B$45,E187=$B$46),INDEX($G$42:$G$46,MATCH(E187,$B$42:$B$46,0)),$D$7))</x:f>
        <x:v>0</x:v>
      </x:c>
      <x:c r="K187" s="73" t="n">
        <x:f>IF(OR(L187="",L187="Выходной"),0,IF(L187="Готово",ROUND(24*MOD(I187-H187,1)-J187/60,10),"Проверить"))</x:f>
        <x:v>0</x:v>
      </x:c>
      <x:c r="L187" s="74" t="str">
        <x:f>IF(E187="","",IF(C187="","Нет дня",IF(E187="В","Выходной",IF(LEN(TRIM($B$18))=0,"Нет имени",IF(COUNTIFS($B$10:$B$33,$B$18)&gt;1,"Повтор имени",IF(OR(E187=$B$42,E187=$B$43,E187=$B$44,E187=$B$45,E187=$B$46),IF(INDEX($I$42:$I$46,MATCH(E187,$B$42:$B$46,0))="Готово","Готово","Проверьте смену"),IF(OR(IFERROR(SEARCH("-",E187),0)=0,IFERROR(SEARCH("-",E187,SEARCH("-",E187)+1),0)&gt;0),"Нет кода",IF(OR(H187&lt;0,I187&lt;0),"Неверное время",IF(H187=I187,"Начало равно концу",IF(NOT(ISNUMBER($D$7)),"Проверьте перерыв",IF(OR($D$7&lt;0,$D$7&lt;&gt;INT($D$7)),"Проверьте перерыв",IF($D$7&gt;=ROUND(MOD(I187-H187,1)*1440,8),"Перерыв не меньше смены","Готово"))))))))))))</x:f>
      </x:c>
      <x:c r="M187" s="3"/>
      <x:c r="N187" s="3"/>
      <x:c r="O187" s="3"/>
      <x:c r="P187" s="3"/>
      <x:c r="Q187" s="3"/>
      <x:c r="R187" s="3"/>
      <x:c r="S187" s="3"/>
      <x:c r="T187" s="3"/>
      <x:c r="U187" s="3"/>
      <x:c r="V187" s="3"/>
      <x:c r="W187" s="3"/>
      <x:c r="X187" s="3"/>
      <x:c r="Y187" s="3"/>
      <x:c r="Z187" s="3"/>
      <x:c r="AA187" s="3"/>
      <x:c r="AB187" s="3"/>
      <x:c r="AC187" s="3"/>
      <x:c r="AD187" s="3"/>
      <x:c r="AE187" s="3"/>
      <x:c r="AF187" s="3"/>
      <x:c r="AG187" s="3"/>
      <x:c r="AH187" s="3"/>
      <x:c r="AI187" s="3"/>
      <x:c r="AJ187" s="3"/>
      <x:c r="AK187" s="3"/>
    </x:row>
    <x:row r="188" ht="30" customHeight="1">
      <x:c r="A188" s="3"/>
      <x:c r="B188" s="69" t="str">
        <x:f>IF($B$18="","",$B$18)</x:f>
      </x:c>
      <x:c r="C188" s="70" t="n">
        <x:f>IF(L$8="","",L$8)</x:f>
        <x:v>46335</x:v>
      </x:c>
      <x:c r="D188" s="69" t="str">
        <x:f>IF(L18="","",L18)</x:f>
      </x:c>
      <x:c r="E188" s="69" t="str">
        <x:f>IFERROR(UPPER(CONCATENATE("",SUBSTITUTE(CONCATENATE("",SUBSTITUTE(CONCATENATE("",SUBSTITUTE(TRIM(CONCATENATE("",D188))," ","")),"–","-")),"—","-"))),CONCATENATE("",D188))</x:f>
      </x:c>
      <x:c r="F188" s="69" t="str">
        <x:f>IFERROR(LEFT(CONCATENATE("[",E188),SEARCH("-",E188)),"")</x:f>
      </x:c>
      <x:c r="G188" s="69" t="str">
        <x:f>IFERROR(MID(CONCATENATE(E188,"]"),SEARCH("-",E188)+1,32),"")</x:f>
      </x:c>
      <x:c r="H188" s="71" t="str">
        <x:f>IF(OR(E188="",E188="В"),"",IF(OR(E188=$B$42,E188=$B$43,E188=$B$44,E188=$B$45,E188=$B$46),INDEX($E$42:$E$46,MATCH(E188,$B$42:$B$46,0)),IFERROR(IF(ISNUMBER(SEARCH(":",F188)),IF(AND(OR((LEN(F188)-1)=4,(LEN(F188)-1)=5),MID(F188,1+(LEN(F188)-1)-2,1)=":",ISNUMBER(VALUE(MID(F188,2,1))),IF((LEN(F188)-1)=5,ISNUMBER(VALUE(MID(F188,3,1))),TRUE),ISNUMBER(VALUE(MID(F188,1+(LEN(F188)-1)-1,1))),ISNUMBER(VALUE(MID(F188,1+(LEN(F188)-1),1))),VALUE(MID(F188,2,(LEN(F188)-1)-3))&lt;24,VALUE(MID(F188,1+(LEN(F188)-1)-1,2))&lt;60),VALUE(MID(F188,2,(LEN(F188)-1)-3))/24+VALUE(MID(F188,1+(LEN(F188)-1)-1,2))/1440,-1),IF(AND((LEN(F188)-1)&gt;=1,(LEN(F188)-1)&lt;=2,ISNUMBER(VALUE(MID(F188,2,1))),IF((LEN(F188)-1)=2,ISNUMBER(VALUE(MID(F188,3,1))),TRUE),VALUE(MID(F188,2,(LEN(F188)-1)))&lt;24),VALUE(MID(F188,2,(LEN(F188)-1)))/24,-1)),-1)))</x:f>
      </x:c>
      <x:c r="I188" s="71" t="str">
        <x:f>IF(OR(E188="",E188="В"),"",IF(OR(E188=$B$42,E188=$B$43,E188=$B$44,E188=$B$45,E188=$B$46),INDEX($F$42:$F$46,MATCH(E188,$B$42:$B$46,0)),IFERROR(IF(ISNUMBER(SEARCH(":",G188)),IF(AND(OR((LEN(G188)-1)=4,(LEN(G188)-1)=5),MID(G188,0+(LEN(G188)-1)-2,1)=":",ISNUMBER(VALUE(MID(G188,1,1))),IF((LEN(G188)-1)=5,ISNUMBER(VALUE(MID(G188,2,1))),TRUE),ISNUMBER(VALUE(MID(G188,0+(LEN(G188)-1)-1,1))),ISNUMBER(VALUE(MID(G188,0+(LEN(G188)-1),1))),VALUE(MID(G188,1,(LEN(G188)-1)-3))&lt;24,VALUE(MID(G188,0+(LEN(G188)-1)-1,2))&lt;60),VALUE(MID(G188,1,(LEN(G188)-1)-3))/24+VALUE(MID(G188,0+(LEN(G188)-1)-1,2))/1440,-1),IF(AND((LEN(G188)-1)&gt;=1,(LEN(G188)-1)&lt;=2,ISNUMBER(VALUE(MID(G188,1,1))),IF((LEN(G188)-1)=2,ISNUMBER(VALUE(MID(G188,2,1))),TRUE),VALUE(MID(G188,1,(LEN(G188)-1)))&lt;24),VALUE(MID(G188,1,(LEN(G188)-1)))/24,-1)),-1)))</x:f>
      </x:c>
      <x:c r="J188" s="72" t="n">
        <x:f>IF(OR(E188="",E188="В"),0,IF(OR(E188=$B$42,E188=$B$43,E188=$B$44,E188=$B$45,E188=$B$46),INDEX($G$42:$G$46,MATCH(E188,$B$42:$B$46,0)),$D$7))</x:f>
        <x:v>0</x:v>
      </x:c>
      <x:c r="K188" s="73" t="n">
        <x:f>IF(OR(L188="",L188="Выходной"),0,IF(L188="Готово",ROUND(24*MOD(I188-H188,1)-J188/60,10),"Проверить"))</x:f>
        <x:v>0</x:v>
      </x:c>
      <x:c r="L188" s="74" t="str">
        <x:f>IF(E188="","",IF(C188="","Нет дня",IF(E188="В","Выходной",IF(LEN(TRIM($B$18))=0,"Нет имени",IF(COUNTIFS($B$10:$B$33,$B$18)&gt;1,"Повтор имени",IF(OR(E188=$B$42,E188=$B$43,E188=$B$44,E188=$B$45,E188=$B$46),IF(INDEX($I$42:$I$46,MATCH(E188,$B$42:$B$46,0))="Готово","Готово","Проверьте смену"),IF(OR(IFERROR(SEARCH("-",E188),0)=0,IFERROR(SEARCH("-",E188,SEARCH("-",E188)+1),0)&gt;0),"Нет кода",IF(OR(H188&lt;0,I188&lt;0),"Неверное время",IF(H188=I188,"Начало равно концу",IF(NOT(ISNUMBER($D$7)),"Проверьте перерыв",IF(OR($D$7&lt;0,$D$7&lt;&gt;INT($D$7)),"Проверьте перерыв",IF($D$7&gt;=ROUND(MOD(I188-H188,1)*1440,8),"Перерыв не меньше смены","Готово"))))))))))))</x:f>
      </x:c>
      <x:c r="M188" s="3"/>
      <x:c r="N188" s="3"/>
      <x:c r="O188" s="3"/>
      <x:c r="P188" s="3"/>
      <x:c r="Q188" s="3"/>
      <x:c r="R188" s="3"/>
      <x:c r="S188" s="3"/>
      <x:c r="T188" s="3"/>
      <x:c r="U188" s="3"/>
      <x:c r="V188" s="3"/>
      <x:c r="W188" s="3"/>
      <x:c r="X188" s="3"/>
      <x:c r="Y188" s="3"/>
      <x:c r="Z188" s="3"/>
      <x:c r="AA188" s="3"/>
      <x:c r="AB188" s="3"/>
      <x:c r="AC188" s="3"/>
      <x:c r="AD188" s="3"/>
      <x:c r="AE188" s="3"/>
      <x:c r="AF188" s="3"/>
      <x:c r="AG188" s="3"/>
      <x:c r="AH188" s="3"/>
      <x:c r="AI188" s="3"/>
      <x:c r="AJ188" s="3"/>
      <x:c r="AK188" s="3"/>
    </x:row>
    <x:row r="189" ht="30" customHeight="1">
      <x:c r="A189" s="3"/>
      <x:c r="B189" s="69" t="str">
        <x:f>IF($B$18="","",$B$18)</x:f>
      </x:c>
      <x:c r="C189" s="70" t="n">
        <x:f>IF(M$8="","",M$8)</x:f>
        <x:v>46336</x:v>
      </x:c>
      <x:c r="D189" s="69" t="str">
        <x:f>IF(M18="","",M18)</x:f>
      </x:c>
      <x:c r="E189" s="69" t="str">
        <x:f>IFERROR(UPPER(CONCATENATE("",SUBSTITUTE(CONCATENATE("",SUBSTITUTE(CONCATENATE("",SUBSTITUTE(TRIM(CONCATENATE("",D189))," ","")),"–","-")),"—","-"))),CONCATENATE("",D189))</x:f>
      </x:c>
      <x:c r="F189" s="69" t="str">
        <x:f>IFERROR(LEFT(CONCATENATE("[",E189),SEARCH("-",E189)),"")</x:f>
      </x:c>
      <x:c r="G189" s="69" t="str">
        <x:f>IFERROR(MID(CONCATENATE(E189,"]"),SEARCH("-",E189)+1,32),"")</x:f>
      </x:c>
      <x:c r="H189" s="71" t="str">
        <x:f>IF(OR(E189="",E189="В"),"",IF(OR(E189=$B$42,E189=$B$43,E189=$B$44,E189=$B$45,E189=$B$46),INDEX($E$42:$E$46,MATCH(E189,$B$42:$B$46,0)),IFERROR(IF(ISNUMBER(SEARCH(":",F189)),IF(AND(OR((LEN(F189)-1)=4,(LEN(F189)-1)=5),MID(F189,1+(LEN(F189)-1)-2,1)=":",ISNUMBER(VALUE(MID(F189,2,1))),IF((LEN(F189)-1)=5,ISNUMBER(VALUE(MID(F189,3,1))),TRUE),ISNUMBER(VALUE(MID(F189,1+(LEN(F189)-1)-1,1))),ISNUMBER(VALUE(MID(F189,1+(LEN(F189)-1),1))),VALUE(MID(F189,2,(LEN(F189)-1)-3))&lt;24,VALUE(MID(F189,1+(LEN(F189)-1)-1,2))&lt;60),VALUE(MID(F189,2,(LEN(F189)-1)-3))/24+VALUE(MID(F189,1+(LEN(F189)-1)-1,2))/1440,-1),IF(AND((LEN(F189)-1)&gt;=1,(LEN(F189)-1)&lt;=2,ISNUMBER(VALUE(MID(F189,2,1))),IF((LEN(F189)-1)=2,ISNUMBER(VALUE(MID(F189,3,1))),TRUE),VALUE(MID(F189,2,(LEN(F189)-1)))&lt;24),VALUE(MID(F189,2,(LEN(F189)-1)))/24,-1)),-1)))</x:f>
      </x:c>
      <x:c r="I189" s="71" t="str">
        <x:f>IF(OR(E189="",E189="В"),"",IF(OR(E189=$B$42,E189=$B$43,E189=$B$44,E189=$B$45,E189=$B$46),INDEX($F$42:$F$46,MATCH(E189,$B$42:$B$46,0)),IFERROR(IF(ISNUMBER(SEARCH(":",G189)),IF(AND(OR((LEN(G189)-1)=4,(LEN(G189)-1)=5),MID(G189,0+(LEN(G189)-1)-2,1)=":",ISNUMBER(VALUE(MID(G189,1,1))),IF((LEN(G189)-1)=5,ISNUMBER(VALUE(MID(G189,2,1))),TRUE),ISNUMBER(VALUE(MID(G189,0+(LEN(G189)-1)-1,1))),ISNUMBER(VALUE(MID(G189,0+(LEN(G189)-1),1))),VALUE(MID(G189,1,(LEN(G189)-1)-3))&lt;24,VALUE(MID(G189,0+(LEN(G189)-1)-1,2))&lt;60),VALUE(MID(G189,1,(LEN(G189)-1)-3))/24+VALUE(MID(G189,0+(LEN(G189)-1)-1,2))/1440,-1),IF(AND((LEN(G189)-1)&gt;=1,(LEN(G189)-1)&lt;=2,ISNUMBER(VALUE(MID(G189,1,1))),IF((LEN(G189)-1)=2,ISNUMBER(VALUE(MID(G189,2,1))),TRUE),VALUE(MID(G189,1,(LEN(G189)-1)))&lt;24),VALUE(MID(G189,1,(LEN(G189)-1)))/24,-1)),-1)))</x:f>
      </x:c>
      <x:c r="J189" s="72" t="n">
        <x:f>IF(OR(E189="",E189="В"),0,IF(OR(E189=$B$42,E189=$B$43,E189=$B$44,E189=$B$45,E189=$B$46),INDEX($G$42:$G$46,MATCH(E189,$B$42:$B$46,0)),$D$7))</x:f>
        <x:v>0</x:v>
      </x:c>
      <x:c r="K189" s="73" t="n">
        <x:f>IF(OR(L189="",L189="Выходной"),0,IF(L189="Готово",ROUND(24*MOD(I189-H189,1)-J189/60,10),"Проверить"))</x:f>
        <x:v>0</x:v>
      </x:c>
      <x:c r="L189" s="74" t="str">
        <x:f>IF(E189="","",IF(C189="","Нет дня",IF(E189="В","Выходной",IF(LEN(TRIM($B$18))=0,"Нет имени",IF(COUNTIFS($B$10:$B$33,$B$18)&gt;1,"Повтор имени",IF(OR(E189=$B$42,E189=$B$43,E189=$B$44,E189=$B$45,E189=$B$46),IF(INDEX($I$42:$I$46,MATCH(E189,$B$42:$B$46,0))="Готово","Готово","Проверьте смену"),IF(OR(IFERROR(SEARCH("-",E189),0)=0,IFERROR(SEARCH("-",E189,SEARCH("-",E189)+1),0)&gt;0),"Нет кода",IF(OR(H189&lt;0,I189&lt;0),"Неверное время",IF(H189=I189,"Начало равно концу",IF(NOT(ISNUMBER($D$7)),"Проверьте перерыв",IF(OR($D$7&lt;0,$D$7&lt;&gt;INT($D$7)),"Проверьте перерыв",IF($D$7&gt;=ROUND(MOD(I189-H189,1)*1440,8),"Перерыв не меньше смены","Готово"))))))))))))</x:f>
      </x:c>
      <x:c r="M189" s="3"/>
      <x:c r="N189" s="3"/>
      <x:c r="O189" s="3"/>
      <x:c r="P189" s="3"/>
      <x:c r="Q189" s="3"/>
      <x:c r="R189" s="3"/>
      <x:c r="S189" s="3"/>
      <x:c r="T189" s="3"/>
      <x:c r="U189" s="3"/>
      <x:c r="V189" s="3"/>
      <x:c r="W189" s="3"/>
      <x:c r="X189" s="3"/>
      <x:c r="Y189" s="3"/>
      <x:c r="Z189" s="3"/>
      <x:c r="AA189" s="3"/>
      <x:c r="AB189" s="3"/>
      <x:c r="AC189" s="3"/>
      <x:c r="AD189" s="3"/>
      <x:c r="AE189" s="3"/>
      <x:c r="AF189" s="3"/>
      <x:c r="AG189" s="3"/>
      <x:c r="AH189" s="3"/>
      <x:c r="AI189" s="3"/>
      <x:c r="AJ189" s="3"/>
      <x:c r="AK189" s="3"/>
    </x:row>
    <x:row r="190" ht="30" customHeight="1">
      <x:c r="A190" s="3"/>
      <x:c r="B190" s="69" t="str">
        <x:f>IF($B$18="","",$B$18)</x:f>
      </x:c>
      <x:c r="C190" s="70" t="n">
        <x:f>IF(N$8="","",N$8)</x:f>
        <x:v>46337</x:v>
      </x:c>
      <x:c r="D190" s="69" t="str">
        <x:f>IF(N18="","",N18)</x:f>
      </x:c>
      <x:c r="E190" s="69" t="str">
        <x:f>IFERROR(UPPER(CONCATENATE("",SUBSTITUTE(CONCATENATE("",SUBSTITUTE(CONCATENATE("",SUBSTITUTE(TRIM(CONCATENATE("",D190))," ","")),"–","-")),"—","-"))),CONCATENATE("",D190))</x:f>
      </x:c>
      <x:c r="F190" s="69" t="str">
        <x:f>IFERROR(LEFT(CONCATENATE("[",E190),SEARCH("-",E190)),"")</x:f>
      </x:c>
      <x:c r="G190" s="69" t="str">
        <x:f>IFERROR(MID(CONCATENATE(E190,"]"),SEARCH("-",E190)+1,32),"")</x:f>
      </x:c>
      <x:c r="H190" s="71" t="str">
        <x:f>IF(OR(E190="",E190="В"),"",IF(OR(E190=$B$42,E190=$B$43,E190=$B$44,E190=$B$45,E190=$B$46),INDEX($E$42:$E$46,MATCH(E190,$B$42:$B$46,0)),IFERROR(IF(ISNUMBER(SEARCH(":",F190)),IF(AND(OR((LEN(F190)-1)=4,(LEN(F190)-1)=5),MID(F190,1+(LEN(F190)-1)-2,1)=":",ISNUMBER(VALUE(MID(F190,2,1))),IF((LEN(F190)-1)=5,ISNUMBER(VALUE(MID(F190,3,1))),TRUE),ISNUMBER(VALUE(MID(F190,1+(LEN(F190)-1)-1,1))),ISNUMBER(VALUE(MID(F190,1+(LEN(F190)-1),1))),VALUE(MID(F190,2,(LEN(F190)-1)-3))&lt;24,VALUE(MID(F190,1+(LEN(F190)-1)-1,2))&lt;60),VALUE(MID(F190,2,(LEN(F190)-1)-3))/24+VALUE(MID(F190,1+(LEN(F190)-1)-1,2))/1440,-1),IF(AND((LEN(F190)-1)&gt;=1,(LEN(F190)-1)&lt;=2,ISNUMBER(VALUE(MID(F190,2,1))),IF((LEN(F190)-1)=2,ISNUMBER(VALUE(MID(F190,3,1))),TRUE),VALUE(MID(F190,2,(LEN(F190)-1)))&lt;24),VALUE(MID(F190,2,(LEN(F190)-1)))/24,-1)),-1)))</x:f>
      </x:c>
      <x:c r="I190" s="71" t="str">
        <x:f>IF(OR(E190="",E190="В"),"",IF(OR(E190=$B$42,E190=$B$43,E190=$B$44,E190=$B$45,E190=$B$46),INDEX($F$42:$F$46,MATCH(E190,$B$42:$B$46,0)),IFERROR(IF(ISNUMBER(SEARCH(":",G190)),IF(AND(OR((LEN(G190)-1)=4,(LEN(G190)-1)=5),MID(G190,0+(LEN(G190)-1)-2,1)=":",ISNUMBER(VALUE(MID(G190,1,1))),IF((LEN(G190)-1)=5,ISNUMBER(VALUE(MID(G190,2,1))),TRUE),ISNUMBER(VALUE(MID(G190,0+(LEN(G190)-1)-1,1))),ISNUMBER(VALUE(MID(G190,0+(LEN(G190)-1),1))),VALUE(MID(G190,1,(LEN(G190)-1)-3))&lt;24,VALUE(MID(G190,0+(LEN(G190)-1)-1,2))&lt;60),VALUE(MID(G190,1,(LEN(G190)-1)-3))/24+VALUE(MID(G190,0+(LEN(G190)-1)-1,2))/1440,-1),IF(AND((LEN(G190)-1)&gt;=1,(LEN(G190)-1)&lt;=2,ISNUMBER(VALUE(MID(G190,1,1))),IF((LEN(G190)-1)=2,ISNUMBER(VALUE(MID(G190,2,1))),TRUE),VALUE(MID(G190,1,(LEN(G190)-1)))&lt;24),VALUE(MID(G190,1,(LEN(G190)-1)))/24,-1)),-1)))</x:f>
      </x:c>
      <x:c r="J190" s="72" t="n">
        <x:f>IF(OR(E190="",E190="В"),0,IF(OR(E190=$B$42,E190=$B$43,E190=$B$44,E190=$B$45,E190=$B$46),INDEX($G$42:$G$46,MATCH(E190,$B$42:$B$46,0)),$D$7))</x:f>
        <x:v>0</x:v>
      </x:c>
      <x:c r="K190" s="73" t="n">
        <x:f>IF(OR(L190="",L190="Выходной"),0,IF(L190="Готово",ROUND(24*MOD(I190-H190,1)-J190/60,10),"Проверить"))</x:f>
        <x:v>0</x:v>
      </x:c>
      <x:c r="L190" s="74" t="str">
        <x:f>IF(E190="","",IF(C190="","Нет дня",IF(E190="В","Выходной",IF(LEN(TRIM($B$18))=0,"Нет имени",IF(COUNTIFS($B$10:$B$33,$B$18)&gt;1,"Повтор имени",IF(OR(E190=$B$42,E190=$B$43,E190=$B$44,E190=$B$45,E190=$B$46),IF(INDEX($I$42:$I$46,MATCH(E190,$B$42:$B$46,0))="Готово","Готово","Проверьте смену"),IF(OR(IFERROR(SEARCH("-",E190),0)=0,IFERROR(SEARCH("-",E190,SEARCH("-",E190)+1),0)&gt;0),"Нет кода",IF(OR(H190&lt;0,I190&lt;0),"Неверное время",IF(H190=I190,"Начало равно концу",IF(NOT(ISNUMBER($D$7)),"Проверьте перерыв",IF(OR($D$7&lt;0,$D$7&lt;&gt;INT($D$7)),"Проверьте перерыв",IF($D$7&gt;=ROUND(MOD(I190-H190,1)*1440,8),"Перерыв не меньше смены","Готово"))))))))))))</x:f>
      </x:c>
      <x:c r="M190" s="3"/>
      <x:c r="N190" s="3"/>
      <x:c r="O190" s="3"/>
      <x:c r="P190" s="3"/>
      <x:c r="Q190" s="3"/>
      <x:c r="R190" s="3"/>
      <x:c r="S190" s="3"/>
      <x:c r="T190" s="3"/>
      <x:c r="U190" s="3"/>
      <x:c r="V190" s="3"/>
      <x:c r="W190" s="3"/>
      <x:c r="X190" s="3"/>
      <x:c r="Y190" s="3"/>
      <x:c r="Z190" s="3"/>
      <x:c r="AA190" s="3"/>
      <x:c r="AB190" s="3"/>
      <x:c r="AC190" s="3"/>
      <x:c r="AD190" s="3"/>
      <x:c r="AE190" s="3"/>
      <x:c r="AF190" s="3"/>
      <x:c r="AG190" s="3"/>
      <x:c r="AH190" s="3"/>
      <x:c r="AI190" s="3"/>
      <x:c r="AJ190" s="3"/>
      <x:c r="AK190" s="3"/>
    </x:row>
    <x:row r="191" ht="30" customHeight="1">
      <x:c r="A191" s="3"/>
      <x:c r="B191" s="69" t="str">
        <x:f>IF($B$18="","",$B$18)</x:f>
      </x:c>
      <x:c r="C191" s="70" t="n">
        <x:f>IF(O$8="","",O$8)</x:f>
        <x:v>46338</x:v>
      </x:c>
      <x:c r="D191" s="69" t="str">
        <x:f>IF(O18="","",O18)</x:f>
      </x:c>
      <x:c r="E191" s="69" t="str">
        <x:f>IFERROR(UPPER(CONCATENATE("",SUBSTITUTE(CONCATENATE("",SUBSTITUTE(CONCATENATE("",SUBSTITUTE(TRIM(CONCATENATE("",D191))," ","")),"–","-")),"—","-"))),CONCATENATE("",D191))</x:f>
      </x:c>
      <x:c r="F191" s="69" t="str">
        <x:f>IFERROR(LEFT(CONCATENATE("[",E191),SEARCH("-",E191)),"")</x:f>
      </x:c>
      <x:c r="G191" s="69" t="str">
        <x:f>IFERROR(MID(CONCATENATE(E191,"]"),SEARCH("-",E191)+1,32),"")</x:f>
      </x:c>
      <x:c r="H191" s="71" t="str">
        <x:f>IF(OR(E191="",E191="В"),"",IF(OR(E191=$B$42,E191=$B$43,E191=$B$44,E191=$B$45,E191=$B$46),INDEX($E$42:$E$46,MATCH(E191,$B$42:$B$46,0)),IFERROR(IF(ISNUMBER(SEARCH(":",F191)),IF(AND(OR((LEN(F191)-1)=4,(LEN(F191)-1)=5),MID(F191,1+(LEN(F191)-1)-2,1)=":",ISNUMBER(VALUE(MID(F191,2,1))),IF((LEN(F191)-1)=5,ISNUMBER(VALUE(MID(F191,3,1))),TRUE),ISNUMBER(VALUE(MID(F191,1+(LEN(F191)-1)-1,1))),ISNUMBER(VALUE(MID(F191,1+(LEN(F191)-1),1))),VALUE(MID(F191,2,(LEN(F191)-1)-3))&lt;24,VALUE(MID(F191,1+(LEN(F191)-1)-1,2))&lt;60),VALUE(MID(F191,2,(LEN(F191)-1)-3))/24+VALUE(MID(F191,1+(LEN(F191)-1)-1,2))/1440,-1),IF(AND((LEN(F191)-1)&gt;=1,(LEN(F191)-1)&lt;=2,ISNUMBER(VALUE(MID(F191,2,1))),IF((LEN(F191)-1)=2,ISNUMBER(VALUE(MID(F191,3,1))),TRUE),VALUE(MID(F191,2,(LEN(F191)-1)))&lt;24),VALUE(MID(F191,2,(LEN(F191)-1)))/24,-1)),-1)))</x:f>
      </x:c>
      <x:c r="I191" s="71" t="str">
        <x:f>IF(OR(E191="",E191="В"),"",IF(OR(E191=$B$42,E191=$B$43,E191=$B$44,E191=$B$45,E191=$B$46),INDEX($F$42:$F$46,MATCH(E191,$B$42:$B$46,0)),IFERROR(IF(ISNUMBER(SEARCH(":",G191)),IF(AND(OR((LEN(G191)-1)=4,(LEN(G191)-1)=5),MID(G191,0+(LEN(G191)-1)-2,1)=":",ISNUMBER(VALUE(MID(G191,1,1))),IF((LEN(G191)-1)=5,ISNUMBER(VALUE(MID(G191,2,1))),TRUE),ISNUMBER(VALUE(MID(G191,0+(LEN(G191)-1)-1,1))),ISNUMBER(VALUE(MID(G191,0+(LEN(G191)-1),1))),VALUE(MID(G191,1,(LEN(G191)-1)-3))&lt;24,VALUE(MID(G191,0+(LEN(G191)-1)-1,2))&lt;60),VALUE(MID(G191,1,(LEN(G191)-1)-3))/24+VALUE(MID(G191,0+(LEN(G191)-1)-1,2))/1440,-1),IF(AND((LEN(G191)-1)&gt;=1,(LEN(G191)-1)&lt;=2,ISNUMBER(VALUE(MID(G191,1,1))),IF((LEN(G191)-1)=2,ISNUMBER(VALUE(MID(G191,2,1))),TRUE),VALUE(MID(G191,1,(LEN(G191)-1)))&lt;24),VALUE(MID(G191,1,(LEN(G191)-1)))/24,-1)),-1)))</x:f>
      </x:c>
      <x:c r="J191" s="72" t="n">
        <x:f>IF(OR(E191="",E191="В"),0,IF(OR(E191=$B$42,E191=$B$43,E191=$B$44,E191=$B$45,E191=$B$46),INDEX($G$42:$G$46,MATCH(E191,$B$42:$B$46,0)),$D$7))</x:f>
        <x:v>0</x:v>
      </x:c>
      <x:c r="K191" s="73" t="n">
        <x:f>IF(OR(L191="",L191="Выходной"),0,IF(L191="Готово",ROUND(24*MOD(I191-H191,1)-J191/60,10),"Проверить"))</x:f>
        <x:v>0</x:v>
      </x:c>
      <x:c r="L191" s="74" t="str">
        <x:f>IF(E191="","",IF(C191="","Нет дня",IF(E191="В","Выходной",IF(LEN(TRIM($B$18))=0,"Нет имени",IF(COUNTIFS($B$10:$B$33,$B$18)&gt;1,"Повтор имени",IF(OR(E191=$B$42,E191=$B$43,E191=$B$44,E191=$B$45,E191=$B$46),IF(INDEX($I$42:$I$46,MATCH(E191,$B$42:$B$46,0))="Готово","Готово","Проверьте смену"),IF(OR(IFERROR(SEARCH("-",E191),0)=0,IFERROR(SEARCH("-",E191,SEARCH("-",E191)+1),0)&gt;0),"Нет кода",IF(OR(H191&lt;0,I191&lt;0),"Неверное время",IF(H191=I191,"Начало равно концу",IF(NOT(ISNUMBER($D$7)),"Проверьте перерыв",IF(OR($D$7&lt;0,$D$7&lt;&gt;INT($D$7)),"Проверьте перерыв",IF($D$7&gt;=ROUND(MOD(I191-H191,1)*1440,8),"Перерыв не меньше смены","Готово"))))))))))))</x:f>
      </x:c>
      <x:c r="M191" s="3"/>
      <x:c r="N191" s="3"/>
      <x:c r="O191" s="3"/>
      <x:c r="P191" s="3"/>
      <x:c r="Q191" s="3"/>
      <x:c r="R191" s="3"/>
      <x:c r="S191" s="3"/>
      <x:c r="T191" s="3"/>
      <x:c r="U191" s="3"/>
      <x:c r="V191" s="3"/>
      <x:c r="W191" s="3"/>
      <x:c r="X191" s="3"/>
      <x:c r="Y191" s="3"/>
      <x:c r="Z191" s="3"/>
      <x:c r="AA191" s="3"/>
      <x:c r="AB191" s="3"/>
      <x:c r="AC191" s="3"/>
      <x:c r="AD191" s="3"/>
      <x:c r="AE191" s="3"/>
      <x:c r="AF191" s="3"/>
      <x:c r="AG191" s="3"/>
      <x:c r="AH191" s="3"/>
      <x:c r="AI191" s="3"/>
      <x:c r="AJ191" s="3"/>
      <x:c r="AK191" s="3"/>
    </x:row>
    <x:row r="192" ht="30" customHeight="1">
      <x:c r="A192" s="3"/>
      <x:c r="B192" s="69" t="str">
        <x:f>IF($B$18="","",$B$18)</x:f>
      </x:c>
      <x:c r="C192" s="70" t="n">
        <x:f>IF(P$8="","",P$8)</x:f>
        <x:v>46339</x:v>
      </x:c>
      <x:c r="D192" s="69" t="str">
        <x:f>IF(P18="","",P18)</x:f>
      </x:c>
      <x:c r="E192" s="69" t="str">
        <x:f>IFERROR(UPPER(CONCATENATE("",SUBSTITUTE(CONCATENATE("",SUBSTITUTE(CONCATENATE("",SUBSTITUTE(TRIM(CONCATENATE("",D192))," ","")),"–","-")),"—","-"))),CONCATENATE("",D192))</x:f>
      </x:c>
      <x:c r="F192" s="69" t="str">
        <x:f>IFERROR(LEFT(CONCATENATE("[",E192),SEARCH("-",E192)),"")</x:f>
      </x:c>
      <x:c r="G192" s="69" t="str">
        <x:f>IFERROR(MID(CONCATENATE(E192,"]"),SEARCH("-",E192)+1,32),"")</x:f>
      </x:c>
      <x:c r="H192" s="71" t="str">
        <x:f>IF(OR(E192="",E192="В"),"",IF(OR(E192=$B$42,E192=$B$43,E192=$B$44,E192=$B$45,E192=$B$46),INDEX($E$42:$E$46,MATCH(E192,$B$42:$B$46,0)),IFERROR(IF(ISNUMBER(SEARCH(":",F192)),IF(AND(OR((LEN(F192)-1)=4,(LEN(F192)-1)=5),MID(F192,1+(LEN(F192)-1)-2,1)=":",ISNUMBER(VALUE(MID(F192,2,1))),IF((LEN(F192)-1)=5,ISNUMBER(VALUE(MID(F192,3,1))),TRUE),ISNUMBER(VALUE(MID(F192,1+(LEN(F192)-1)-1,1))),ISNUMBER(VALUE(MID(F192,1+(LEN(F192)-1),1))),VALUE(MID(F192,2,(LEN(F192)-1)-3))&lt;24,VALUE(MID(F192,1+(LEN(F192)-1)-1,2))&lt;60),VALUE(MID(F192,2,(LEN(F192)-1)-3))/24+VALUE(MID(F192,1+(LEN(F192)-1)-1,2))/1440,-1),IF(AND((LEN(F192)-1)&gt;=1,(LEN(F192)-1)&lt;=2,ISNUMBER(VALUE(MID(F192,2,1))),IF((LEN(F192)-1)=2,ISNUMBER(VALUE(MID(F192,3,1))),TRUE),VALUE(MID(F192,2,(LEN(F192)-1)))&lt;24),VALUE(MID(F192,2,(LEN(F192)-1)))/24,-1)),-1)))</x:f>
      </x:c>
      <x:c r="I192" s="71" t="str">
        <x:f>IF(OR(E192="",E192="В"),"",IF(OR(E192=$B$42,E192=$B$43,E192=$B$44,E192=$B$45,E192=$B$46),INDEX($F$42:$F$46,MATCH(E192,$B$42:$B$46,0)),IFERROR(IF(ISNUMBER(SEARCH(":",G192)),IF(AND(OR((LEN(G192)-1)=4,(LEN(G192)-1)=5),MID(G192,0+(LEN(G192)-1)-2,1)=":",ISNUMBER(VALUE(MID(G192,1,1))),IF((LEN(G192)-1)=5,ISNUMBER(VALUE(MID(G192,2,1))),TRUE),ISNUMBER(VALUE(MID(G192,0+(LEN(G192)-1)-1,1))),ISNUMBER(VALUE(MID(G192,0+(LEN(G192)-1),1))),VALUE(MID(G192,1,(LEN(G192)-1)-3))&lt;24,VALUE(MID(G192,0+(LEN(G192)-1)-1,2))&lt;60),VALUE(MID(G192,1,(LEN(G192)-1)-3))/24+VALUE(MID(G192,0+(LEN(G192)-1)-1,2))/1440,-1),IF(AND((LEN(G192)-1)&gt;=1,(LEN(G192)-1)&lt;=2,ISNUMBER(VALUE(MID(G192,1,1))),IF((LEN(G192)-1)=2,ISNUMBER(VALUE(MID(G192,2,1))),TRUE),VALUE(MID(G192,1,(LEN(G192)-1)))&lt;24),VALUE(MID(G192,1,(LEN(G192)-1)))/24,-1)),-1)))</x:f>
      </x:c>
      <x:c r="J192" s="72" t="n">
        <x:f>IF(OR(E192="",E192="В"),0,IF(OR(E192=$B$42,E192=$B$43,E192=$B$44,E192=$B$45,E192=$B$46),INDEX($G$42:$G$46,MATCH(E192,$B$42:$B$46,0)),$D$7))</x:f>
        <x:v>0</x:v>
      </x:c>
      <x:c r="K192" s="73" t="n">
        <x:f>IF(OR(L192="",L192="Выходной"),0,IF(L192="Готово",ROUND(24*MOD(I192-H192,1)-J192/60,10),"Проверить"))</x:f>
        <x:v>0</x:v>
      </x:c>
      <x:c r="L192" s="74" t="str">
        <x:f>IF(E192="","",IF(C192="","Нет дня",IF(E192="В","Выходной",IF(LEN(TRIM($B$18))=0,"Нет имени",IF(COUNTIFS($B$10:$B$33,$B$18)&gt;1,"Повтор имени",IF(OR(E192=$B$42,E192=$B$43,E192=$B$44,E192=$B$45,E192=$B$46),IF(INDEX($I$42:$I$46,MATCH(E192,$B$42:$B$46,0))="Готово","Готово","Проверьте смену"),IF(OR(IFERROR(SEARCH("-",E192),0)=0,IFERROR(SEARCH("-",E192,SEARCH("-",E192)+1),0)&gt;0),"Нет кода",IF(OR(H192&lt;0,I192&lt;0),"Неверное время",IF(H192=I192,"Начало равно концу",IF(NOT(ISNUMBER($D$7)),"Проверьте перерыв",IF(OR($D$7&lt;0,$D$7&lt;&gt;INT($D$7)),"Проверьте перерыв",IF($D$7&gt;=ROUND(MOD(I192-H192,1)*1440,8),"Перерыв не меньше смены","Готово"))))))))))))</x:f>
      </x:c>
      <x:c r="M192" s="3"/>
      <x:c r="N192" s="3"/>
      <x:c r="O192" s="3"/>
      <x:c r="P192" s="3"/>
      <x:c r="Q192" s="3"/>
      <x:c r="R192" s="3"/>
      <x:c r="S192" s="3"/>
      <x:c r="T192" s="3"/>
      <x:c r="U192" s="3"/>
      <x:c r="V192" s="3"/>
      <x:c r="W192" s="3"/>
      <x:c r="X192" s="3"/>
      <x:c r="Y192" s="3"/>
      <x:c r="Z192" s="3"/>
      <x:c r="AA192" s="3"/>
      <x:c r="AB192" s="3"/>
      <x:c r="AC192" s="3"/>
      <x:c r="AD192" s="3"/>
      <x:c r="AE192" s="3"/>
      <x:c r="AF192" s="3"/>
      <x:c r="AG192" s="3"/>
      <x:c r="AH192" s="3"/>
      <x:c r="AI192" s="3"/>
      <x:c r="AJ192" s="3"/>
      <x:c r="AK192" s="3"/>
    </x:row>
    <x:row r="193" ht="30" customHeight="1">
      <x:c r="A193" s="3"/>
      <x:c r="B193" s="69" t="str">
        <x:f>IF($B$18="","",$B$18)</x:f>
      </x:c>
      <x:c r="C193" s="70" t="n">
        <x:f>IF(Q$8="","",Q$8)</x:f>
        <x:v>46340</x:v>
      </x:c>
      <x:c r="D193" s="69" t="str">
        <x:f>IF(Q18="","",Q18)</x:f>
      </x:c>
      <x:c r="E193" s="69" t="str">
        <x:f>IFERROR(UPPER(CONCATENATE("",SUBSTITUTE(CONCATENATE("",SUBSTITUTE(CONCATENATE("",SUBSTITUTE(TRIM(CONCATENATE("",D193))," ","")),"–","-")),"—","-"))),CONCATENATE("",D193))</x:f>
      </x:c>
      <x:c r="F193" s="69" t="str">
        <x:f>IFERROR(LEFT(CONCATENATE("[",E193),SEARCH("-",E193)),"")</x:f>
      </x:c>
      <x:c r="G193" s="69" t="str">
        <x:f>IFERROR(MID(CONCATENATE(E193,"]"),SEARCH("-",E193)+1,32),"")</x:f>
      </x:c>
      <x:c r="H193" s="71" t="str">
        <x:f>IF(OR(E193="",E193="В"),"",IF(OR(E193=$B$42,E193=$B$43,E193=$B$44,E193=$B$45,E193=$B$46),INDEX($E$42:$E$46,MATCH(E193,$B$42:$B$46,0)),IFERROR(IF(ISNUMBER(SEARCH(":",F193)),IF(AND(OR((LEN(F193)-1)=4,(LEN(F193)-1)=5),MID(F193,1+(LEN(F193)-1)-2,1)=":",ISNUMBER(VALUE(MID(F193,2,1))),IF((LEN(F193)-1)=5,ISNUMBER(VALUE(MID(F193,3,1))),TRUE),ISNUMBER(VALUE(MID(F193,1+(LEN(F193)-1)-1,1))),ISNUMBER(VALUE(MID(F193,1+(LEN(F193)-1),1))),VALUE(MID(F193,2,(LEN(F193)-1)-3))&lt;24,VALUE(MID(F193,1+(LEN(F193)-1)-1,2))&lt;60),VALUE(MID(F193,2,(LEN(F193)-1)-3))/24+VALUE(MID(F193,1+(LEN(F193)-1)-1,2))/1440,-1),IF(AND((LEN(F193)-1)&gt;=1,(LEN(F193)-1)&lt;=2,ISNUMBER(VALUE(MID(F193,2,1))),IF((LEN(F193)-1)=2,ISNUMBER(VALUE(MID(F193,3,1))),TRUE),VALUE(MID(F193,2,(LEN(F193)-1)))&lt;24),VALUE(MID(F193,2,(LEN(F193)-1)))/24,-1)),-1)))</x:f>
      </x:c>
      <x:c r="I193" s="71" t="str">
        <x:f>IF(OR(E193="",E193="В"),"",IF(OR(E193=$B$42,E193=$B$43,E193=$B$44,E193=$B$45,E193=$B$46),INDEX($F$42:$F$46,MATCH(E193,$B$42:$B$46,0)),IFERROR(IF(ISNUMBER(SEARCH(":",G193)),IF(AND(OR((LEN(G193)-1)=4,(LEN(G193)-1)=5),MID(G193,0+(LEN(G193)-1)-2,1)=":",ISNUMBER(VALUE(MID(G193,1,1))),IF((LEN(G193)-1)=5,ISNUMBER(VALUE(MID(G193,2,1))),TRUE),ISNUMBER(VALUE(MID(G193,0+(LEN(G193)-1)-1,1))),ISNUMBER(VALUE(MID(G193,0+(LEN(G193)-1),1))),VALUE(MID(G193,1,(LEN(G193)-1)-3))&lt;24,VALUE(MID(G193,0+(LEN(G193)-1)-1,2))&lt;60),VALUE(MID(G193,1,(LEN(G193)-1)-3))/24+VALUE(MID(G193,0+(LEN(G193)-1)-1,2))/1440,-1),IF(AND((LEN(G193)-1)&gt;=1,(LEN(G193)-1)&lt;=2,ISNUMBER(VALUE(MID(G193,1,1))),IF((LEN(G193)-1)=2,ISNUMBER(VALUE(MID(G193,2,1))),TRUE),VALUE(MID(G193,1,(LEN(G193)-1)))&lt;24),VALUE(MID(G193,1,(LEN(G193)-1)))/24,-1)),-1)))</x:f>
      </x:c>
      <x:c r="J193" s="72" t="n">
        <x:f>IF(OR(E193="",E193="В"),0,IF(OR(E193=$B$42,E193=$B$43,E193=$B$44,E193=$B$45,E193=$B$46),INDEX($G$42:$G$46,MATCH(E193,$B$42:$B$46,0)),$D$7))</x:f>
        <x:v>0</x:v>
      </x:c>
      <x:c r="K193" s="73" t="n">
        <x:f>IF(OR(L193="",L193="Выходной"),0,IF(L193="Готово",ROUND(24*MOD(I193-H193,1)-J193/60,10),"Проверить"))</x:f>
        <x:v>0</x:v>
      </x:c>
      <x:c r="L193" s="74" t="str">
        <x:f>IF(E193="","",IF(C193="","Нет дня",IF(E193="В","Выходной",IF(LEN(TRIM($B$18))=0,"Нет имени",IF(COUNTIFS($B$10:$B$33,$B$18)&gt;1,"Повтор имени",IF(OR(E193=$B$42,E193=$B$43,E193=$B$44,E193=$B$45,E193=$B$46),IF(INDEX($I$42:$I$46,MATCH(E193,$B$42:$B$46,0))="Готово","Готово","Проверьте смену"),IF(OR(IFERROR(SEARCH("-",E193),0)=0,IFERROR(SEARCH("-",E193,SEARCH("-",E193)+1),0)&gt;0),"Нет кода",IF(OR(H193&lt;0,I193&lt;0),"Неверное время",IF(H193=I193,"Начало равно концу",IF(NOT(ISNUMBER($D$7)),"Проверьте перерыв",IF(OR($D$7&lt;0,$D$7&lt;&gt;INT($D$7)),"Проверьте перерыв",IF($D$7&gt;=ROUND(MOD(I193-H193,1)*1440,8),"Перерыв не меньше смены","Готово"))))))))))))</x:f>
      </x:c>
      <x:c r="M193" s="3"/>
      <x:c r="N193" s="3"/>
      <x:c r="O193" s="3"/>
      <x:c r="P193" s="3"/>
      <x:c r="Q193" s="3"/>
      <x:c r="R193" s="3"/>
      <x:c r="S193" s="3"/>
      <x:c r="T193" s="3"/>
      <x:c r="U193" s="3"/>
      <x:c r="V193" s="3"/>
      <x:c r="W193" s="3"/>
      <x:c r="X193" s="3"/>
      <x:c r="Y193" s="3"/>
      <x:c r="Z193" s="3"/>
      <x:c r="AA193" s="3"/>
      <x:c r="AB193" s="3"/>
      <x:c r="AC193" s="3"/>
      <x:c r="AD193" s="3"/>
      <x:c r="AE193" s="3"/>
      <x:c r="AF193" s="3"/>
      <x:c r="AG193" s="3"/>
      <x:c r="AH193" s="3"/>
      <x:c r="AI193" s="3"/>
      <x:c r="AJ193" s="3"/>
      <x:c r="AK193" s="3"/>
    </x:row>
    <x:row r="194" ht="30" customHeight="1">
      <x:c r="A194" s="3"/>
      <x:c r="B194" s="69" t="str">
        <x:f>IF($B$18="","",$B$18)</x:f>
      </x:c>
      <x:c r="C194" s="70" t="n">
        <x:f>IF(R$8="","",R$8)</x:f>
        <x:v>46341</x:v>
      </x:c>
      <x:c r="D194" s="69" t="str">
        <x:f>IF(R18="","",R18)</x:f>
      </x:c>
      <x:c r="E194" s="69" t="str">
        <x:f>IFERROR(UPPER(CONCATENATE("",SUBSTITUTE(CONCATENATE("",SUBSTITUTE(CONCATENATE("",SUBSTITUTE(TRIM(CONCATENATE("",D194))," ","")),"–","-")),"—","-"))),CONCATENATE("",D194))</x:f>
      </x:c>
      <x:c r="F194" s="69" t="str">
        <x:f>IFERROR(LEFT(CONCATENATE("[",E194),SEARCH("-",E194)),"")</x:f>
      </x:c>
      <x:c r="G194" s="69" t="str">
        <x:f>IFERROR(MID(CONCATENATE(E194,"]"),SEARCH("-",E194)+1,32),"")</x:f>
      </x:c>
      <x:c r="H194" s="71" t="str">
        <x:f>IF(OR(E194="",E194="В"),"",IF(OR(E194=$B$42,E194=$B$43,E194=$B$44,E194=$B$45,E194=$B$46),INDEX($E$42:$E$46,MATCH(E194,$B$42:$B$46,0)),IFERROR(IF(ISNUMBER(SEARCH(":",F194)),IF(AND(OR((LEN(F194)-1)=4,(LEN(F194)-1)=5),MID(F194,1+(LEN(F194)-1)-2,1)=":",ISNUMBER(VALUE(MID(F194,2,1))),IF((LEN(F194)-1)=5,ISNUMBER(VALUE(MID(F194,3,1))),TRUE),ISNUMBER(VALUE(MID(F194,1+(LEN(F194)-1)-1,1))),ISNUMBER(VALUE(MID(F194,1+(LEN(F194)-1),1))),VALUE(MID(F194,2,(LEN(F194)-1)-3))&lt;24,VALUE(MID(F194,1+(LEN(F194)-1)-1,2))&lt;60),VALUE(MID(F194,2,(LEN(F194)-1)-3))/24+VALUE(MID(F194,1+(LEN(F194)-1)-1,2))/1440,-1),IF(AND((LEN(F194)-1)&gt;=1,(LEN(F194)-1)&lt;=2,ISNUMBER(VALUE(MID(F194,2,1))),IF((LEN(F194)-1)=2,ISNUMBER(VALUE(MID(F194,3,1))),TRUE),VALUE(MID(F194,2,(LEN(F194)-1)))&lt;24),VALUE(MID(F194,2,(LEN(F194)-1)))/24,-1)),-1)))</x:f>
      </x:c>
      <x:c r="I194" s="71" t="str">
        <x:f>IF(OR(E194="",E194="В"),"",IF(OR(E194=$B$42,E194=$B$43,E194=$B$44,E194=$B$45,E194=$B$46),INDEX($F$42:$F$46,MATCH(E194,$B$42:$B$46,0)),IFERROR(IF(ISNUMBER(SEARCH(":",G194)),IF(AND(OR((LEN(G194)-1)=4,(LEN(G194)-1)=5),MID(G194,0+(LEN(G194)-1)-2,1)=":",ISNUMBER(VALUE(MID(G194,1,1))),IF((LEN(G194)-1)=5,ISNUMBER(VALUE(MID(G194,2,1))),TRUE),ISNUMBER(VALUE(MID(G194,0+(LEN(G194)-1)-1,1))),ISNUMBER(VALUE(MID(G194,0+(LEN(G194)-1),1))),VALUE(MID(G194,1,(LEN(G194)-1)-3))&lt;24,VALUE(MID(G194,0+(LEN(G194)-1)-1,2))&lt;60),VALUE(MID(G194,1,(LEN(G194)-1)-3))/24+VALUE(MID(G194,0+(LEN(G194)-1)-1,2))/1440,-1),IF(AND((LEN(G194)-1)&gt;=1,(LEN(G194)-1)&lt;=2,ISNUMBER(VALUE(MID(G194,1,1))),IF((LEN(G194)-1)=2,ISNUMBER(VALUE(MID(G194,2,1))),TRUE),VALUE(MID(G194,1,(LEN(G194)-1)))&lt;24),VALUE(MID(G194,1,(LEN(G194)-1)))/24,-1)),-1)))</x:f>
      </x:c>
      <x:c r="J194" s="72" t="n">
        <x:f>IF(OR(E194="",E194="В"),0,IF(OR(E194=$B$42,E194=$B$43,E194=$B$44,E194=$B$45,E194=$B$46),INDEX($G$42:$G$46,MATCH(E194,$B$42:$B$46,0)),$D$7))</x:f>
        <x:v>0</x:v>
      </x:c>
      <x:c r="K194" s="73" t="n">
        <x:f>IF(OR(L194="",L194="Выходной"),0,IF(L194="Готово",ROUND(24*MOD(I194-H194,1)-J194/60,10),"Проверить"))</x:f>
        <x:v>0</x:v>
      </x:c>
      <x:c r="L194" s="74" t="str">
        <x:f>IF(E194="","",IF(C194="","Нет дня",IF(E194="В","Выходной",IF(LEN(TRIM($B$18))=0,"Нет имени",IF(COUNTIFS($B$10:$B$33,$B$18)&gt;1,"Повтор имени",IF(OR(E194=$B$42,E194=$B$43,E194=$B$44,E194=$B$45,E194=$B$46),IF(INDEX($I$42:$I$46,MATCH(E194,$B$42:$B$46,0))="Готово","Готово","Проверьте смену"),IF(OR(IFERROR(SEARCH("-",E194),0)=0,IFERROR(SEARCH("-",E194,SEARCH("-",E194)+1),0)&gt;0),"Нет кода",IF(OR(H194&lt;0,I194&lt;0),"Неверное время",IF(H194=I194,"Начало равно концу",IF(NOT(ISNUMBER($D$7)),"Проверьте перерыв",IF(OR($D$7&lt;0,$D$7&lt;&gt;INT($D$7)),"Проверьте перерыв",IF($D$7&gt;=ROUND(MOD(I194-H194,1)*1440,8),"Перерыв не меньше смены","Готово"))))))))))))</x:f>
      </x:c>
      <x:c r="M194" s="3"/>
      <x:c r="N194" s="3"/>
      <x:c r="O194" s="3"/>
      <x:c r="P194" s="3"/>
      <x:c r="Q194" s="3"/>
      <x:c r="R194" s="3"/>
      <x:c r="S194" s="3"/>
      <x:c r="T194" s="3"/>
      <x:c r="U194" s="3"/>
      <x:c r="V194" s="3"/>
      <x:c r="W194" s="3"/>
      <x:c r="X194" s="3"/>
      <x:c r="Y194" s="3"/>
      <x:c r="Z194" s="3"/>
      <x:c r="AA194" s="3"/>
      <x:c r="AB194" s="3"/>
      <x:c r="AC194" s="3"/>
      <x:c r="AD194" s="3"/>
      <x:c r="AE194" s="3"/>
      <x:c r="AF194" s="3"/>
      <x:c r="AG194" s="3"/>
      <x:c r="AH194" s="3"/>
      <x:c r="AI194" s="3"/>
      <x:c r="AJ194" s="3"/>
      <x:c r="AK194" s="3"/>
    </x:row>
    <x:row r="195" ht="30" customHeight="1">
      <x:c r="A195" s="3"/>
      <x:c r="B195" s="69" t="str">
        <x:f>IF($B$18="","",$B$18)</x:f>
      </x:c>
      <x:c r="C195" s="70" t="n">
        <x:f>IF(S$8="","",S$8)</x:f>
        <x:v>46342</x:v>
      </x:c>
      <x:c r="D195" s="69" t="str">
        <x:f>IF(S18="","",S18)</x:f>
      </x:c>
      <x:c r="E195" s="69" t="str">
        <x:f>IFERROR(UPPER(CONCATENATE("",SUBSTITUTE(CONCATENATE("",SUBSTITUTE(CONCATENATE("",SUBSTITUTE(TRIM(CONCATENATE("",D195))," ","")),"–","-")),"—","-"))),CONCATENATE("",D195))</x:f>
      </x:c>
      <x:c r="F195" s="69" t="str">
        <x:f>IFERROR(LEFT(CONCATENATE("[",E195),SEARCH("-",E195)),"")</x:f>
      </x:c>
      <x:c r="G195" s="69" t="str">
        <x:f>IFERROR(MID(CONCATENATE(E195,"]"),SEARCH("-",E195)+1,32),"")</x:f>
      </x:c>
      <x:c r="H195" s="71" t="str">
        <x:f>IF(OR(E195="",E195="В"),"",IF(OR(E195=$B$42,E195=$B$43,E195=$B$44,E195=$B$45,E195=$B$46),INDEX($E$42:$E$46,MATCH(E195,$B$42:$B$46,0)),IFERROR(IF(ISNUMBER(SEARCH(":",F195)),IF(AND(OR((LEN(F195)-1)=4,(LEN(F195)-1)=5),MID(F195,1+(LEN(F195)-1)-2,1)=":",ISNUMBER(VALUE(MID(F195,2,1))),IF((LEN(F195)-1)=5,ISNUMBER(VALUE(MID(F195,3,1))),TRUE),ISNUMBER(VALUE(MID(F195,1+(LEN(F195)-1)-1,1))),ISNUMBER(VALUE(MID(F195,1+(LEN(F195)-1),1))),VALUE(MID(F195,2,(LEN(F195)-1)-3))&lt;24,VALUE(MID(F195,1+(LEN(F195)-1)-1,2))&lt;60),VALUE(MID(F195,2,(LEN(F195)-1)-3))/24+VALUE(MID(F195,1+(LEN(F195)-1)-1,2))/1440,-1),IF(AND((LEN(F195)-1)&gt;=1,(LEN(F195)-1)&lt;=2,ISNUMBER(VALUE(MID(F195,2,1))),IF((LEN(F195)-1)=2,ISNUMBER(VALUE(MID(F195,3,1))),TRUE),VALUE(MID(F195,2,(LEN(F195)-1)))&lt;24),VALUE(MID(F195,2,(LEN(F195)-1)))/24,-1)),-1)))</x:f>
      </x:c>
      <x:c r="I195" s="71" t="str">
        <x:f>IF(OR(E195="",E195="В"),"",IF(OR(E195=$B$42,E195=$B$43,E195=$B$44,E195=$B$45,E195=$B$46),INDEX($F$42:$F$46,MATCH(E195,$B$42:$B$46,0)),IFERROR(IF(ISNUMBER(SEARCH(":",G195)),IF(AND(OR((LEN(G195)-1)=4,(LEN(G195)-1)=5),MID(G195,0+(LEN(G195)-1)-2,1)=":",ISNUMBER(VALUE(MID(G195,1,1))),IF((LEN(G195)-1)=5,ISNUMBER(VALUE(MID(G195,2,1))),TRUE),ISNUMBER(VALUE(MID(G195,0+(LEN(G195)-1)-1,1))),ISNUMBER(VALUE(MID(G195,0+(LEN(G195)-1),1))),VALUE(MID(G195,1,(LEN(G195)-1)-3))&lt;24,VALUE(MID(G195,0+(LEN(G195)-1)-1,2))&lt;60),VALUE(MID(G195,1,(LEN(G195)-1)-3))/24+VALUE(MID(G195,0+(LEN(G195)-1)-1,2))/1440,-1),IF(AND((LEN(G195)-1)&gt;=1,(LEN(G195)-1)&lt;=2,ISNUMBER(VALUE(MID(G195,1,1))),IF((LEN(G195)-1)=2,ISNUMBER(VALUE(MID(G195,2,1))),TRUE),VALUE(MID(G195,1,(LEN(G195)-1)))&lt;24),VALUE(MID(G195,1,(LEN(G195)-1)))/24,-1)),-1)))</x:f>
      </x:c>
      <x:c r="J195" s="72" t="n">
        <x:f>IF(OR(E195="",E195="В"),0,IF(OR(E195=$B$42,E195=$B$43,E195=$B$44,E195=$B$45,E195=$B$46),INDEX($G$42:$G$46,MATCH(E195,$B$42:$B$46,0)),$D$7))</x:f>
        <x:v>0</x:v>
      </x:c>
      <x:c r="K195" s="73" t="n">
        <x:f>IF(OR(L195="",L195="Выходной"),0,IF(L195="Готово",ROUND(24*MOD(I195-H195,1)-J195/60,10),"Проверить"))</x:f>
        <x:v>0</x:v>
      </x:c>
      <x:c r="L195" s="74" t="str">
        <x:f>IF(E195="","",IF(C195="","Нет дня",IF(E195="В","Выходной",IF(LEN(TRIM($B$18))=0,"Нет имени",IF(COUNTIFS($B$10:$B$33,$B$18)&gt;1,"Повтор имени",IF(OR(E195=$B$42,E195=$B$43,E195=$B$44,E195=$B$45,E195=$B$46),IF(INDEX($I$42:$I$46,MATCH(E195,$B$42:$B$46,0))="Готово","Готово","Проверьте смену"),IF(OR(IFERROR(SEARCH("-",E195),0)=0,IFERROR(SEARCH("-",E195,SEARCH("-",E195)+1),0)&gt;0),"Нет кода",IF(OR(H195&lt;0,I195&lt;0),"Неверное время",IF(H195=I195,"Начало равно концу",IF(NOT(ISNUMBER($D$7)),"Проверьте перерыв",IF(OR($D$7&lt;0,$D$7&lt;&gt;INT($D$7)),"Проверьте перерыв",IF($D$7&gt;=ROUND(MOD(I195-H195,1)*1440,8),"Перерыв не меньше смены","Готово"))))))))))))</x:f>
      </x:c>
      <x:c r="M195" s="3"/>
      <x:c r="N195" s="3"/>
      <x:c r="O195" s="3"/>
      <x:c r="P195" s="3"/>
      <x:c r="Q195" s="3"/>
      <x:c r="R195" s="3"/>
      <x:c r="S195" s="3"/>
      <x:c r="T195" s="3"/>
      <x:c r="U195" s="3"/>
      <x:c r="V195" s="3"/>
      <x:c r="W195" s="3"/>
      <x:c r="X195" s="3"/>
      <x:c r="Y195" s="3"/>
      <x:c r="Z195" s="3"/>
      <x:c r="AA195" s="3"/>
      <x:c r="AB195" s="3"/>
      <x:c r="AC195" s="3"/>
      <x:c r="AD195" s="3"/>
      <x:c r="AE195" s="3"/>
      <x:c r="AF195" s="3"/>
      <x:c r="AG195" s="3"/>
      <x:c r="AH195" s="3"/>
      <x:c r="AI195" s="3"/>
      <x:c r="AJ195" s="3"/>
      <x:c r="AK195" s="3"/>
    </x:row>
    <x:row r="196" ht="30" customHeight="1">
      <x:c r="A196" s="3"/>
      <x:c r="B196" s="69" t="str">
        <x:f>IF($B$18="","",$B$18)</x:f>
      </x:c>
      <x:c r="C196" s="70" t="n">
        <x:f>IF(T$8="","",T$8)</x:f>
        <x:v>46343</x:v>
      </x:c>
      <x:c r="D196" s="69" t="str">
        <x:f>IF(T18="","",T18)</x:f>
      </x:c>
      <x:c r="E196" s="69" t="str">
        <x:f>IFERROR(UPPER(CONCATENATE("",SUBSTITUTE(CONCATENATE("",SUBSTITUTE(CONCATENATE("",SUBSTITUTE(TRIM(CONCATENATE("",D196))," ","")),"–","-")),"—","-"))),CONCATENATE("",D196))</x:f>
      </x:c>
      <x:c r="F196" s="69" t="str">
        <x:f>IFERROR(LEFT(CONCATENATE("[",E196),SEARCH("-",E196)),"")</x:f>
      </x:c>
      <x:c r="G196" s="69" t="str">
        <x:f>IFERROR(MID(CONCATENATE(E196,"]"),SEARCH("-",E196)+1,32),"")</x:f>
      </x:c>
      <x:c r="H196" s="71" t="str">
        <x:f>IF(OR(E196="",E196="В"),"",IF(OR(E196=$B$42,E196=$B$43,E196=$B$44,E196=$B$45,E196=$B$46),INDEX($E$42:$E$46,MATCH(E196,$B$42:$B$46,0)),IFERROR(IF(ISNUMBER(SEARCH(":",F196)),IF(AND(OR((LEN(F196)-1)=4,(LEN(F196)-1)=5),MID(F196,1+(LEN(F196)-1)-2,1)=":",ISNUMBER(VALUE(MID(F196,2,1))),IF((LEN(F196)-1)=5,ISNUMBER(VALUE(MID(F196,3,1))),TRUE),ISNUMBER(VALUE(MID(F196,1+(LEN(F196)-1)-1,1))),ISNUMBER(VALUE(MID(F196,1+(LEN(F196)-1),1))),VALUE(MID(F196,2,(LEN(F196)-1)-3))&lt;24,VALUE(MID(F196,1+(LEN(F196)-1)-1,2))&lt;60),VALUE(MID(F196,2,(LEN(F196)-1)-3))/24+VALUE(MID(F196,1+(LEN(F196)-1)-1,2))/1440,-1),IF(AND((LEN(F196)-1)&gt;=1,(LEN(F196)-1)&lt;=2,ISNUMBER(VALUE(MID(F196,2,1))),IF((LEN(F196)-1)=2,ISNUMBER(VALUE(MID(F196,3,1))),TRUE),VALUE(MID(F196,2,(LEN(F196)-1)))&lt;24),VALUE(MID(F196,2,(LEN(F196)-1)))/24,-1)),-1)))</x:f>
      </x:c>
      <x:c r="I196" s="71" t="str">
        <x:f>IF(OR(E196="",E196="В"),"",IF(OR(E196=$B$42,E196=$B$43,E196=$B$44,E196=$B$45,E196=$B$46),INDEX($F$42:$F$46,MATCH(E196,$B$42:$B$46,0)),IFERROR(IF(ISNUMBER(SEARCH(":",G196)),IF(AND(OR((LEN(G196)-1)=4,(LEN(G196)-1)=5),MID(G196,0+(LEN(G196)-1)-2,1)=":",ISNUMBER(VALUE(MID(G196,1,1))),IF((LEN(G196)-1)=5,ISNUMBER(VALUE(MID(G196,2,1))),TRUE),ISNUMBER(VALUE(MID(G196,0+(LEN(G196)-1)-1,1))),ISNUMBER(VALUE(MID(G196,0+(LEN(G196)-1),1))),VALUE(MID(G196,1,(LEN(G196)-1)-3))&lt;24,VALUE(MID(G196,0+(LEN(G196)-1)-1,2))&lt;60),VALUE(MID(G196,1,(LEN(G196)-1)-3))/24+VALUE(MID(G196,0+(LEN(G196)-1)-1,2))/1440,-1),IF(AND((LEN(G196)-1)&gt;=1,(LEN(G196)-1)&lt;=2,ISNUMBER(VALUE(MID(G196,1,1))),IF((LEN(G196)-1)=2,ISNUMBER(VALUE(MID(G196,2,1))),TRUE),VALUE(MID(G196,1,(LEN(G196)-1)))&lt;24),VALUE(MID(G196,1,(LEN(G196)-1)))/24,-1)),-1)))</x:f>
      </x:c>
      <x:c r="J196" s="72" t="n">
        <x:f>IF(OR(E196="",E196="В"),0,IF(OR(E196=$B$42,E196=$B$43,E196=$B$44,E196=$B$45,E196=$B$46),INDEX($G$42:$G$46,MATCH(E196,$B$42:$B$46,0)),$D$7))</x:f>
        <x:v>0</x:v>
      </x:c>
      <x:c r="K196" s="73" t="n">
        <x:f>IF(OR(L196="",L196="Выходной"),0,IF(L196="Готово",ROUND(24*MOD(I196-H196,1)-J196/60,10),"Проверить"))</x:f>
        <x:v>0</x:v>
      </x:c>
      <x:c r="L196" s="74" t="str">
        <x:f>IF(E196="","",IF(C196="","Нет дня",IF(E196="В","Выходной",IF(LEN(TRIM($B$18))=0,"Нет имени",IF(COUNTIFS($B$10:$B$33,$B$18)&gt;1,"Повтор имени",IF(OR(E196=$B$42,E196=$B$43,E196=$B$44,E196=$B$45,E196=$B$46),IF(INDEX($I$42:$I$46,MATCH(E196,$B$42:$B$46,0))="Готово","Готово","Проверьте смену"),IF(OR(IFERROR(SEARCH("-",E196),0)=0,IFERROR(SEARCH("-",E196,SEARCH("-",E196)+1),0)&gt;0),"Нет кода",IF(OR(H196&lt;0,I196&lt;0),"Неверное время",IF(H196=I196,"Начало равно концу",IF(NOT(ISNUMBER($D$7)),"Проверьте перерыв",IF(OR($D$7&lt;0,$D$7&lt;&gt;INT($D$7)),"Проверьте перерыв",IF($D$7&gt;=ROUND(MOD(I196-H196,1)*1440,8),"Перерыв не меньше смены","Готово"))))))))))))</x:f>
      </x:c>
      <x:c r="M196" s="3"/>
      <x:c r="N196" s="3"/>
      <x:c r="O196" s="3"/>
      <x:c r="P196" s="3"/>
      <x:c r="Q196" s="3"/>
      <x:c r="R196" s="3"/>
      <x:c r="S196" s="3"/>
      <x:c r="T196" s="3"/>
      <x:c r="U196" s="3"/>
      <x:c r="V196" s="3"/>
      <x:c r="W196" s="3"/>
      <x:c r="X196" s="3"/>
      <x:c r="Y196" s="3"/>
      <x:c r="Z196" s="3"/>
      <x:c r="AA196" s="3"/>
      <x:c r="AB196" s="3"/>
      <x:c r="AC196" s="3"/>
      <x:c r="AD196" s="3"/>
      <x:c r="AE196" s="3"/>
      <x:c r="AF196" s="3"/>
      <x:c r="AG196" s="3"/>
      <x:c r="AH196" s="3"/>
      <x:c r="AI196" s="3"/>
      <x:c r="AJ196" s="3"/>
      <x:c r="AK196" s="3"/>
    </x:row>
    <x:row r="197" ht="30" customHeight="1">
      <x:c r="A197" s="3"/>
      <x:c r="B197" s="69" t="str">
        <x:f>IF($B$18="","",$B$18)</x:f>
      </x:c>
      <x:c r="C197" s="70" t="n">
        <x:f>IF(U$8="","",U$8)</x:f>
        <x:v>46344</x:v>
      </x:c>
      <x:c r="D197" s="69" t="str">
        <x:f>IF(U18="","",U18)</x:f>
      </x:c>
      <x:c r="E197" s="69" t="str">
        <x:f>IFERROR(UPPER(CONCATENATE("",SUBSTITUTE(CONCATENATE("",SUBSTITUTE(CONCATENATE("",SUBSTITUTE(TRIM(CONCATENATE("",D197))," ","")),"–","-")),"—","-"))),CONCATENATE("",D197))</x:f>
      </x:c>
      <x:c r="F197" s="69" t="str">
        <x:f>IFERROR(LEFT(CONCATENATE("[",E197),SEARCH("-",E197)),"")</x:f>
      </x:c>
      <x:c r="G197" s="69" t="str">
        <x:f>IFERROR(MID(CONCATENATE(E197,"]"),SEARCH("-",E197)+1,32),"")</x:f>
      </x:c>
      <x:c r="H197" s="71" t="str">
        <x:f>IF(OR(E197="",E197="В"),"",IF(OR(E197=$B$42,E197=$B$43,E197=$B$44,E197=$B$45,E197=$B$46),INDEX($E$42:$E$46,MATCH(E197,$B$42:$B$46,0)),IFERROR(IF(ISNUMBER(SEARCH(":",F197)),IF(AND(OR((LEN(F197)-1)=4,(LEN(F197)-1)=5),MID(F197,1+(LEN(F197)-1)-2,1)=":",ISNUMBER(VALUE(MID(F197,2,1))),IF((LEN(F197)-1)=5,ISNUMBER(VALUE(MID(F197,3,1))),TRUE),ISNUMBER(VALUE(MID(F197,1+(LEN(F197)-1)-1,1))),ISNUMBER(VALUE(MID(F197,1+(LEN(F197)-1),1))),VALUE(MID(F197,2,(LEN(F197)-1)-3))&lt;24,VALUE(MID(F197,1+(LEN(F197)-1)-1,2))&lt;60),VALUE(MID(F197,2,(LEN(F197)-1)-3))/24+VALUE(MID(F197,1+(LEN(F197)-1)-1,2))/1440,-1),IF(AND((LEN(F197)-1)&gt;=1,(LEN(F197)-1)&lt;=2,ISNUMBER(VALUE(MID(F197,2,1))),IF((LEN(F197)-1)=2,ISNUMBER(VALUE(MID(F197,3,1))),TRUE),VALUE(MID(F197,2,(LEN(F197)-1)))&lt;24),VALUE(MID(F197,2,(LEN(F197)-1)))/24,-1)),-1)))</x:f>
      </x:c>
      <x:c r="I197" s="71" t="str">
        <x:f>IF(OR(E197="",E197="В"),"",IF(OR(E197=$B$42,E197=$B$43,E197=$B$44,E197=$B$45,E197=$B$46),INDEX($F$42:$F$46,MATCH(E197,$B$42:$B$46,0)),IFERROR(IF(ISNUMBER(SEARCH(":",G197)),IF(AND(OR((LEN(G197)-1)=4,(LEN(G197)-1)=5),MID(G197,0+(LEN(G197)-1)-2,1)=":",ISNUMBER(VALUE(MID(G197,1,1))),IF((LEN(G197)-1)=5,ISNUMBER(VALUE(MID(G197,2,1))),TRUE),ISNUMBER(VALUE(MID(G197,0+(LEN(G197)-1)-1,1))),ISNUMBER(VALUE(MID(G197,0+(LEN(G197)-1),1))),VALUE(MID(G197,1,(LEN(G197)-1)-3))&lt;24,VALUE(MID(G197,0+(LEN(G197)-1)-1,2))&lt;60),VALUE(MID(G197,1,(LEN(G197)-1)-3))/24+VALUE(MID(G197,0+(LEN(G197)-1)-1,2))/1440,-1),IF(AND((LEN(G197)-1)&gt;=1,(LEN(G197)-1)&lt;=2,ISNUMBER(VALUE(MID(G197,1,1))),IF((LEN(G197)-1)=2,ISNUMBER(VALUE(MID(G197,2,1))),TRUE),VALUE(MID(G197,1,(LEN(G197)-1)))&lt;24),VALUE(MID(G197,1,(LEN(G197)-1)))/24,-1)),-1)))</x:f>
      </x:c>
      <x:c r="J197" s="72" t="n">
        <x:f>IF(OR(E197="",E197="В"),0,IF(OR(E197=$B$42,E197=$B$43,E197=$B$44,E197=$B$45,E197=$B$46),INDEX($G$42:$G$46,MATCH(E197,$B$42:$B$46,0)),$D$7))</x:f>
        <x:v>0</x:v>
      </x:c>
      <x:c r="K197" s="73" t="n">
        <x:f>IF(OR(L197="",L197="Выходной"),0,IF(L197="Готово",ROUND(24*MOD(I197-H197,1)-J197/60,10),"Проверить"))</x:f>
        <x:v>0</x:v>
      </x:c>
      <x:c r="L197" s="74" t="str">
        <x:f>IF(E197="","",IF(C197="","Нет дня",IF(E197="В","Выходной",IF(LEN(TRIM($B$18))=0,"Нет имени",IF(COUNTIFS($B$10:$B$33,$B$18)&gt;1,"Повтор имени",IF(OR(E197=$B$42,E197=$B$43,E197=$B$44,E197=$B$45,E197=$B$46),IF(INDEX($I$42:$I$46,MATCH(E197,$B$42:$B$46,0))="Готово","Готово","Проверьте смену"),IF(OR(IFERROR(SEARCH("-",E197),0)=0,IFERROR(SEARCH("-",E197,SEARCH("-",E197)+1),0)&gt;0),"Нет кода",IF(OR(H197&lt;0,I197&lt;0),"Неверное время",IF(H197=I197,"Начало равно концу",IF(NOT(ISNUMBER($D$7)),"Проверьте перерыв",IF(OR($D$7&lt;0,$D$7&lt;&gt;INT($D$7)),"Проверьте перерыв",IF($D$7&gt;=ROUND(MOD(I197-H197,1)*1440,8),"Перерыв не меньше смены","Готово"))))))))))))</x:f>
      </x:c>
      <x:c r="M197" s="3"/>
      <x:c r="N197" s="3"/>
      <x:c r="O197" s="3"/>
      <x:c r="P197" s="3"/>
      <x:c r="Q197" s="3"/>
      <x:c r="R197" s="3"/>
      <x:c r="S197" s="3"/>
      <x:c r="T197" s="3"/>
      <x:c r="U197" s="3"/>
      <x:c r="V197" s="3"/>
      <x:c r="W197" s="3"/>
      <x:c r="X197" s="3"/>
      <x:c r="Y197" s="3"/>
      <x:c r="Z197" s="3"/>
      <x:c r="AA197" s="3"/>
      <x:c r="AB197" s="3"/>
      <x:c r="AC197" s="3"/>
      <x:c r="AD197" s="3"/>
      <x:c r="AE197" s="3"/>
      <x:c r="AF197" s="3"/>
      <x:c r="AG197" s="3"/>
      <x:c r="AH197" s="3"/>
      <x:c r="AI197" s="3"/>
      <x:c r="AJ197" s="3"/>
      <x:c r="AK197" s="3"/>
    </x:row>
    <x:row r="198" ht="30" customHeight="1">
      <x:c r="A198" s="3"/>
      <x:c r="B198" s="69" t="str">
        <x:f>IF($B$18="","",$B$18)</x:f>
      </x:c>
      <x:c r="C198" s="70" t="n">
        <x:f>IF(V$8="","",V$8)</x:f>
        <x:v>46345</x:v>
      </x:c>
      <x:c r="D198" s="69" t="str">
        <x:f>IF(V18="","",V18)</x:f>
      </x:c>
      <x:c r="E198" s="69" t="str">
        <x:f>IFERROR(UPPER(CONCATENATE("",SUBSTITUTE(CONCATENATE("",SUBSTITUTE(CONCATENATE("",SUBSTITUTE(TRIM(CONCATENATE("",D198))," ","")),"–","-")),"—","-"))),CONCATENATE("",D198))</x:f>
      </x:c>
      <x:c r="F198" s="69" t="str">
        <x:f>IFERROR(LEFT(CONCATENATE("[",E198),SEARCH("-",E198)),"")</x:f>
      </x:c>
      <x:c r="G198" s="69" t="str">
        <x:f>IFERROR(MID(CONCATENATE(E198,"]"),SEARCH("-",E198)+1,32),"")</x:f>
      </x:c>
      <x:c r="H198" s="71" t="str">
        <x:f>IF(OR(E198="",E198="В"),"",IF(OR(E198=$B$42,E198=$B$43,E198=$B$44,E198=$B$45,E198=$B$46),INDEX($E$42:$E$46,MATCH(E198,$B$42:$B$46,0)),IFERROR(IF(ISNUMBER(SEARCH(":",F198)),IF(AND(OR((LEN(F198)-1)=4,(LEN(F198)-1)=5),MID(F198,1+(LEN(F198)-1)-2,1)=":",ISNUMBER(VALUE(MID(F198,2,1))),IF((LEN(F198)-1)=5,ISNUMBER(VALUE(MID(F198,3,1))),TRUE),ISNUMBER(VALUE(MID(F198,1+(LEN(F198)-1)-1,1))),ISNUMBER(VALUE(MID(F198,1+(LEN(F198)-1),1))),VALUE(MID(F198,2,(LEN(F198)-1)-3))&lt;24,VALUE(MID(F198,1+(LEN(F198)-1)-1,2))&lt;60),VALUE(MID(F198,2,(LEN(F198)-1)-3))/24+VALUE(MID(F198,1+(LEN(F198)-1)-1,2))/1440,-1),IF(AND((LEN(F198)-1)&gt;=1,(LEN(F198)-1)&lt;=2,ISNUMBER(VALUE(MID(F198,2,1))),IF((LEN(F198)-1)=2,ISNUMBER(VALUE(MID(F198,3,1))),TRUE),VALUE(MID(F198,2,(LEN(F198)-1)))&lt;24),VALUE(MID(F198,2,(LEN(F198)-1)))/24,-1)),-1)))</x:f>
      </x:c>
      <x:c r="I198" s="71" t="str">
        <x:f>IF(OR(E198="",E198="В"),"",IF(OR(E198=$B$42,E198=$B$43,E198=$B$44,E198=$B$45,E198=$B$46),INDEX($F$42:$F$46,MATCH(E198,$B$42:$B$46,0)),IFERROR(IF(ISNUMBER(SEARCH(":",G198)),IF(AND(OR((LEN(G198)-1)=4,(LEN(G198)-1)=5),MID(G198,0+(LEN(G198)-1)-2,1)=":",ISNUMBER(VALUE(MID(G198,1,1))),IF((LEN(G198)-1)=5,ISNUMBER(VALUE(MID(G198,2,1))),TRUE),ISNUMBER(VALUE(MID(G198,0+(LEN(G198)-1)-1,1))),ISNUMBER(VALUE(MID(G198,0+(LEN(G198)-1),1))),VALUE(MID(G198,1,(LEN(G198)-1)-3))&lt;24,VALUE(MID(G198,0+(LEN(G198)-1)-1,2))&lt;60),VALUE(MID(G198,1,(LEN(G198)-1)-3))/24+VALUE(MID(G198,0+(LEN(G198)-1)-1,2))/1440,-1),IF(AND((LEN(G198)-1)&gt;=1,(LEN(G198)-1)&lt;=2,ISNUMBER(VALUE(MID(G198,1,1))),IF((LEN(G198)-1)=2,ISNUMBER(VALUE(MID(G198,2,1))),TRUE),VALUE(MID(G198,1,(LEN(G198)-1)))&lt;24),VALUE(MID(G198,1,(LEN(G198)-1)))/24,-1)),-1)))</x:f>
      </x:c>
      <x:c r="J198" s="72" t="n">
        <x:f>IF(OR(E198="",E198="В"),0,IF(OR(E198=$B$42,E198=$B$43,E198=$B$44,E198=$B$45,E198=$B$46),INDEX($G$42:$G$46,MATCH(E198,$B$42:$B$46,0)),$D$7))</x:f>
        <x:v>0</x:v>
      </x:c>
      <x:c r="K198" s="73" t="n">
        <x:f>IF(OR(L198="",L198="Выходной"),0,IF(L198="Готово",ROUND(24*MOD(I198-H198,1)-J198/60,10),"Проверить"))</x:f>
        <x:v>0</x:v>
      </x:c>
      <x:c r="L198" s="74" t="str">
        <x:f>IF(E198="","",IF(C198="","Нет дня",IF(E198="В","Выходной",IF(LEN(TRIM($B$18))=0,"Нет имени",IF(COUNTIFS($B$10:$B$33,$B$18)&gt;1,"Повтор имени",IF(OR(E198=$B$42,E198=$B$43,E198=$B$44,E198=$B$45,E198=$B$46),IF(INDEX($I$42:$I$46,MATCH(E198,$B$42:$B$46,0))="Готово","Готово","Проверьте смену"),IF(OR(IFERROR(SEARCH("-",E198),0)=0,IFERROR(SEARCH("-",E198,SEARCH("-",E198)+1),0)&gt;0),"Нет кода",IF(OR(H198&lt;0,I198&lt;0),"Неверное время",IF(H198=I198,"Начало равно концу",IF(NOT(ISNUMBER($D$7)),"Проверьте перерыв",IF(OR($D$7&lt;0,$D$7&lt;&gt;INT($D$7)),"Проверьте перерыв",IF($D$7&gt;=ROUND(MOD(I198-H198,1)*1440,8),"Перерыв не меньше смены","Готово"))))))))))))</x:f>
      </x:c>
      <x:c r="M198" s="3"/>
      <x:c r="N198" s="3"/>
      <x:c r="O198" s="3"/>
      <x:c r="P198" s="3"/>
      <x:c r="Q198" s="3"/>
      <x:c r="R198" s="3"/>
      <x:c r="S198" s="3"/>
      <x:c r="T198" s="3"/>
      <x:c r="U198" s="3"/>
      <x:c r="V198" s="3"/>
      <x:c r="W198" s="3"/>
      <x:c r="X198" s="3"/>
      <x:c r="Y198" s="3"/>
      <x:c r="Z198" s="3"/>
      <x:c r="AA198" s="3"/>
      <x:c r="AB198" s="3"/>
      <x:c r="AC198" s="3"/>
      <x:c r="AD198" s="3"/>
      <x:c r="AE198" s="3"/>
      <x:c r="AF198" s="3"/>
      <x:c r="AG198" s="3"/>
      <x:c r="AH198" s="3"/>
      <x:c r="AI198" s="3"/>
      <x:c r="AJ198" s="3"/>
      <x:c r="AK198" s="3"/>
    </x:row>
    <x:row r="199" ht="30" customHeight="1">
      <x:c r="A199" s="3"/>
      <x:c r="B199" s="69" t="str">
        <x:f>IF($B$18="","",$B$18)</x:f>
      </x:c>
      <x:c r="C199" s="70" t="n">
        <x:f>IF(W$8="","",W$8)</x:f>
        <x:v>46346</x:v>
      </x:c>
      <x:c r="D199" s="69" t="str">
        <x:f>IF(W18="","",W18)</x:f>
      </x:c>
      <x:c r="E199" s="69" t="str">
        <x:f>IFERROR(UPPER(CONCATENATE("",SUBSTITUTE(CONCATENATE("",SUBSTITUTE(CONCATENATE("",SUBSTITUTE(TRIM(CONCATENATE("",D199))," ","")),"–","-")),"—","-"))),CONCATENATE("",D199))</x:f>
      </x:c>
      <x:c r="F199" s="69" t="str">
        <x:f>IFERROR(LEFT(CONCATENATE("[",E199),SEARCH("-",E199)),"")</x:f>
      </x:c>
      <x:c r="G199" s="69" t="str">
        <x:f>IFERROR(MID(CONCATENATE(E199,"]"),SEARCH("-",E199)+1,32),"")</x:f>
      </x:c>
      <x:c r="H199" s="71" t="str">
        <x:f>IF(OR(E199="",E199="В"),"",IF(OR(E199=$B$42,E199=$B$43,E199=$B$44,E199=$B$45,E199=$B$46),INDEX($E$42:$E$46,MATCH(E199,$B$42:$B$46,0)),IFERROR(IF(ISNUMBER(SEARCH(":",F199)),IF(AND(OR((LEN(F199)-1)=4,(LEN(F199)-1)=5),MID(F199,1+(LEN(F199)-1)-2,1)=":",ISNUMBER(VALUE(MID(F199,2,1))),IF((LEN(F199)-1)=5,ISNUMBER(VALUE(MID(F199,3,1))),TRUE),ISNUMBER(VALUE(MID(F199,1+(LEN(F199)-1)-1,1))),ISNUMBER(VALUE(MID(F199,1+(LEN(F199)-1),1))),VALUE(MID(F199,2,(LEN(F199)-1)-3))&lt;24,VALUE(MID(F199,1+(LEN(F199)-1)-1,2))&lt;60),VALUE(MID(F199,2,(LEN(F199)-1)-3))/24+VALUE(MID(F199,1+(LEN(F199)-1)-1,2))/1440,-1),IF(AND((LEN(F199)-1)&gt;=1,(LEN(F199)-1)&lt;=2,ISNUMBER(VALUE(MID(F199,2,1))),IF((LEN(F199)-1)=2,ISNUMBER(VALUE(MID(F199,3,1))),TRUE),VALUE(MID(F199,2,(LEN(F199)-1)))&lt;24),VALUE(MID(F199,2,(LEN(F199)-1)))/24,-1)),-1)))</x:f>
      </x:c>
      <x:c r="I199" s="71" t="str">
        <x:f>IF(OR(E199="",E199="В"),"",IF(OR(E199=$B$42,E199=$B$43,E199=$B$44,E199=$B$45,E199=$B$46),INDEX($F$42:$F$46,MATCH(E199,$B$42:$B$46,0)),IFERROR(IF(ISNUMBER(SEARCH(":",G199)),IF(AND(OR((LEN(G199)-1)=4,(LEN(G199)-1)=5),MID(G199,0+(LEN(G199)-1)-2,1)=":",ISNUMBER(VALUE(MID(G199,1,1))),IF((LEN(G199)-1)=5,ISNUMBER(VALUE(MID(G199,2,1))),TRUE),ISNUMBER(VALUE(MID(G199,0+(LEN(G199)-1)-1,1))),ISNUMBER(VALUE(MID(G199,0+(LEN(G199)-1),1))),VALUE(MID(G199,1,(LEN(G199)-1)-3))&lt;24,VALUE(MID(G199,0+(LEN(G199)-1)-1,2))&lt;60),VALUE(MID(G199,1,(LEN(G199)-1)-3))/24+VALUE(MID(G199,0+(LEN(G199)-1)-1,2))/1440,-1),IF(AND((LEN(G199)-1)&gt;=1,(LEN(G199)-1)&lt;=2,ISNUMBER(VALUE(MID(G199,1,1))),IF((LEN(G199)-1)=2,ISNUMBER(VALUE(MID(G199,2,1))),TRUE),VALUE(MID(G199,1,(LEN(G199)-1)))&lt;24),VALUE(MID(G199,1,(LEN(G199)-1)))/24,-1)),-1)))</x:f>
      </x:c>
      <x:c r="J199" s="72" t="n">
        <x:f>IF(OR(E199="",E199="В"),0,IF(OR(E199=$B$42,E199=$B$43,E199=$B$44,E199=$B$45,E199=$B$46),INDEX($G$42:$G$46,MATCH(E199,$B$42:$B$46,0)),$D$7))</x:f>
        <x:v>0</x:v>
      </x:c>
      <x:c r="K199" s="73" t="n">
        <x:f>IF(OR(L199="",L199="Выходной"),0,IF(L199="Готово",ROUND(24*MOD(I199-H199,1)-J199/60,10),"Проверить"))</x:f>
        <x:v>0</x:v>
      </x:c>
      <x:c r="L199" s="74" t="str">
        <x:f>IF(E199="","",IF(C199="","Нет дня",IF(E199="В","Выходной",IF(LEN(TRIM($B$18))=0,"Нет имени",IF(COUNTIFS($B$10:$B$33,$B$18)&gt;1,"Повтор имени",IF(OR(E199=$B$42,E199=$B$43,E199=$B$44,E199=$B$45,E199=$B$46),IF(INDEX($I$42:$I$46,MATCH(E199,$B$42:$B$46,0))="Готово","Готово","Проверьте смену"),IF(OR(IFERROR(SEARCH("-",E199),0)=0,IFERROR(SEARCH("-",E199,SEARCH("-",E199)+1),0)&gt;0),"Нет кода",IF(OR(H199&lt;0,I199&lt;0),"Неверное время",IF(H199=I199,"Начало равно концу",IF(NOT(ISNUMBER($D$7)),"Проверьте перерыв",IF(OR($D$7&lt;0,$D$7&lt;&gt;INT($D$7)),"Проверьте перерыв",IF($D$7&gt;=ROUND(MOD(I199-H199,1)*1440,8),"Перерыв не меньше смены","Готово"))))))))))))</x:f>
      </x:c>
      <x:c r="M199" s="3"/>
      <x:c r="N199" s="3"/>
      <x:c r="O199" s="3"/>
      <x:c r="P199" s="3"/>
      <x:c r="Q199" s="3"/>
      <x:c r="R199" s="3"/>
      <x:c r="S199" s="3"/>
      <x:c r="T199" s="3"/>
      <x:c r="U199" s="3"/>
      <x:c r="V199" s="3"/>
      <x:c r="W199" s="3"/>
      <x:c r="X199" s="3"/>
      <x:c r="Y199" s="3"/>
      <x:c r="Z199" s="3"/>
      <x:c r="AA199" s="3"/>
      <x:c r="AB199" s="3"/>
      <x:c r="AC199" s="3"/>
      <x:c r="AD199" s="3"/>
      <x:c r="AE199" s="3"/>
      <x:c r="AF199" s="3"/>
      <x:c r="AG199" s="3"/>
      <x:c r="AH199" s="3"/>
      <x:c r="AI199" s="3"/>
      <x:c r="AJ199" s="3"/>
      <x:c r="AK199" s="3"/>
    </x:row>
    <x:row r="200" ht="30" customHeight="1">
      <x:c r="A200" s="3"/>
      <x:c r="B200" s="69" t="str">
        <x:f>IF($B$18="","",$B$18)</x:f>
      </x:c>
      <x:c r="C200" s="70" t="n">
        <x:f>IF(X$8="","",X$8)</x:f>
        <x:v>46347</x:v>
      </x:c>
      <x:c r="D200" s="69" t="str">
        <x:f>IF(X18="","",X18)</x:f>
      </x:c>
      <x:c r="E200" s="69" t="str">
        <x:f>IFERROR(UPPER(CONCATENATE("",SUBSTITUTE(CONCATENATE("",SUBSTITUTE(CONCATENATE("",SUBSTITUTE(TRIM(CONCATENATE("",D200))," ","")),"–","-")),"—","-"))),CONCATENATE("",D200))</x:f>
      </x:c>
      <x:c r="F200" s="69" t="str">
        <x:f>IFERROR(LEFT(CONCATENATE("[",E200),SEARCH("-",E200)),"")</x:f>
      </x:c>
      <x:c r="G200" s="69" t="str">
        <x:f>IFERROR(MID(CONCATENATE(E200,"]"),SEARCH("-",E200)+1,32),"")</x:f>
      </x:c>
      <x:c r="H200" s="71" t="str">
        <x:f>IF(OR(E200="",E200="В"),"",IF(OR(E200=$B$42,E200=$B$43,E200=$B$44,E200=$B$45,E200=$B$46),INDEX($E$42:$E$46,MATCH(E200,$B$42:$B$46,0)),IFERROR(IF(ISNUMBER(SEARCH(":",F200)),IF(AND(OR((LEN(F200)-1)=4,(LEN(F200)-1)=5),MID(F200,1+(LEN(F200)-1)-2,1)=":",ISNUMBER(VALUE(MID(F200,2,1))),IF((LEN(F200)-1)=5,ISNUMBER(VALUE(MID(F200,3,1))),TRUE),ISNUMBER(VALUE(MID(F200,1+(LEN(F200)-1)-1,1))),ISNUMBER(VALUE(MID(F200,1+(LEN(F200)-1),1))),VALUE(MID(F200,2,(LEN(F200)-1)-3))&lt;24,VALUE(MID(F200,1+(LEN(F200)-1)-1,2))&lt;60),VALUE(MID(F200,2,(LEN(F200)-1)-3))/24+VALUE(MID(F200,1+(LEN(F200)-1)-1,2))/1440,-1),IF(AND((LEN(F200)-1)&gt;=1,(LEN(F200)-1)&lt;=2,ISNUMBER(VALUE(MID(F200,2,1))),IF((LEN(F200)-1)=2,ISNUMBER(VALUE(MID(F200,3,1))),TRUE),VALUE(MID(F200,2,(LEN(F200)-1)))&lt;24),VALUE(MID(F200,2,(LEN(F200)-1)))/24,-1)),-1)))</x:f>
      </x:c>
      <x:c r="I200" s="71" t="str">
        <x:f>IF(OR(E200="",E200="В"),"",IF(OR(E200=$B$42,E200=$B$43,E200=$B$44,E200=$B$45,E200=$B$46),INDEX($F$42:$F$46,MATCH(E200,$B$42:$B$46,0)),IFERROR(IF(ISNUMBER(SEARCH(":",G200)),IF(AND(OR((LEN(G200)-1)=4,(LEN(G200)-1)=5),MID(G200,0+(LEN(G200)-1)-2,1)=":",ISNUMBER(VALUE(MID(G200,1,1))),IF((LEN(G200)-1)=5,ISNUMBER(VALUE(MID(G200,2,1))),TRUE),ISNUMBER(VALUE(MID(G200,0+(LEN(G200)-1)-1,1))),ISNUMBER(VALUE(MID(G200,0+(LEN(G200)-1),1))),VALUE(MID(G200,1,(LEN(G200)-1)-3))&lt;24,VALUE(MID(G200,0+(LEN(G200)-1)-1,2))&lt;60),VALUE(MID(G200,1,(LEN(G200)-1)-3))/24+VALUE(MID(G200,0+(LEN(G200)-1)-1,2))/1440,-1),IF(AND((LEN(G200)-1)&gt;=1,(LEN(G200)-1)&lt;=2,ISNUMBER(VALUE(MID(G200,1,1))),IF((LEN(G200)-1)=2,ISNUMBER(VALUE(MID(G200,2,1))),TRUE),VALUE(MID(G200,1,(LEN(G200)-1)))&lt;24),VALUE(MID(G200,1,(LEN(G200)-1)))/24,-1)),-1)))</x:f>
      </x:c>
      <x:c r="J200" s="72" t="n">
        <x:f>IF(OR(E200="",E200="В"),0,IF(OR(E200=$B$42,E200=$B$43,E200=$B$44,E200=$B$45,E200=$B$46),INDEX($G$42:$G$46,MATCH(E200,$B$42:$B$46,0)),$D$7))</x:f>
        <x:v>0</x:v>
      </x:c>
      <x:c r="K200" s="73" t="n">
        <x:f>IF(OR(L200="",L200="Выходной"),0,IF(L200="Готово",ROUND(24*MOD(I200-H200,1)-J200/60,10),"Проверить"))</x:f>
        <x:v>0</x:v>
      </x:c>
      <x:c r="L200" s="74" t="str">
        <x:f>IF(E200="","",IF(C200="","Нет дня",IF(E200="В","Выходной",IF(LEN(TRIM($B$18))=0,"Нет имени",IF(COUNTIFS($B$10:$B$33,$B$18)&gt;1,"Повтор имени",IF(OR(E200=$B$42,E200=$B$43,E200=$B$44,E200=$B$45,E200=$B$46),IF(INDEX($I$42:$I$46,MATCH(E200,$B$42:$B$46,0))="Готово","Готово","Проверьте смену"),IF(OR(IFERROR(SEARCH("-",E200),0)=0,IFERROR(SEARCH("-",E200,SEARCH("-",E200)+1),0)&gt;0),"Нет кода",IF(OR(H200&lt;0,I200&lt;0),"Неверное время",IF(H200=I200,"Начало равно концу",IF(NOT(ISNUMBER($D$7)),"Проверьте перерыв",IF(OR($D$7&lt;0,$D$7&lt;&gt;INT($D$7)),"Проверьте перерыв",IF($D$7&gt;=ROUND(MOD(I200-H200,1)*1440,8),"Перерыв не меньше смены","Готово"))))))))))))</x:f>
      </x:c>
      <x:c r="M200" s="3"/>
      <x:c r="N200" s="3"/>
      <x:c r="O200" s="3"/>
      <x:c r="P200" s="3"/>
      <x:c r="Q200" s="3"/>
      <x:c r="R200" s="3"/>
      <x:c r="S200" s="3"/>
      <x:c r="T200" s="3"/>
      <x:c r="U200" s="3"/>
      <x:c r="V200" s="3"/>
      <x:c r="W200" s="3"/>
      <x:c r="X200" s="3"/>
      <x:c r="Y200" s="3"/>
      <x:c r="Z200" s="3"/>
      <x:c r="AA200" s="3"/>
      <x:c r="AB200" s="3"/>
      <x:c r="AC200" s="3"/>
      <x:c r="AD200" s="3"/>
      <x:c r="AE200" s="3"/>
      <x:c r="AF200" s="3"/>
      <x:c r="AG200" s="3"/>
      <x:c r="AH200" s="3"/>
      <x:c r="AI200" s="3"/>
      <x:c r="AJ200" s="3"/>
      <x:c r="AK200" s="3"/>
    </x:row>
    <x:row r="201" ht="30" customHeight="1">
      <x:c r="A201" s="3"/>
      <x:c r="B201" s="69" t="str">
        <x:f>IF($B$18="","",$B$18)</x:f>
      </x:c>
      <x:c r="C201" s="70" t="n">
        <x:f>IF(Y$8="","",Y$8)</x:f>
        <x:v>46348</x:v>
      </x:c>
      <x:c r="D201" s="69" t="str">
        <x:f>IF(Y18="","",Y18)</x:f>
      </x:c>
      <x:c r="E201" s="69" t="str">
        <x:f>IFERROR(UPPER(CONCATENATE("",SUBSTITUTE(CONCATENATE("",SUBSTITUTE(CONCATENATE("",SUBSTITUTE(TRIM(CONCATENATE("",D201))," ","")),"–","-")),"—","-"))),CONCATENATE("",D201))</x:f>
      </x:c>
      <x:c r="F201" s="69" t="str">
        <x:f>IFERROR(LEFT(CONCATENATE("[",E201),SEARCH("-",E201)),"")</x:f>
      </x:c>
      <x:c r="G201" s="69" t="str">
        <x:f>IFERROR(MID(CONCATENATE(E201,"]"),SEARCH("-",E201)+1,32),"")</x:f>
      </x:c>
      <x:c r="H201" s="71" t="str">
        <x:f>IF(OR(E201="",E201="В"),"",IF(OR(E201=$B$42,E201=$B$43,E201=$B$44,E201=$B$45,E201=$B$46),INDEX($E$42:$E$46,MATCH(E201,$B$42:$B$46,0)),IFERROR(IF(ISNUMBER(SEARCH(":",F201)),IF(AND(OR((LEN(F201)-1)=4,(LEN(F201)-1)=5),MID(F201,1+(LEN(F201)-1)-2,1)=":",ISNUMBER(VALUE(MID(F201,2,1))),IF((LEN(F201)-1)=5,ISNUMBER(VALUE(MID(F201,3,1))),TRUE),ISNUMBER(VALUE(MID(F201,1+(LEN(F201)-1)-1,1))),ISNUMBER(VALUE(MID(F201,1+(LEN(F201)-1),1))),VALUE(MID(F201,2,(LEN(F201)-1)-3))&lt;24,VALUE(MID(F201,1+(LEN(F201)-1)-1,2))&lt;60),VALUE(MID(F201,2,(LEN(F201)-1)-3))/24+VALUE(MID(F201,1+(LEN(F201)-1)-1,2))/1440,-1),IF(AND((LEN(F201)-1)&gt;=1,(LEN(F201)-1)&lt;=2,ISNUMBER(VALUE(MID(F201,2,1))),IF((LEN(F201)-1)=2,ISNUMBER(VALUE(MID(F201,3,1))),TRUE),VALUE(MID(F201,2,(LEN(F201)-1)))&lt;24),VALUE(MID(F201,2,(LEN(F201)-1)))/24,-1)),-1)))</x:f>
      </x:c>
      <x:c r="I201" s="71" t="str">
        <x:f>IF(OR(E201="",E201="В"),"",IF(OR(E201=$B$42,E201=$B$43,E201=$B$44,E201=$B$45,E201=$B$46),INDEX($F$42:$F$46,MATCH(E201,$B$42:$B$46,0)),IFERROR(IF(ISNUMBER(SEARCH(":",G201)),IF(AND(OR((LEN(G201)-1)=4,(LEN(G201)-1)=5),MID(G201,0+(LEN(G201)-1)-2,1)=":",ISNUMBER(VALUE(MID(G201,1,1))),IF((LEN(G201)-1)=5,ISNUMBER(VALUE(MID(G201,2,1))),TRUE),ISNUMBER(VALUE(MID(G201,0+(LEN(G201)-1)-1,1))),ISNUMBER(VALUE(MID(G201,0+(LEN(G201)-1),1))),VALUE(MID(G201,1,(LEN(G201)-1)-3))&lt;24,VALUE(MID(G201,0+(LEN(G201)-1)-1,2))&lt;60),VALUE(MID(G201,1,(LEN(G201)-1)-3))/24+VALUE(MID(G201,0+(LEN(G201)-1)-1,2))/1440,-1),IF(AND((LEN(G201)-1)&gt;=1,(LEN(G201)-1)&lt;=2,ISNUMBER(VALUE(MID(G201,1,1))),IF((LEN(G201)-1)=2,ISNUMBER(VALUE(MID(G201,2,1))),TRUE),VALUE(MID(G201,1,(LEN(G201)-1)))&lt;24),VALUE(MID(G201,1,(LEN(G201)-1)))/24,-1)),-1)))</x:f>
      </x:c>
      <x:c r="J201" s="72" t="n">
        <x:f>IF(OR(E201="",E201="В"),0,IF(OR(E201=$B$42,E201=$B$43,E201=$B$44,E201=$B$45,E201=$B$46),INDEX($G$42:$G$46,MATCH(E201,$B$42:$B$46,0)),$D$7))</x:f>
        <x:v>0</x:v>
      </x:c>
      <x:c r="K201" s="73" t="n">
        <x:f>IF(OR(L201="",L201="Выходной"),0,IF(L201="Готово",ROUND(24*MOD(I201-H201,1)-J201/60,10),"Проверить"))</x:f>
        <x:v>0</x:v>
      </x:c>
      <x:c r="L201" s="74" t="str">
        <x:f>IF(E201="","",IF(C201="","Нет дня",IF(E201="В","Выходной",IF(LEN(TRIM($B$18))=0,"Нет имени",IF(COUNTIFS($B$10:$B$33,$B$18)&gt;1,"Повтор имени",IF(OR(E201=$B$42,E201=$B$43,E201=$B$44,E201=$B$45,E201=$B$46),IF(INDEX($I$42:$I$46,MATCH(E201,$B$42:$B$46,0))="Готово","Готово","Проверьте смену"),IF(OR(IFERROR(SEARCH("-",E201),0)=0,IFERROR(SEARCH("-",E201,SEARCH("-",E201)+1),0)&gt;0),"Нет кода",IF(OR(H201&lt;0,I201&lt;0),"Неверное время",IF(H201=I201,"Начало равно концу",IF(NOT(ISNUMBER($D$7)),"Проверьте перерыв",IF(OR($D$7&lt;0,$D$7&lt;&gt;INT($D$7)),"Проверьте перерыв",IF($D$7&gt;=ROUND(MOD(I201-H201,1)*1440,8),"Перерыв не меньше смены","Готово"))))))))))))</x:f>
      </x:c>
      <x:c r="M201" s="3"/>
      <x:c r="N201" s="3"/>
      <x:c r="O201" s="3"/>
      <x:c r="P201" s="3"/>
      <x:c r="Q201" s="3"/>
      <x:c r="R201" s="3"/>
      <x:c r="S201" s="3"/>
      <x:c r="T201" s="3"/>
      <x:c r="U201" s="3"/>
      <x:c r="V201" s="3"/>
      <x:c r="W201" s="3"/>
      <x:c r="X201" s="3"/>
      <x:c r="Y201" s="3"/>
      <x:c r="Z201" s="3"/>
      <x:c r="AA201" s="3"/>
      <x:c r="AB201" s="3"/>
      <x:c r="AC201" s="3"/>
      <x:c r="AD201" s="3"/>
      <x:c r="AE201" s="3"/>
      <x:c r="AF201" s="3"/>
      <x:c r="AG201" s="3"/>
      <x:c r="AH201" s="3"/>
      <x:c r="AI201" s="3"/>
      <x:c r="AJ201" s="3"/>
      <x:c r="AK201" s="3"/>
    </x:row>
    <x:row r="202" ht="30" customHeight="1">
      <x:c r="A202" s="3"/>
      <x:c r="B202" s="69" t="str">
        <x:f>IF($B$18="","",$B$18)</x:f>
      </x:c>
      <x:c r="C202" s="70" t="n">
        <x:f>IF(Z$8="","",Z$8)</x:f>
        <x:v>46349</x:v>
      </x:c>
      <x:c r="D202" s="69" t="str">
        <x:f>IF(Z18="","",Z18)</x:f>
      </x:c>
      <x:c r="E202" s="69" t="str">
        <x:f>IFERROR(UPPER(CONCATENATE("",SUBSTITUTE(CONCATENATE("",SUBSTITUTE(CONCATENATE("",SUBSTITUTE(TRIM(CONCATENATE("",D202))," ","")),"–","-")),"—","-"))),CONCATENATE("",D202))</x:f>
      </x:c>
      <x:c r="F202" s="69" t="str">
        <x:f>IFERROR(LEFT(CONCATENATE("[",E202),SEARCH("-",E202)),"")</x:f>
      </x:c>
      <x:c r="G202" s="69" t="str">
        <x:f>IFERROR(MID(CONCATENATE(E202,"]"),SEARCH("-",E202)+1,32),"")</x:f>
      </x:c>
      <x:c r="H202" s="71" t="str">
        <x:f>IF(OR(E202="",E202="В"),"",IF(OR(E202=$B$42,E202=$B$43,E202=$B$44,E202=$B$45,E202=$B$46),INDEX($E$42:$E$46,MATCH(E202,$B$42:$B$46,0)),IFERROR(IF(ISNUMBER(SEARCH(":",F202)),IF(AND(OR((LEN(F202)-1)=4,(LEN(F202)-1)=5),MID(F202,1+(LEN(F202)-1)-2,1)=":",ISNUMBER(VALUE(MID(F202,2,1))),IF((LEN(F202)-1)=5,ISNUMBER(VALUE(MID(F202,3,1))),TRUE),ISNUMBER(VALUE(MID(F202,1+(LEN(F202)-1)-1,1))),ISNUMBER(VALUE(MID(F202,1+(LEN(F202)-1),1))),VALUE(MID(F202,2,(LEN(F202)-1)-3))&lt;24,VALUE(MID(F202,1+(LEN(F202)-1)-1,2))&lt;60),VALUE(MID(F202,2,(LEN(F202)-1)-3))/24+VALUE(MID(F202,1+(LEN(F202)-1)-1,2))/1440,-1),IF(AND((LEN(F202)-1)&gt;=1,(LEN(F202)-1)&lt;=2,ISNUMBER(VALUE(MID(F202,2,1))),IF((LEN(F202)-1)=2,ISNUMBER(VALUE(MID(F202,3,1))),TRUE),VALUE(MID(F202,2,(LEN(F202)-1)))&lt;24),VALUE(MID(F202,2,(LEN(F202)-1)))/24,-1)),-1)))</x:f>
      </x:c>
      <x:c r="I202" s="71" t="str">
        <x:f>IF(OR(E202="",E202="В"),"",IF(OR(E202=$B$42,E202=$B$43,E202=$B$44,E202=$B$45,E202=$B$46),INDEX($F$42:$F$46,MATCH(E202,$B$42:$B$46,0)),IFERROR(IF(ISNUMBER(SEARCH(":",G202)),IF(AND(OR((LEN(G202)-1)=4,(LEN(G202)-1)=5),MID(G202,0+(LEN(G202)-1)-2,1)=":",ISNUMBER(VALUE(MID(G202,1,1))),IF((LEN(G202)-1)=5,ISNUMBER(VALUE(MID(G202,2,1))),TRUE),ISNUMBER(VALUE(MID(G202,0+(LEN(G202)-1)-1,1))),ISNUMBER(VALUE(MID(G202,0+(LEN(G202)-1),1))),VALUE(MID(G202,1,(LEN(G202)-1)-3))&lt;24,VALUE(MID(G202,0+(LEN(G202)-1)-1,2))&lt;60),VALUE(MID(G202,1,(LEN(G202)-1)-3))/24+VALUE(MID(G202,0+(LEN(G202)-1)-1,2))/1440,-1),IF(AND((LEN(G202)-1)&gt;=1,(LEN(G202)-1)&lt;=2,ISNUMBER(VALUE(MID(G202,1,1))),IF((LEN(G202)-1)=2,ISNUMBER(VALUE(MID(G202,2,1))),TRUE),VALUE(MID(G202,1,(LEN(G202)-1)))&lt;24),VALUE(MID(G202,1,(LEN(G202)-1)))/24,-1)),-1)))</x:f>
      </x:c>
      <x:c r="J202" s="72" t="n">
        <x:f>IF(OR(E202="",E202="В"),0,IF(OR(E202=$B$42,E202=$B$43,E202=$B$44,E202=$B$45,E202=$B$46),INDEX($G$42:$G$46,MATCH(E202,$B$42:$B$46,0)),$D$7))</x:f>
        <x:v>0</x:v>
      </x:c>
      <x:c r="K202" s="73" t="n">
        <x:f>IF(OR(L202="",L202="Выходной"),0,IF(L202="Готово",ROUND(24*MOD(I202-H202,1)-J202/60,10),"Проверить"))</x:f>
        <x:v>0</x:v>
      </x:c>
      <x:c r="L202" s="74" t="str">
        <x:f>IF(E202="","",IF(C202="","Нет дня",IF(E202="В","Выходной",IF(LEN(TRIM($B$18))=0,"Нет имени",IF(COUNTIFS($B$10:$B$33,$B$18)&gt;1,"Повтор имени",IF(OR(E202=$B$42,E202=$B$43,E202=$B$44,E202=$B$45,E202=$B$46),IF(INDEX($I$42:$I$46,MATCH(E202,$B$42:$B$46,0))="Готово","Готово","Проверьте смену"),IF(OR(IFERROR(SEARCH("-",E202),0)=0,IFERROR(SEARCH("-",E202,SEARCH("-",E202)+1),0)&gt;0),"Нет кода",IF(OR(H202&lt;0,I202&lt;0),"Неверное время",IF(H202=I202,"Начало равно концу",IF(NOT(ISNUMBER($D$7)),"Проверьте перерыв",IF(OR($D$7&lt;0,$D$7&lt;&gt;INT($D$7)),"Проверьте перерыв",IF($D$7&gt;=ROUND(MOD(I202-H202,1)*1440,8),"Перерыв не меньше смены","Готово"))))))))))))</x:f>
      </x:c>
      <x:c r="M202" s="3"/>
      <x:c r="N202" s="3"/>
      <x:c r="O202" s="3"/>
      <x:c r="P202" s="3"/>
      <x:c r="Q202" s="3"/>
      <x:c r="R202" s="3"/>
      <x:c r="S202" s="3"/>
      <x:c r="T202" s="3"/>
      <x:c r="U202" s="3"/>
      <x:c r="V202" s="3"/>
      <x:c r="W202" s="3"/>
      <x:c r="X202" s="3"/>
      <x:c r="Y202" s="3"/>
      <x:c r="Z202" s="3"/>
      <x:c r="AA202" s="3"/>
      <x:c r="AB202" s="3"/>
      <x:c r="AC202" s="3"/>
      <x:c r="AD202" s="3"/>
      <x:c r="AE202" s="3"/>
      <x:c r="AF202" s="3"/>
      <x:c r="AG202" s="3"/>
      <x:c r="AH202" s="3"/>
      <x:c r="AI202" s="3"/>
      <x:c r="AJ202" s="3"/>
      <x:c r="AK202" s="3"/>
    </x:row>
    <x:row r="203" ht="30" customHeight="1">
      <x:c r="A203" s="3"/>
      <x:c r="B203" s="69" t="str">
        <x:f>IF($B$18="","",$B$18)</x:f>
      </x:c>
      <x:c r="C203" s="70" t="n">
        <x:f>IF(AA$8="","",AA$8)</x:f>
        <x:v>46350</x:v>
      </x:c>
      <x:c r="D203" s="69" t="str">
        <x:f>IF(AA18="","",AA18)</x:f>
      </x:c>
      <x:c r="E203" s="69" t="str">
        <x:f>IFERROR(UPPER(CONCATENATE("",SUBSTITUTE(CONCATENATE("",SUBSTITUTE(CONCATENATE("",SUBSTITUTE(TRIM(CONCATENATE("",D203))," ","")),"–","-")),"—","-"))),CONCATENATE("",D203))</x:f>
      </x:c>
      <x:c r="F203" s="69" t="str">
        <x:f>IFERROR(LEFT(CONCATENATE("[",E203),SEARCH("-",E203)),"")</x:f>
      </x:c>
      <x:c r="G203" s="69" t="str">
        <x:f>IFERROR(MID(CONCATENATE(E203,"]"),SEARCH("-",E203)+1,32),"")</x:f>
      </x:c>
      <x:c r="H203" s="71" t="str">
        <x:f>IF(OR(E203="",E203="В"),"",IF(OR(E203=$B$42,E203=$B$43,E203=$B$44,E203=$B$45,E203=$B$46),INDEX($E$42:$E$46,MATCH(E203,$B$42:$B$46,0)),IFERROR(IF(ISNUMBER(SEARCH(":",F203)),IF(AND(OR((LEN(F203)-1)=4,(LEN(F203)-1)=5),MID(F203,1+(LEN(F203)-1)-2,1)=":",ISNUMBER(VALUE(MID(F203,2,1))),IF((LEN(F203)-1)=5,ISNUMBER(VALUE(MID(F203,3,1))),TRUE),ISNUMBER(VALUE(MID(F203,1+(LEN(F203)-1)-1,1))),ISNUMBER(VALUE(MID(F203,1+(LEN(F203)-1),1))),VALUE(MID(F203,2,(LEN(F203)-1)-3))&lt;24,VALUE(MID(F203,1+(LEN(F203)-1)-1,2))&lt;60),VALUE(MID(F203,2,(LEN(F203)-1)-3))/24+VALUE(MID(F203,1+(LEN(F203)-1)-1,2))/1440,-1),IF(AND((LEN(F203)-1)&gt;=1,(LEN(F203)-1)&lt;=2,ISNUMBER(VALUE(MID(F203,2,1))),IF((LEN(F203)-1)=2,ISNUMBER(VALUE(MID(F203,3,1))),TRUE),VALUE(MID(F203,2,(LEN(F203)-1)))&lt;24),VALUE(MID(F203,2,(LEN(F203)-1)))/24,-1)),-1)))</x:f>
      </x:c>
      <x:c r="I203" s="71" t="str">
        <x:f>IF(OR(E203="",E203="В"),"",IF(OR(E203=$B$42,E203=$B$43,E203=$B$44,E203=$B$45,E203=$B$46),INDEX($F$42:$F$46,MATCH(E203,$B$42:$B$46,0)),IFERROR(IF(ISNUMBER(SEARCH(":",G203)),IF(AND(OR((LEN(G203)-1)=4,(LEN(G203)-1)=5),MID(G203,0+(LEN(G203)-1)-2,1)=":",ISNUMBER(VALUE(MID(G203,1,1))),IF((LEN(G203)-1)=5,ISNUMBER(VALUE(MID(G203,2,1))),TRUE),ISNUMBER(VALUE(MID(G203,0+(LEN(G203)-1)-1,1))),ISNUMBER(VALUE(MID(G203,0+(LEN(G203)-1),1))),VALUE(MID(G203,1,(LEN(G203)-1)-3))&lt;24,VALUE(MID(G203,0+(LEN(G203)-1)-1,2))&lt;60),VALUE(MID(G203,1,(LEN(G203)-1)-3))/24+VALUE(MID(G203,0+(LEN(G203)-1)-1,2))/1440,-1),IF(AND((LEN(G203)-1)&gt;=1,(LEN(G203)-1)&lt;=2,ISNUMBER(VALUE(MID(G203,1,1))),IF((LEN(G203)-1)=2,ISNUMBER(VALUE(MID(G203,2,1))),TRUE),VALUE(MID(G203,1,(LEN(G203)-1)))&lt;24),VALUE(MID(G203,1,(LEN(G203)-1)))/24,-1)),-1)))</x:f>
      </x:c>
      <x:c r="J203" s="72" t="n">
        <x:f>IF(OR(E203="",E203="В"),0,IF(OR(E203=$B$42,E203=$B$43,E203=$B$44,E203=$B$45,E203=$B$46),INDEX($G$42:$G$46,MATCH(E203,$B$42:$B$46,0)),$D$7))</x:f>
        <x:v>0</x:v>
      </x:c>
      <x:c r="K203" s="73" t="n">
        <x:f>IF(OR(L203="",L203="Выходной"),0,IF(L203="Готово",ROUND(24*MOD(I203-H203,1)-J203/60,10),"Проверить"))</x:f>
        <x:v>0</x:v>
      </x:c>
      <x:c r="L203" s="74" t="str">
        <x:f>IF(E203="","",IF(C203="","Нет дня",IF(E203="В","Выходной",IF(LEN(TRIM($B$18))=0,"Нет имени",IF(COUNTIFS($B$10:$B$33,$B$18)&gt;1,"Повтор имени",IF(OR(E203=$B$42,E203=$B$43,E203=$B$44,E203=$B$45,E203=$B$46),IF(INDEX($I$42:$I$46,MATCH(E203,$B$42:$B$46,0))="Готово","Готово","Проверьте смену"),IF(OR(IFERROR(SEARCH("-",E203),0)=0,IFERROR(SEARCH("-",E203,SEARCH("-",E203)+1),0)&gt;0),"Нет кода",IF(OR(H203&lt;0,I203&lt;0),"Неверное время",IF(H203=I203,"Начало равно концу",IF(NOT(ISNUMBER($D$7)),"Проверьте перерыв",IF(OR($D$7&lt;0,$D$7&lt;&gt;INT($D$7)),"Проверьте перерыв",IF($D$7&gt;=ROUND(MOD(I203-H203,1)*1440,8),"Перерыв не меньше смены","Готово"))))))))))))</x:f>
      </x:c>
      <x:c r="M203" s="3"/>
      <x:c r="N203" s="3"/>
      <x:c r="O203" s="3"/>
      <x:c r="P203" s="3"/>
      <x:c r="Q203" s="3"/>
      <x:c r="R203" s="3"/>
      <x:c r="S203" s="3"/>
      <x:c r="T203" s="3"/>
      <x:c r="U203" s="3"/>
      <x:c r="V203" s="3"/>
      <x:c r="W203" s="3"/>
      <x:c r="X203" s="3"/>
      <x:c r="Y203" s="3"/>
      <x:c r="Z203" s="3"/>
      <x:c r="AA203" s="3"/>
      <x:c r="AB203" s="3"/>
      <x:c r="AC203" s="3"/>
      <x:c r="AD203" s="3"/>
      <x:c r="AE203" s="3"/>
      <x:c r="AF203" s="3"/>
      <x:c r="AG203" s="3"/>
      <x:c r="AH203" s="3"/>
      <x:c r="AI203" s="3"/>
      <x:c r="AJ203" s="3"/>
      <x:c r="AK203" s="3"/>
    </x:row>
    <x:row r="204" ht="30" customHeight="1">
      <x:c r="A204" s="3"/>
      <x:c r="B204" s="69" t="str">
        <x:f>IF($B$18="","",$B$18)</x:f>
      </x:c>
      <x:c r="C204" s="70" t="n">
        <x:f>IF(AB$8="","",AB$8)</x:f>
        <x:v>46351</x:v>
      </x:c>
      <x:c r="D204" s="69" t="str">
        <x:f>IF(AB18="","",AB18)</x:f>
      </x:c>
      <x:c r="E204" s="69" t="str">
        <x:f>IFERROR(UPPER(CONCATENATE("",SUBSTITUTE(CONCATENATE("",SUBSTITUTE(CONCATENATE("",SUBSTITUTE(TRIM(CONCATENATE("",D204))," ","")),"–","-")),"—","-"))),CONCATENATE("",D204))</x:f>
      </x:c>
      <x:c r="F204" s="69" t="str">
        <x:f>IFERROR(LEFT(CONCATENATE("[",E204),SEARCH("-",E204)),"")</x:f>
      </x:c>
      <x:c r="G204" s="69" t="str">
        <x:f>IFERROR(MID(CONCATENATE(E204,"]"),SEARCH("-",E204)+1,32),"")</x:f>
      </x:c>
      <x:c r="H204" s="71" t="str">
        <x:f>IF(OR(E204="",E204="В"),"",IF(OR(E204=$B$42,E204=$B$43,E204=$B$44,E204=$B$45,E204=$B$46),INDEX($E$42:$E$46,MATCH(E204,$B$42:$B$46,0)),IFERROR(IF(ISNUMBER(SEARCH(":",F204)),IF(AND(OR((LEN(F204)-1)=4,(LEN(F204)-1)=5),MID(F204,1+(LEN(F204)-1)-2,1)=":",ISNUMBER(VALUE(MID(F204,2,1))),IF((LEN(F204)-1)=5,ISNUMBER(VALUE(MID(F204,3,1))),TRUE),ISNUMBER(VALUE(MID(F204,1+(LEN(F204)-1)-1,1))),ISNUMBER(VALUE(MID(F204,1+(LEN(F204)-1),1))),VALUE(MID(F204,2,(LEN(F204)-1)-3))&lt;24,VALUE(MID(F204,1+(LEN(F204)-1)-1,2))&lt;60),VALUE(MID(F204,2,(LEN(F204)-1)-3))/24+VALUE(MID(F204,1+(LEN(F204)-1)-1,2))/1440,-1),IF(AND((LEN(F204)-1)&gt;=1,(LEN(F204)-1)&lt;=2,ISNUMBER(VALUE(MID(F204,2,1))),IF((LEN(F204)-1)=2,ISNUMBER(VALUE(MID(F204,3,1))),TRUE),VALUE(MID(F204,2,(LEN(F204)-1)))&lt;24),VALUE(MID(F204,2,(LEN(F204)-1)))/24,-1)),-1)))</x:f>
      </x:c>
      <x:c r="I204" s="71" t="str">
        <x:f>IF(OR(E204="",E204="В"),"",IF(OR(E204=$B$42,E204=$B$43,E204=$B$44,E204=$B$45,E204=$B$46),INDEX($F$42:$F$46,MATCH(E204,$B$42:$B$46,0)),IFERROR(IF(ISNUMBER(SEARCH(":",G204)),IF(AND(OR((LEN(G204)-1)=4,(LEN(G204)-1)=5),MID(G204,0+(LEN(G204)-1)-2,1)=":",ISNUMBER(VALUE(MID(G204,1,1))),IF((LEN(G204)-1)=5,ISNUMBER(VALUE(MID(G204,2,1))),TRUE),ISNUMBER(VALUE(MID(G204,0+(LEN(G204)-1)-1,1))),ISNUMBER(VALUE(MID(G204,0+(LEN(G204)-1),1))),VALUE(MID(G204,1,(LEN(G204)-1)-3))&lt;24,VALUE(MID(G204,0+(LEN(G204)-1)-1,2))&lt;60),VALUE(MID(G204,1,(LEN(G204)-1)-3))/24+VALUE(MID(G204,0+(LEN(G204)-1)-1,2))/1440,-1),IF(AND((LEN(G204)-1)&gt;=1,(LEN(G204)-1)&lt;=2,ISNUMBER(VALUE(MID(G204,1,1))),IF((LEN(G204)-1)=2,ISNUMBER(VALUE(MID(G204,2,1))),TRUE),VALUE(MID(G204,1,(LEN(G204)-1)))&lt;24),VALUE(MID(G204,1,(LEN(G204)-1)))/24,-1)),-1)))</x:f>
      </x:c>
      <x:c r="J204" s="72" t="n">
        <x:f>IF(OR(E204="",E204="В"),0,IF(OR(E204=$B$42,E204=$B$43,E204=$B$44,E204=$B$45,E204=$B$46),INDEX($G$42:$G$46,MATCH(E204,$B$42:$B$46,0)),$D$7))</x:f>
        <x:v>0</x:v>
      </x:c>
      <x:c r="K204" s="73" t="n">
        <x:f>IF(OR(L204="",L204="Выходной"),0,IF(L204="Готово",ROUND(24*MOD(I204-H204,1)-J204/60,10),"Проверить"))</x:f>
        <x:v>0</x:v>
      </x:c>
      <x:c r="L204" s="74" t="str">
        <x:f>IF(E204="","",IF(C204="","Нет дня",IF(E204="В","Выходной",IF(LEN(TRIM($B$18))=0,"Нет имени",IF(COUNTIFS($B$10:$B$33,$B$18)&gt;1,"Повтор имени",IF(OR(E204=$B$42,E204=$B$43,E204=$B$44,E204=$B$45,E204=$B$46),IF(INDEX($I$42:$I$46,MATCH(E204,$B$42:$B$46,0))="Готово","Готово","Проверьте смену"),IF(OR(IFERROR(SEARCH("-",E204),0)=0,IFERROR(SEARCH("-",E204,SEARCH("-",E204)+1),0)&gt;0),"Нет кода",IF(OR(H204&lt;0,I204&lt;0),"Неверное время",IF(H204=I204,"Начало равно концу",IF(NOT(ISNUMBER($D$7)),"Проверьте перерыв",IF(OR($D$7&lt;0,$D$7&lt;&gt;INT($D$7)),"Проверьте перерыв",IF($D$7&gt;=ROUND(MOD(I204-H204,1)*1440,8),"Перерыв не меньше смены","Готово"))))))))))))</x:f>
      </x:c>
      <x:c r="M204" s="3"/>
      <x:c r="N204" s="3"/>
      <x:c r="O204" s="3"/>
      <x:c r="P204" s="3"/>
      <x:c r="Q204" s="3"/>
      <x:c r="R204" s="3"/>
      <x:c r="S204" s="3"/>
      <x:c r="T204" s="3"/>
      <x:c r="U204" s="3"/>
      <x:c r="V204" s="3"/>
      <x:c r="W204" s="3"/>
      <x:c r="X204" s="3"/>
      <x:c r="Y204" s="3"/>
      <x:c r="Z204" s="3"/>
      <x:c r="AA204" s="3"/>
      <x:c r="AB204" s="3"/>
      <x:c r="AC204" s="3"/>
      <x:c r="AD204" s="3"/>
      <x:c r="AE204" s="3"/>
      <x:c r="AF204" s="3"/>
      <x:c r="AG204" s="3"/>
      <x:c r="AH204" s="3"/>
      <x:c r="AI204" s="3"/>
      <x:c r="AJ204" s="3"/>
      <x:c r="AK204" s="3"/>
    </x:row>
    <x:row r="205" ht="30" customHeight="1">
      <x:c r="A205" s="3"/>
      <x:c r="B205" s="69" t="str">
        <x:f>IF($B$18="","",$B$18)</x:f>
      </x:c>
      <x:c r="C205" s="70" t="n">
        <x:f>IF(AC$8="","",AC$8)</x:f>
        <x:v>46352</x:v>
      </x:c>
      <x:c r="D205" s="69" t="str">
        <x:f>IF(AC18="","",AC18)</x:f>
      </x:c>
      <x:c r="E205" s="69" t="str">
        <x:f>IFERROR(UPPER(CONCATENATE("",SUBSTITUTE(CONCATENATE("",SUBSTITUTE(CONCATENATE("",SUBSTITUTE(TRIM(CONCATENATE("",D205))," ","")),"–","-")),"—","-"))),CONCATENATE("",D205))</x:f>
      </x:c>
      <x:c r="F205" s="69" t="str">
        <x:f>IFERROR(LEFT(CONCATENATE("[",E205),SEARCH("-",E205)),"")</x:f>
      </x:c>
      <x:c r="G205" s="69" t="str">
        <x:f>IFERROR(MID(CONCATENATE(E205,"]"),SEARCH("-",E205)+1,32),"")</x:f>
      </x:c>
      <x:c r="H205" s="71" t="str">
        <x:f>IF(OR(E205="",E205="В"),"",IF(OR(E205=$B$42,E205=$B$43,E205=$B$44,E205=$B$45,E205=$B$46),INDEX($E$42:$E$46,MATCH(E205,$B$42:$B$46,0)),IFERROR(IF(ISNUMBER(SEARCH(":",F205)),IF(AND(OR((LEN(F205)-1)=4,(LEN(F205)-1)=5),MID(F205,1+(LEN(F205)-1)-2,1)=":",ISNUMBER(VALUE(MID(F205,2,1))),IF((LEN(F205)-1)=5,ISNUMBER(VALUE(MID(F205,3,1))),TRUE),ISNUMBER(VALUE(MID(F205,1+(LEN(F205)-1)-1,1))),ISNUMBER(VALUE(MID(F205,1+(LEN(F205)-1),1))),VALUE(MID(F205,2,(LEN(F205)-1)-3))&lt;24,VALUE(MID(F205,1+(LEN(F205)-1)-1,2))&lt;60),VALUE(MID(F205,2,(LEN(F205)-1)-3))/24+VALUE(MID(F205,1+(LEN(F205)-1)-1,2))/1440,-1),IF(AND((LEN(F205)-1)&gt;=1,(LEN(F205)-1)&lt;=2,ISNUMBER(VALUE(MID(F205,2,1))),IF((LEN(F205)-1)=2,ISNUMBER(VALUE(MID(F205,3,1))),TRUE),VALUE(MID(F205,2,(LEN(F205)-1)))&lt;24),VALUE(MID(F205,2,(LEN(F205)-1)))/24,-1)),-1)))</x:f>
      </x:c>
      <x:c r="I205" s="71" t="str">
        <x:f>IF(OR(E205="",E205="В"),"",IF(OR(E205=$B$42,E205=$B$43,E205=$B$44,E205=$B$45,E205=$B$46),INDEX($F$42:$F$46,MATCH(E205,$B$42:$B$46,0)),IFERROR(IF(ISNUMBER(SEARCH(":",G205)),IF(AND(OR((LEN(G205)-1)=4,(LEN(G205)-1)=5),MID(G205,0+(LEN(G205)-1)-2,1)=":",ISNUMBER(VALUE(MID(G205,1,1))),IF((LEN(G205)-1)=5,ISNUMBER(VALUE(MID(G205,2,1))),TRUE),ISNUMBER(VALUE(MID(G205,0+(LEN(G205)-1)-1,1))),ISNUMBER(VALUE(MID(G205,0+(LEN(G205)-1),1))),VALUE(MID(G205,1,(LEN(G205)-1)-3))&lt;24,VALUE(MID(G205,0+(LEN(G205)-1)-1,2))&lt;60),VALUE(MID(G205,1,(LEN(G205)-1)-3))/24+VALUE(MID(G205,0+(LEN(G205)-1)-1,2))/1440,-1),IF(AND((LEN(G205)-1)&gt;=1,(LEN(G205)-1)&lt;=2,ISNUMBER(VALUE(MID(G205,1,1))),IF((LEN(G205)-1)=2,ISNUMBER(VALUE(MID(G205,2,1))),TRUE),VALUE(MID(G205,1,(LEN(G205)-1)))&lt;24),VALUE(MID(G205,1,(LEN(G205)-1)))/24,-1)),-1)))</x:f>
      </x:c>
      <x:c r="J205" s="72" t="n">
        <x:f>IF(OR(E205="",E205="В"),0,IF(OR(E205=$B$42,E205=$B$43,E205=$B$44,E205=$B$45,E205=$B$46),INDEX($G$42:$G$46,MATCH(E205,$B$42:$B$46,0)),$D$7))</x:f>
        <x:v>0</x:v>
      </x:c>
      <x:c r="K205" s="73" t="n">
        <x:f>IF(OR(L205="",L205="Выходной"),0,IF(L205="Готово",ROUND(24*MOD(I205-H205,1)-J205/60,10),"Проверить"))</x:f>
        <x:v>0</x:v>
      </x:c>
      <x:c r="L205" s="74" t="str">
        <x:f>IF(E205="","",IF(C205="","Нет дня",IF(E205="В","Выходной",IF(LEN(TRIM($B$18))=0,"Нет имени",IF(COUNTIFS($B$10:$B$33,$B$18)&gt;1,"Повтор имени",IF(OR(E205=$B$42,E205=$B$43,E205=$B$44,E205=$B$45,E205=$B$46),IF(INDEX($I$42:$I$46,MATCH(E205,$B$42:$B$46,0))="Готово","Готово","Проверьте смену"),IF(OR(IFERROR(SEARCH("-",E205),0)=0,IFERROR(SEARCH("-",E205,SEARCH("-",E205)+1),0)&gt;0),"Нет кода",IF(OR(H205&lt;0,I205&lt;0),"Неверное время",IF(H205=I205,"Начало равно концу",IF(NOT(ISNUMBER($D$7)),"Проверьте перерыв",IF(OR($D$7&lt;0,$D$7&lt;&gt;INT($D$7)),"Проверьте перерыв",IF($D$7&gt;=ROUND(MOD(I205-H205,1)*1440,8),"Перерыв не меньше смены","Готово"))))))))))))</x:f>
      </x:c>
      <x:c r="M205" s="3"/>
      <x:c r="N205" s="3"/>
      <x:c r="O205" s="3"/>
      <x:c r="P205" s="3"/>
      <x:c r="Q205" s="3"/>
      <x:c r="R205" s="3"/>
      <x:c r="S205" s="3"/>
      <x:c r="T205" s="3"/>
      <x:c r="U205" s="3"/>
      <x:c r="V205" s="3"/>
      <x:c r="W205" s="3"/>
      <x:c r="X205" s="3"/>
      <x:c r="Y205" s="3"/>
      <x:c r="Z205" s="3"/>
      <x:c r="AA205" s="3"/>
      <x:c r="AB205" s="3"/>
      <x:c r="AC205" s="3"/>
      <x:c r="AD205" s="3"/>
      <x:c r="AE205" s="3"/>
      <x:c r="AF205" s="3"/>
      <x:c r="AG205" s="3"/>
      <x:c r="AH205" s="3"/>
      <x:c r="AI205" s="3"/>
      <x:c r="AJ205" s="3"/>
      <x:c r="AK205" s="3"/>
    </x:row>
    <x:row r="206" ht="30" customHeight="1">
      <x:c r="A206" s="3"/>
      <x:c r="B206" s="69" t="str">
        <x:f>IF($B$18="","",$B$18)</x:f>
      </x:c>
      <x:c r="C206" s="70" t="n">
        <x:f>IF(AD$8="","",AD$8)</x:f>
        <x:v>46353</x:v>
      </x:c>
      <x:c r="D206" s="69" t="str">
        <x:f>IF(AD18="","",AD18)</x:f>
      </x:c>
      <x:c r="E206" s="69" t="str">
        <x:f>IFERROR(UPPER(CONCATENATE("",SUBSTITUTE(CONCATENATE("",SUBSTITUTE(CONCATENATE("",SUBSTITUTE(TRIM(CONCATENATE("",D206))," ","")),"–","-")),"—","-"))),CONCATENATE("",D206))</x:f>
      </x:c>
      <x:c r="F206" s="69" t="str">
        <x:f>IFERROR(LEFT(CONCATENATE("[",E206),SEARCH("-",E206)),"")</x:f>
      </x:c>
      <x:c r="G206" s="69" t="str">
        <x:f>IFERROR(MID(CONCATENATE(E206,"]"),SEARCH("-",E206)+1,32),"")</x:f>
      </x:c>
      <x:c r="H206" s="71" t="str">
        <x:f>IF(OR(E206="",E206="В"),"",IF(OR(E206=$B$42,E206=$B$43,E206=$B$44,E206=$B$45,E206=$B$46),INDEX($E$42:$E$46,MATCH(E206,$B$42:$B$46,0)),IFERROR(IF(ISNUMBER(SEARCH(":",F206)),IF(AND(OR((LEN(F206)-1)=4,(LEN(F206)-1)=5),MID(F206,1+(LEN(F206)-1)-2,1)=":",ISNUMBER(VALUE(MID(F206,2,1))),IF((LEN(F206)-1)=5,ISNUMBER(VALUE(MID(F206,3,1))),TRUE),ISNUMBER(VALUE(MID(F206,1+(LEN(F206)-1)-1,1))),ISNUMBER(VALUE(MID(F206,1+(LEN(F206)-1),1))),VALUE(MID(F206,2,(LEN(F206)-1)-3))&lt;24,VALUE(MID(F206,1+(LEN(F206)-1)-1,2))&lt;60),VALUE(MID(F206,2,(LEN(F206)-1)-3))/24+VALUE(MID(F206,1+(LEN(F206)-1)-1,2))/1440,-1),IF(AND((LEN(F206)-1)&gt;=1,(LEN(F206)-1)&lt;=2,ISNUMBER(VALUE(MID(F206,2,1))),IF((LEN(F206)-1)=2,ISNUMBER(VALUE(MID(F206,3,1))),TRUE),VALUE(MID(F206,2,(LEN(F206)-1)))&lt;24),VALUE(MID(F206,2,(LEN(F206)-1)))/24,-1)),-1)))</x:f>
      </x:c>
      <x:c r="I206" s="71" t="str">
        <x:f>IF(OR(E206="",E206="В"),"",IF(OR(E206=$B$42,E206=$B$43,E206=$B$44,E206=$B$45,E206=$B$46),INDEX($F$42:$F$46,MATCH(E206,$B$42:$B$46,0)),IFERROR(IF(ISNUMBER(SEARCH(":",G206)),IF(AND(OR((LEN(G206)-1)=4,(LEN(G206)-1)=5),MID(G206,0+(LEN(G206)-1)-2,1)=":",ISNUMBER(VALUE(MID(G206,1,1))),IF((LEN(G206)-1)=5,ISNUMBER(VALUE(MID(G206,2,1))),TRUE),ISNUMBER(VALUE(MID(G206,0+(LEN(G206)-1)-1,1))),ISNUMBER(VALUE(MID(G206,0+(LEN(G206)-1),1))),VALUE(MID(G206,1,(LEN(G206)-1)-3))&lt;24,VALUE(MID(G206,0+(LEN(G206)-1)-1,2))&lt;60),VALUE(MID(G206,1,(LEN(G206)-1)-3))/24+VALUE(MID(G206,0+(LEN(G206)-1)-1,2))/1440,-1),IF(AND((LEN(G206)-1)&gt;=1,(LEN(G206)-1)&lt;=2,ISNUMBER(VALUE(MID(G206,1,1))),IF((LEN(G206)-1)=2,ISNUMBER(VALUE(MID(G206,2,1))),TRUE),VALUE(MID(G206,1,(LEN(G206)-1)))&lt;24),VALUE(MID(G206,1,(LEN(G206)-1)))/24,-1)),-1)))</x:f>
      </x:c>
      <x:c r="J206" s="72" t="n">
        <x:f>IF(OR(E206="",E206="В"),0,IF(OR(E206=$B$42,E206=$B$43,E206=$B$44,E206=$B$45,E206=$B$46),INDEX($G$42:$G$46,MATCH(E206,$B$42:$B$46,0)),$D$7))</x:f>
        <x:v>0</x:v>
      </x:c>
      <x:c r="K206" s="73" t="n">
        <x:f>IF(OR(L206="",L206="Выходной"),0,IF(L206="Готово",ROUND(24*MOD(I206-H206,1)-J206/60,10),"Проверить"))</x:f>
        <x:v>0</x:v>
      </x:c>
      <x:c r="L206" s="74" t="str">
        <x:f>IF(E206="","",IF(C206="","Нет дня",IF(E206="В","Выходной",IF(LEN(TRIM($B$18))=0,"Нет имени",IF(COUNTIFS($B$10:$B$33,$B$18)&gt;1,"Повтор имени",IF(OR(E206=$B$42,E206=$B$43,E206=$B$44,E206=$B$45,E206=$B$46),IF(INDEX($I$42:$I$46,MATCH(E206,$B$42:$B$46,0))="Готово","Готово","Проверьте смену"),IF(OR(IFERROR(SEARCH("-",E206),0)=0,IFERROR(SEARCH("-",E206,SEARCH("-",E206)+1),0)&gt;0),"Нет кода",IF(OR(H206&lt;0,I206&lt;0),"Неверное время",IF(H206=I206,"Начало равно концу",IF(NOT(ISNUMBER($D$7)),"Проверьте перерыв",IF(OR($D$7&lt;0,$D$7&lt;&gt;INT($D$7)),"Проверьте перерыв",IF($D$7&gt;=ROUND(MOD(I206-H206,1)*1440,8),"Перерыв не меньше смены","Готово"))))))))))))</x:f>
      </x:c>
      <x:c r="M206" s="3"/>
      <x:c r="N206" s="3"/>
      <x:c r="O206" s="3"/>
      <x:c r="P206" s="3"/>
      <x:c r="Q206" s="3"/>
      <x:c r="R206" s="3"/>
      <x:c r="S206" s="3"/>
      <x:c r="T206" s="3"/>
      <x:c r="U206" s="3"/>
      <x:c r="V206" s="3"/>
      <x:c r="W206" s="3"/>
      <x:c r="X206" s="3"/>
      <x:c r="Y206" s="3"/>
      <x:c r="Z206" s="3"/>
      <x:c r="AA206" s="3"/>
      <x:c r="AB206" s="3"/>
      <x:c r="AC206" s="3"/>
      <x:c r="AD206" s="3"/>
      <x:c r="AE206" s="3"/>
      <x:c r="AF206" s="3"/>
      <x:c r="AG206" s="3"/>
      <x:c r="AH206" s="3"/>
      <x:c r="AI206" s="3"/>
      <x:c r="AJ206" s="3"/>
      <x:c r="AK206" s="3"/>
    </x:row>
    <x:row r="207" ht="30" customHeight="1">
      <x:c r="A207" s="3"/>
      <x:c r="B207" s="69" t="str">
        <x:f>IF($B$18="","",$B$18)</x:f>
      </x:c>
      <x:c r="C207" s="70" t="n">
        <x:f>IF(AE$8="","",AE$8)</x:f>
        <x:v>46354</x:v>
      </x:c>
      <x:c r="D207" s="69" t="str">
        <x:f>IF(AE18="","",AE18)</x:f>
      </x:c>
      <x:c r="E207" s="69" t="str">
        <x:f>IFERROR(UPPER(CONCATENATE("",SUBSTITUTE(CONCATENATE("",SUBSTITUTE(CONCATENATE("",SUBSTITUTE(TRIM(CONCATENATE("",D207))," ","")),"–","-")),"—","-"))),CONCATENATE("",D207))</x:f>
      </x:c>
      <x:c r="F207" s="69" t="str">
        <x:f>IFERROR(LEFT(CONCATENATE("[",E207),SEARCH("-",E207)),"")</x:f>
      </x:c>
      <x:c r="G207" s="69" t="str">
        <x:f>IFERROR(MID(CONCATENATE(E207,"]"),SEARCH("-",E207)+1,32),"")</x:f>
      </x:c>
      <x:c r="H207" s="71" t="str">
        <x:f>IF(OR(E207="",E207="В"),"",IF(OR(E207=$B$42,E207=$B$43,E207=$B$44,E207=$B$45,E207=$B$46),INDEX($E$42:$E$46,MATCH(E207,$B$42:$B$46,0)),IFERROR(IF(ISNUMBER(SEARCH(":",F207)),IF(AND(OR((LEN(F207)-1)=4,(LEN(F207)-1)=5),MID(F207,1+(LEN(F207)-1)-2,1)=":",ISNUMBER(VALUE(MID(F207,2,1))),IF((LEN(F207)-1)=5,ISNUMBER(VALUE(MID(F207,3,1))),TRUE),ISNUMBER(VALUE(MID(F207,1+(LEN(F207)-1)-1,1))),ISNUMBER(VALUE(MID(F207,1+(LEN(F207)-1),1))),VALUE(MID(F207,2,(LEN(F207)-1)-3))&lt;24,VALUE(MID(F207,1+(LEN(F207)-1)-1,2))&lt;60),VALUE(MID(F207,2,(LEN(F207)-1)-3))/24+VALUE(MID(F207,1+(LEN(F207)-1)-1,2))/1440,-1),IF(AND((LEN(F207)-1)&gt;=1,(LEN(F207)-1)&lt;=2,ISNUMBER(VALUE(MID(F207,2,1))),IF((LEN(F207)-1)=2,ISNUMBER(VALUE(MID(F207,3,1))),TRUE),VALUE(MID(F207,2,(LEN(F207)-1)))&lt;24),VALUE(MID(F207,2,(LEN(F207)-1)))/24,-1)),-1)))</x:f>
      </x:c>
      <x:c r="I207" s="71" t="str">
        <x:f>IF(OR(E207="",E207="В"),"",IF(OR(E207=$B$42,E207=$B$43,E207=$B$44,E207=$B$45,E207=$B$46),INDEX($F$42:$F$46,MATCH(E207,$B$42:$B$46,0)),IFERROR(IF(ISNUMBER(SEARCH(":",G207)),IF(AND(OR((LEN(G207)-1)=4,(LEN(G207)-1)=5),MID(G207,0+(LEN(G207)-1)-2,1)=":",ISNUMBER(VALUE(MID(G207,1,1))),IF((LEN(G207)-1)=5,ISNUMBER(VALUE(MID(G207,2,1))),TRUE),ISNUMBER(VALUE(MID(G207,0+(LEN(G207)-1)-1,1))),ISNUMBER(VALUE(MID(G207,0+(LEN(G207)-1),1))),VALUE(MID(G207,1,(LEN(G207)-1)-3))&lt;24,VALUE(MID(G207,0+(LEN(G207)-1)-1,2))&lt;60),VALUE(MID(G207,1,(LEN(G207)-1)-3))/24+VALUE(MID(G207,0+(LEN(G207)-1)-1,2))/1440,-1),IF(AND((LEN(G207)-1)&gt;=1,(LEN(G207)-1)&lt;=2,ISNUMBER(VALUE(MID(G207,1,1))),IF((LEN(G207)-1)=2,ISNUMBER(VALUE(MID(G207,2,1))),TRUE),VALUE(MID(G207,1,(LEN(G207)-1)))&lt;24),VALUE(MID(G207,1,(LEN(G207)-1)))/24,-1)),-1)))</x:f>
      </x:c>
      <x:c r="J207" s="72" t="n">
        <x:f>IF(OR(E207="",E207="В"),0,IF(OR(E207=$B$42,E207=$B$43,E207=$B$44,E207=$B$45,E207=$B$46),INDEX($G$42:$G$46,MATCH(E207,$B$42:$B$46,0)),$D$7))</x:f>
        <x:v>0</x:v>
      </x:c>
      <x:c r="K207" s="73" t="n">
        <x:f>IF(OR(L207="",L207="Выходной"),0,IF(L207="Готово",ROUND(24*MOD(I207-H207,1)-J207/60,10),"Проверить"))</x:f>
        <x:v>0</x:v>
      </x:c>
      <x:c r="L207" s="74" t="str">
        <x:f>IF(E207="","",IF(C207="","Нет дня",IF(E207="В","Выходной",IF(LEN(TRIM($B$18))=0,"Нет имени",IF(COUNTIFS($B$10:$B$33,$B$18)&gt;1,"Повтор имени",IF(OR(E207=$B$42,E207=$B$43,E207=$B$44,E207=$B$45,E207=$B$46),IF(INDEX($I$42:$I$46,MATCH(E207,$B$42:$B$46,0))="Готово","Готово","Проверьте смену"),IF(OR(IFERROR(SEARCH("-",E207),0)=0,IFERROR(SEARCH("-",E207,SEARCH("-",E207)+1),0)&gt;0),"Нет кода",IF(OR(H207&lt;0,I207&lt;0),"Неверное время",IF(H207=I207,"Начало равно концу",IF(NOT(ISNUMBER($D$7)),"Проверьте перерыв",IF(OR($D$7&lt;0,$D$7&lt;&gt;INT($D$7)),"Проверьте перерыв",IF($D$7&gt;=ROUND(MOD(I207-H207,1)*1440,8),"Перерыв не меньше смены","Готово"))))))))))))</x:f>
      </x:c>
      <x:c r="M207" s="3"/>
      <x:c r="N207" s="3"/>
      <x:c r="O207" s="3"/>
      <x:c r="P207" s="3"/>
      <x:c r="Q207" s="3"/>
      <x:c r="R207" s="3"/>
      <x:c r="S207" s="3"/>
      <x:c r="T207" s="3"/>
      <x:c r="U207" s="3"/>
      <x:c r="V207" s="3"/>
      <x:c r="W207" s="3"/>
      <x:c r="X207" s="3"/>
      <x:c r="Y207" s="3"/>
      <x:c r="Z207" s="3"/>
      <x:c r="AA207" s="3"/>
      <x:c r="AB207" s="3"/>
      <x:c r="AC207" s="3"/>
      <x:c r="AD207" s="3"/>
      <x:c r="AE207" s="3"/>
      <x:c r="AF207" s="3"/>
      <x:c r="AG207" s="3"/>
      <x:c r="AH207" s="3"/>
      <x:c r="AI207" s="3"/>
      <x:c r="AJ207" s="3"/>
      <x:c r="AK207" s="3"/>
    </x:row>
    <x:row r="208" ht="30" customHeight="1">
      <x:c r="A208" s="3"/>
      <x:c r="B208" s="69" t="str">
        <x:f>IF($B$18="","",$B$18)</x:f>
      </x:c>
      <x:c r="C208" s="70" t="n">
        <x:f>IF(AF$8="","",AF$8)</x:f>
        <x:v>46355</x:v>
      </x:c>
      <x:c r="D208" s="69" t="str">
        <x:f>IF(AF18="","",AF18)</x:f>
      </x:c>
      <x:c r="E208" s="69" t="str">
        <x:f>IFERROR(UPPER(CONCATENATE("",SUBSTITUTE(CONCATENATE("",SUBSTITUTE(CONCATENATE("",SUBSTITUTE(TRIM(CONCATENATE("",D208))," ","")),"–","-")),"—","-"))),CONCATENATE("",D208))</x:f>
      </x:c>
      <x:c r="F208" s="69" t="str">
        <x:f>IFERROR(LEFT(CONCATENATE("[",E208),SEARCH("-",E208)),"")</x:f>
      </x:c>
      <x:c r="G208" s="69" t="str">
        <x:f>IFERROR(MID(CONCATENATE(E208,"]"),SEARCH("-",E208)+1,32),"")</x:f>
      </x:c>
      <x:c r="H208" s="71" t="str">
        <x:f>IF(OR(E208="",E208="В"),"",IF(OR(E208=$B$42,E208=$B$43,E208=$B$44,E208=$B$45,E208=$B$46),INDEX($E$42:$E$46,MATCH(E208,$B$42:$B$46,0)),IFERROR(IF(ISNUMBER(SEARCH(":",F208)),IF(AND(OR((LEN(F208)-1)=4,(LEN(F208)-1)=5),MID(F208,1+(LEN(F208)-1)-2,1)=":",ISNUMBER(VALUE(MID(F208,2,1))),IF((LEN(F208)-1)=5,ISNUMBER(VALUE(MID(F208,3,1))),TRUE),ISNUMBER(VALUE(MID(F208,1+(LEN(F208)-1)-1,1))),ISNUMBER(VALUE(MID(F208,1+(LEN(F208)-1),1))),VALUE(MID(F208,2,(LEN(F208)-1)-3))&lt;24,VALUE(MID(F208,1+(LEN(F208)-1)-1,2))&lt;60),VALUE(MID(F208,2,(LEN(F208)-1)-3))/24+VALUE(MID(F208,1+(LEN(F208)-1)-1,2))/1440,-1),IF(AND((LEN(F208)-1)&gt;=1,(LEN(F208)-1)&lt;=2,ISNUMBER(VALUE(MID(F208,2,1))),IF((LEN(F208)-1)=2,ISNUMBER(VALUE(MID(F208,3,1))),TRUE),VALUE(MID(F208,2,(LEN(F208)-1)))&lt;24),VALUE(MID(F208,2,(LEN(F208)-1)))/24,-1)),-1)))</x:f>
      </x:c>
      <x:c r="I208" s="71" t="str">
        <x:f>IF(OR(E208="",E208="В"),"",IF(OR(E208=$B$42,E208=$B$43,E208=$B$44,E208=$B$45,E208=$B$46),INDEX($F$42:$F$46,MATCH(E208,$B$42:$B$46,0)),IFERROR(IF(ISNUMBER(SEARCH(":",G208)),IF(AND(OR((LEN(G208)-1)=4,(LEN(G208)-1)=5),MID(G208,0+(LEN(G208)-1)-2,1)=":",ISNUMBER(VALUE(MID(G208,1,1))),IF((LEN(G208)-1)=5,ISNUMBER(VALUE(MID(G208,2,1))),TRUE),ISNUMBER(VALUE(MID(G208,0+(LEN(G208)-1)-1,1))),ISNUMBER(VALUE(MID(G208,0+(LEN(G208)-1),1))),VALUE(MID(G208,1,(LEN(G208)-1)-3))&lt;24,VALUE(MID(G208,0+(LEN(G208)-1)-1,2))&lt;60),VALUE(MID(G208,1,(LEN(G208)-1)-3))/24+VALUE(MID(G208,0+(LEN(G208)-1)-1,2))/1440,-1),IF(AND((LEN(G208)-1)&gt;=1,(LEN(G208)-1)&lt;=2,ISNUMBER(VALUE(MID(G208,1,1))),IF((LEN(G208)-1)=2,ISNUMBER(VALUE(MID(G208,2,1))),TRUE),VALUE(MID(G208,1,(LEN(G208)-1)))&lt;24),VALUE(MID(G208,1,(LEN(G208)-1)))/24,-1)),-1)))</x:f>
      </x:c>
      <x:c r="J208" s="72" t="n">
        <x:f>IF(OR(E208="",E208="В"),0,IF(OR(E208=$B$42,E208=$B$43,E208=$B$44,E208=$B$45,E208=$B$46),INDEX($G$42:$G$46,MATCH(E208,$B$42:$B$46,0)),$D$7))</x:f>
        <x:v>0</x:v>
      </x:c>
      <x:c r="K208" s="73" t="n">
        <x:f>IF(OR(L208="",L208="Выходной"),0,IF(L208="Готово",ROUND(24*MOD(I208-H208,1)-J208/60,10),"Проверить"))</x:f>
        <x:v>0</x:v>
      </x:c>
      <x:c r="L208" s="74" t="str">
        <x:f>IF(E208="","",IF(C208="","Нет дня",IF(E208="В","Выходной",IF(LEN(TRIM($B$18))=0,"Нет имени",IF(COUNTIFS($B$10:$B$33,$B$18)&gt;1,"Повтор имени",IF(OR(E208=$B$42,E208=$B$43,E208=$B$44,E208=$B$45,E208=$B$46),IF(INDEX($I$42:$I$46,MATCH(E208,$B$42:$B$46,0))="Готово","Готово","Проверьте смену"),IF(OR(IFERROR(SEARCH("-",E208),0)=0,IFERROR(SEARCH("-",E208,SEARCH("-",E208)+1),0)&gt;0),"Нет кода",IF(OR(H208&lt;0,I208&lt;0),"Неверное время",IF(H208=I208,"Начало равно концу",IF(NOT(ISNUMBER($D$7)),"Проверьте перерыв",IF(OR($D$7&lt;0,$D$7&lt;&gt;INT($D$7)),"Проверьте перерыв",IF($D$7&gt;=ROUND(MOD(I208-H208,1)*1440,8),"Перерыв не меньше смены","Готово"))))))))))))</x:f>
      </x:c>
      <x:c r="M208" s="3"/>
      <x:c r="N208" s="3"/>
      <x:c r="O208" s="3"/>
      <x:c r="P208" s="3"/>
      <x:c r="Q208" s="3"/>
      <x:c r="R208" s="3"/>
      <x:c r="S208" s="3"/>
      <x:c r="T208" s="3"/>
      <x:c r="U208" s="3"/>
      <x:c r="V208" s="3"/>
      <x:c r="W208" s="3"/>
      <x:c r="X208" s="3"/>
      <x:c r="Y208" s="3"/>
      <x:c r="Z208" s="3"/>
      <x:c r="AA208" s="3"/>
      <x:c r="AB208" s="3"/>
      <x:c r="AC208" s="3"/>
      <x:c r="AD208" s="3"/>
      <x:c r="AE208" s="3"/>
      <x:c r="AF208" s="3"/>
      <x:c r="AG208" s="3"/>
      <x:c r="AH208" s="3"/>
      <x:c r="AI208" s="3"/>
      <x:c r="AJ208" s="3"/>
      <x:c r="AK208" s="3"/>
    </x:row>
    <x:row r="209" ht="30" customHeight="1">
      <x:c r="A209" s="3"/>
      <x:c r="B209" s="69" t="str">
        <x:f>IF($B$18="","",$B$18)</x:f>
      </x:c>
      <x:c r="C209" s="70" t="n">
        <x:f>IF(AG$8="","",AG$8)</x:f>
        <x:v>46356</x:v>
      </x:c>
      <x:c r="D209" s="69" t="str">
        <x:f>IF(AG18="","",AG18)</x:f>
      </x:c>
      <x:c r="E209" s="69" t="str">
        <x:f>IFERROR(UPPER(CONCATENATE("",SUBSTITUTE(CONCATENATE("",SUBSTITUTE(CONCATENATE("",SUBSTITUTE(TRIM(CONCATENATE("",D209))," ","")),"–","-")),"—","-"))),CONCATENATE("",D209))</x:f>
      </x:c>
      <x:c r="F209" s="69" t="str">
        <x:f>IFERROR(LEFT(CONCATENATE("[",E209),SEARCH("-",E209)),"")</x:f>
      </x:c>
      <x:c r="G209" s="69" t="str">
        <x:f>IFERROR(MID(CONCATENATE(E209,"]"),SEARCH("-",E209)+1,32),"")</x:f>
      </x:c>
      <x:c r="H209" s="71" t="str">
        <x:f>IF(OR(E209="",E209="В"),"",IF(OR(E209=$B$42,E209=$B$43,E209=$B$44,E209=$B$45,E209=$B$46),INDEX($E$42:$E$46,MATCH(E209,$B$42:$B$46,0)),IFERROR(IF(ISNUMBER(SEARCH(":",F209)),IF(AND(OR((LEN(F209)-1)=4,(LEN(F209)-1)=5),MID(F209,1+(LEN(F209)-1)-2,1)=":",ISNUMBER(VALUE(MID(F209,2,1))),IF((LEN(F209)-1)=5,ISNUMBER(VALUE(MID(F209,3,1))),TRUE),ISNUMBER(VALUE(MID(F209,1+(LEN(F209)-1)-1,1))),ISNUMBER(VALUE(MID(F209,1+(LEN(F209)-1),1))),VALUE(MID(F209,2,(LEN(F209)-1)-3))&lt;24,VALUE(MID(F209,1+(LEN(F209)-1)-1,2))&lt;60),VALUE(MID(F209,2,(LEN(F209)-1)-3))/24+VALUE(MID(F209,1+(LEN(F209)-1)-1,2))/1440,-1),IF(AND((LEN(F209)-1)&gt;=1,(LEN(F209)-1)&lt;=2,ISNUMBER(VALUE(MID(F209,2,1))),IF((LEN(F209)-1)=2,ISNUMBER(VALUE(MID(F209,3,1))),TRUE),VALUE(MID(F209,2,(LEN(F209)-1)))&lt;24),VALUE(MID(F209,2,(LEN(F209)-1)))/24,-1)),-1)))</x:f>
      </x:c>
      <x:c r="I209" s="71" t="str">
        <x:f>IF(OR(E209="",E209="В"),"",IF(OR(E209=$B$42,E209=$B$43,E209=$B$44,E209=$B$45,E209=$B$46),INDEX($F$42:$F$46,MATCH(E209,$B$42:$B$46,0)),IFERROR(IF(ISNUMBER(SEARCH(":",G209)),IF(AND(OR((LEN(G209)-1)=4,(LEN(G209)-1)=5),MID(G209,0+(LEN(G209)-1)-2,1)=":",ISNUMBER(VALUE(MID(G209,1,1))),IF((LEN(G209)-1)=5,ISNUMBER(VALUE(MID(G209,2,1))),TRUE),ISNUMBER(VALUE(MID(G209,0+(LEN(G209)-1)-1,1))),ISNUMBER(VALUE(MID(G209,0+(LEN(G209)-1),1))),VALUE(MID(G209,1,(LEN(G209)-1)-3))&lt;24,VALUE(MID(G209,0+(LEN(G209)-1)-1,2))&lt;60),VALUE(MID(G209,1,(LEN(G209)-1)-3))/24+VALUE(MID(G209,0+(LEN(G209)-1)-1,2))/1440,-1),IF(AND((LEN(G209)-1)&gt;=1,(LEN(G209)-1)&lt;=2,ISNUMBER(VALUE(MID(G209,1,1))),IF((LEN(G209)-1)=2,ISNUMBER(VALUE(MID(G209,2,1))),TRUE),VALUE(MID(G209,1,(LEN(G209)-1)))&lt;24),VALUE(MID(G209,1,(LEN(G209)-1)))/24,-1)),-1)))</x:f>
      </x:c>
      <x:c r="J209" s="72" t="n">
        <x:f>IF(OR(E209="",E209="В"),0,IF(OR(E209=$B$42,E209=$B$43,E209=$B$44,E209=$B$45,E209=$B$46),INDEX($G$42:$G$46,MATCH(E209,$B$42:$B$46,0)),$D$7))</x:f>
        <x:v>0</x:v>
      </x:c>
      <x:c r="K209" s="73" t="n">
        <x:f>IF(OR(L209="",L209="Выходной"),0,IF(L209="Готово",ROUND(24*MOD(I209-H209,1)-J209/60,10),"Проверить"))</x:f>
        <x:v>0</x:v>
      </x:c>
      <x:c r="L209" s="74" t="str">
        <x:f>IF(E209="","",IF(C209="","Нет дня",IF(E209="В","Выходной",IF(LEN(TRIM($B$18))=0,"Нет имени",IF(COUNTIFS($B$10:$B$33,$B$18)&gt;1,"Повтор имени",IF(OR(E209=$B$42,E209=$B$43,E209=$B$44,E209=$B$45,E209=$B$46),IF(INDEX($I$42:$I$46,MATCH(E209,$B$42:$B$46,0))="Готово","Готово","Проверьте смену"),IF(OR(IFERROR(SEARCH("-",E209),0)=0,IFERROR(SEARCH("-",E209,SEARCH("-",E209)+1),0)&gt;0),"Нет кода",IF(OR(H209&lt;0,I209&lt;0),"Неверное время",IF(H209=I209,"Начало равно концу",IF(NOT(ISNUMBER($D$7)),"Проверьте перерыв",IF(OR($D$7&lt;0,$D$7&lt;&gt;INT($D$7)),"Проверьте перерыв",IF($D$7&gt;=ROUND(MOD(I209-H209,1)*1440,8),"Перерыв не меньше смены","Готово"))))))))))))</x:f>
      </x:c>
      <x:c r="M209" s="3"/>
      <x:c r="N209" s="3"/>
      <x:c r="O209" s="3"/>
      <x:c r="P209" s="3"/>
      <x:c r="Q209" s="3"/>
      <x:c r="R209" s="3"/>
      <x:c r="S209" s="3"/>
      <x:c r="T209" s="3"/>
      <x:c r="U209" s="3"/>
      <x:c r="V209" s="3"/>
      <x:c r="W209" s="3"/>
      <x:c r="X209" s="3"/>
      <x:c r="Y209" s="3"/>
      <x:c r="Z209" s="3"/>
      <x:c r="AA209" s="3"/>
      <x:c r="AB209" s="3"/>
      <x:c r="AC209" s="3"/>
      <x:c r="AD209" s="3"/>
      <x:c r="AE209" s="3"/>
      <x:c r="AF209" s="3"/>
      <x:c r="AG209" s="3"/>
      <x:c r="AH209" s="3"/>
      <x:c r="AI209" s="3"/>
      <x:c r="AJ209" s="3"/>
      <x:c r="AK209" s="3"/>
    </x:row>
    <x:row r="210" ht="30" customHeight="1">
      <x:c r="A210" s="3"/>
      <x:c r="B210" s="69" t="str">
        <x:f>IF($B$18="","",$B$18)</x:f>
      </x:c>
      <x:c r="C210" s="70" t="str">
        <x:f>IF(AH$8="","",AH$8)</x:f>
      </x:c>
      <x:c r="D210" s="69" t="str">
        <x:f>IF(AH18="","",AH18)</x:f>
      </x:c>
      <x:c r="E210" s="69" t="str">
        <x:f>IFERROR(UPPER(CONCATENATE("",SUBSTITUTE(CONCATENATE("",SUBSTITUTE(CONCATENATE("",SUBSTITUTE(TRIM(CONCATENATE("",D210))," ","")),"–","-")),"—","-"))),CONCATENATE("",D210))</x:f>
      </x:c>
      <x:c r="F210" s="69" t="str">
        <x:f>IFERROR(LEFT(CONCATENATE("[",E210),SEARCH("-",E210)),"")</x:f>
      </x:c>
      <x:c r="G210" s="69" t="str">
        <x:f>IFERROR(MID(CONCATENATE(E210,"]"),SEARCH("-",E210)+1,32),"")</x:f>
      </x:c>
      <x:c r="H210" s="71" t="str">
        <x:f>IF(OR(E210="",E210="В"),"",IF(OR(E210=$B$42,E210=$B$43,E210=$B$44,E210=$B$45,E210=$B$46),INDEX($E$42:$E$46,MATCH(E210,$B$42:$B$46,0)),IFERROR(IF(ISNUMBER(SEARCH(":",F210)),IF(AND(OR((LEN(F210)-1)=4,(LEN(F210)-1)=5),MID(F210,1+(LEN(F210)-1)-2,1)=":",ISNUMBER(VALUE(MID(F210,2,1))),IF((LEN(F210)-1)=5,ISNUMBER(VALUE(MID(F210,3,1))),TRUE),ISNUMBER(VALUE(MID(F210,1+(LEN(F210)-1)-1,1))),ISNUMBER(VALUE(MID(F210,1+(LEN(F210)-1),1))),VALUE(MID(F210,2,(LEN(F210)-1)-3))&lt;24,VALUE(MID(F210,1+(LEN(F210)-1)-1,2))&lt;60),VALUE(MID(F210,2,(LEN(F210)-1)-3))/24+VALUE(MID(F210,1+(LEN(F210)-1)-1,2))/1440,-1),IF(AND((LEN(F210)-1)&gt;=1,(LEN(F210)-1)&lt;=2,ISNUMBER(VALUE(MID(F210,2,1))),IF((LEN(F210)-1)=2,ISNUMBER(VALUE(MID(F210,3,1))),TRUE),VALUE(MID(F210,2,(LEN(F210)-1)))&lt;24),VALUE(MID(F210,2,(LEN(F210)-1)))/24,-1)),-1)))</x:f>
      </x:c>
      <x:c r="I210" s="71" t="str">
        <x:f>IF(OR(E210="",E210="В"),"",IF(OR(E210=$B$42,E210=$B$43,E210=$B$44,E210=$B$45,E210=$B$46),INDEX($F$42:$F$46,MATCH(E210,$B$42:$B$46,0)),IFERROR(IF(ISNUMBER(SEARCH(":",G210)),IF(AND(OR((LEN(G210)-1)=4,(LEN(G210)-1)=5),MID(G210,0+(LEN(G210)-1)-2,1)=":",ISNUMBER(VALUE(MID(G210,1,1))),IF((LEN(G210)-1)=5,ISNUMBER(VALUE(MID(G210,2,1))),TRUE),ISNUMBER(VALUE(MID(G210,0+(LEN(G210)-1)-1,1))),ISNUMBER(VALUE(MID(G210,0+(LEN(G210)-1),1))),VALUE(MID(G210,1,(LEN(G210)-1)-3))&lt;24,VALUE(MID(G210,0+(LEN(G210)-1)-1,2))&lt;60),VALUE(MID(G210,1,(LEN(G210)-1)-3))/24+VALUE(MID(G210,0+(LEN(G210)-1)-1,2))/1440,-1),IF(AND((LEN(G210)-1)&gt;=1,(LEN(G210)-1)&lt;=2,ISNUMBER(VALUE(MID(G210,1,1))),IF((LEN(G210)-1)=2,ISNUMBER(VALUE(MID(G210,2,1))),TRUE),VALUE(MID(G210,1,(LEN(G210)-1)))&lt;24),VALUE(MID(G210,1,(LEN(G210)-1)))/24,-1)),-1)))</x:f>
      </x:c>
      <x:c r="J210" s="72" t="n">
        <x:f>IF(OR(E210="",E210="В"),0,IF(OR(E210=$B$42,E210=$B$43,E210=$B$44,E210=$B$45,E210=$B$46),INDEX($G$42:$G$46,MATCH(E210,$B$42:$B$46,0)),$D$7))</x:f>
        <x:v>0</x:v>
      </x:c>
      <x:c r="K210" s="73" t="n">
        <x:f>IF(OR(L210="",L210="Выходной"),0,IF(L210="Готово",ROUND(24*MOD(I210-H210,1)-J210/60,10),"Проверить"))</x:f>
        <x:v>0</x:v>
      </x:c>
      <x:c r="L210" s="74" t="str">
        <x:f>IF(E210="","",IF(C210="","Нет дня",IF(E210="В","Выходной",IF(LEN(TRIM($B$18))=0,"Нет имени",IF(COUNTIFS($B$10:$B$33,$B$18)&gt;1,"Повтор имени",IF(OR(E210=$B$42,E210=$B$43,E210=$B$44,E210=$B$45,E210=$B$46),IF(INDEX($I$42:$I$46,MATCH(E210,$B$42:$B$46,0))="Готово","Готово","Проверьте смену"),IF(OR(IFERROR(SEARCH("-",E210),0)=0,IFERROR(SEARCH("-",E210,SEARCH("-",E210)+1),0)&gt;0),"Нет кода",IF(OR(H210&lt;0,I210&lt;0),"Неверное время",IF(H210=I210,"Начало равно концу",IF(NOT(ISNUMBER($D$7)),"Проверьте перерыв",IF(OR($D$7&lt;0,$D$7&lt;&gt;INT($D$7)),"Проверьте перерыв",IF($D$7&gt;=ROUND(MOD(I210-H210,1)*1440,8),"Перерыв не меньше смены","Готово"))))))))))))</x:f>
      </x:c>
      <x:c r="M210" s="3"/>
      <x:c r="N210" s="3"/>
      <x:c r="O210" s="3"/>
      <x:c r="P210" s="3"/>
      <x:c r="Q210" s="3"/>
      <x:c r="R210" s="3"/>
      <x:c r="S210" s="3"/>
      <x:c r="T210" s="3"/>
      <x:c r="U210" s="3"/>
      <x:c r="V210" s="3"/>
      <x:c r="W210" s="3"/>
      <x:c r="X210" s="3"/>
      <x:c r="Y210" s="3"/>
      <x:c r="Z210" s="3"/>
      <x:c r="AA210" s="3"/>
      <x:c r="AB210" s="3"/>
      <x:c r="AC210" s="3"/>
      <x:c r="AD210" s="3"/>
      <x:c r="AE210" s="3"/>
      <x:c r="AF210" s="3"/>
      <x:c r="AG210" s="3"/>
      <x:c r="AH210" s="3"/>
      <x:c r="AI210" s="3"/>
      <x:c r="AJ210" s="3"/>
      <x:c r="AK210" s="3"/>
    </x:row>
    <x:row r="211" ht="30" customHeight="1">
      <x:c r="A211" s="3"/>
      <x:c r="B211" s="69" t="str">
        <x:f>IF($B$20="","",$B$20)</x:f>
      </x:c>
      <x:c r="C211" s="70" t="n">
        <x:f>IF(D$8="","",D$8)</x:f>
        <x:v>46327</x:v>
      </x:c>
      <x:c r="D211" s="69" t="str">
        <x:f>IF(D20="","",D20)</x:f>
      </x:c>
      <x:c r="E211" s="69" t="str">
        <x:f>IFERROR(UPPER(CONCATENATE("",SUBSTITUTE(CONCATENATE("",SUBSTITUTE(CONCATENATE("",SUBSTITUTE(TRIM(CONCATENATE("",D211))," ","")),"–","-")),"—","-"))),CONCATENATE("",D211))</x:f>
      </x:c>
      <x:c r="F211" s="69" t="str">
        <x:f>IFERROR(LEFT(CONCATENATE("[",E211),SEARCH("-",E211)),"")</x:f>
      </x:c>
      <x:c r="G211" s="69" t="str">
        <x:f>IFERROR(MID(CONCATENATE(E211,"]"),SEARCH("-",E211)+1,32),"")</x:f>
      </x:c>
      <x:c r="H211" s="71" t="str">
        <x:f>IF(OR(E211="",E211="В"),"",IF(OR(E211=$B$42,E211=$B$43,E211=$B$44,E211=$B$45,E211=$B$46),INDEX($E$42:$E$46,MATCH(E211,$B$42:$B$46,0)),IFERROR(IF(ISNUMBER(SEARCH(":",F211)),IF(AND(OR((LEN(F211)-1)=4,(LEN(F211)-1)=5),MID(F211,1+(LEN(F211)-1)-2,1)=":",ISNUMBER(VALUE(MID(F211,2,1))),IF((LEN(F211)-1)=5,ISNUMBER(VALUE(MID(F211,3,1))),TRUE),ISNUMBER(VALUE(MID(F211,1+(LEN(F211)-1)-1,1))),ISNUMBER(VALUE(MID(F211,1+(LEN(F211)-1),1))),VALUE(MID(F211,2,(LEN(F211)-1)-3))&lt;24,VALUE(MID(F211,1+(LEN(F211)-1)-1,2))&lt;60),VALUE(MID(F211,2,(LEN(F211)-1)-3))/24+VALUE(MID(F211,1+(LEN(F211)-1)-1,2))/1440,-1),IF(AND((LEN(F211)-1)&gt;=1,(LEN(F211)-1)&lt;=2,ISNUMBER(VALUE(MID(F211,2,1))),IF((LEN(F211)-1)=2,ISNUMBER(VALUE(MID(F211,3,1))),TRUE),VALUE(MID(F211,2,(LEN(F211)-1)))&lt;24),VALUE(MID(F211,2,(LEN(F211)-1)))/24,-1)),-1)))</x:f>
      </x:c>
      <x:c r="I211" s="71" t="str">
        <x:f>IF(OR(E211="",E211="В"),"",IF(OR(E211=$B$42,E211=$B$43,E211=$B$44,E211=$B$45,E211=$B$46),INDEX($F$42:$F$46,MATCH(E211,$B$42:$B$46,0)),IFERROR(IF(ISNUMBER(SEARCH(":",G211)),IF(AND(OR((LEN(G211)-1)=4,(LEN(G211)-1)=5),MID(G211,0+(LEN(G211)-1)-2,1)=":",ISNUMBER(VALUE(MID(G211,1,1))),IF((LEN(G211)-1)=5,ISNUMBER(VALUE(MID(G211,2,1))),TRUE),ISNUMBER(VALUE(MID(G211,0+(LEN(G211)-1)-1,1))),ISNUMBER(VALUE(MID(G211,0+(LEN(G211)-1),1))),VALUE(MID(G211,1,(LEN(G211)-1)-3))&lt;24,VALUE(MID(G211,0+(LEN(G211)-1)-1,2))&lt;60),VALUE(MID(G211,1,(LEN(G211)-1)-3))/24+VALUE(MID(G211,0+(LEN(G211)-1)-1,2))/1440,-1),IF(AND((LEN(G211)-1)&gt;=1,(LEN(G211)-1)&lt;=2,ISNUMBER(VALUE(MID(G211,1,1))),IF((LEN(G211)-1)=2,ISNUMBER(VALUE(MID(G211,2,1))),TRUE),VALUE(MID(G211,1,(LEN(G211)-1)))&lt;24),VALUE(MID(G211,1,(LEN(G211)-1)))/24,-1)),-1)))</x:f>
      </x:c>
      <x:c r="J211" s="72" t="n">
        <x:f>IF(OR(E211="",E211="В"),0,IF(OR(E211=$B$42,E211=$B$43,E211=$B$44,E211=$B$45,E211=$B$46),INDEX($G$42:$G$46,MATCH(E211,$B$42:$B$46,0)),$D$7))</x:f>
        <x:v>0</x:v>
      </x:c>
      <x:c r="K211" s="73" t="n">
        <x:f>IF(OR(L211="",L211="Выходной"),0,IF(L211="Готово",ROUND(24*MOD(I211-H211,1)-J211/60,10),"Проверить"))</x:f>
        <x:v>0</x:v>
      </x:c>
      <x:c r="L211" s="74" t="str">
        <x:f>IF(E211="","",IF(C211="","Нет дня",IF(E211="В","Выходной",IF(LEN(TRIM($B$20))=0,"Нет имени",IF(COUNTIFS($B$10:$B$33,$B$20)&gt;1,"Повтор имени",IF(OR(E211=$B$42,E211=$B$43,E211=$B$44,E211=$B$45,E211=$B$46),IF(INDEX($I$42:$I$46,MATCH(E211,$B$42:$B$46,0))="Готово","Готово","Проверьте смену"),IF(OR(IFERROR(SEARCH("-",E211),0)=0,IFERROR(SEARCH("-",E211,SEARCH("-",E211)+1),0)&gt;0),"Нет кода",IF(OR(H211&lt;0,I211&lt;0),"Неверное время",IF(H211=I211,"Начало равно концу",IF(NOT(ISNUMBER($D$7)),"Проверьте перерыв",IF(OR($D$7&lt;0,$D$7&lt;&gt;INT($D$7)),"Проверьте перерыв",IF($D$7&gt;=ROUND(MOD(I211-H211,1)*1440,8),"Перерыв не меньше смены","Готово"))))))))))))</x:f>
      </x:c>
      <x:c r="M211" s="3"/>
      <x:c r="N211" s="3"/>
      <x:c r="O211" s="3"/>
      <x:c r="P211" s="3"/>
      <x:c r="Q211" s="3"/>
      <x:c r="R211" s="3"/>
      <x:c r="S211" s="3"/>
      <x:c r="T211" s="3"/>
      <x:c r="U211" s="3"/>
      <x:c r="V211" s="3"/>
      <x:c r="W211" s="3"/>
      <x:c r="X211" s="3"/>
      <x:c r="Y211" s="3"/>
      <x:c r="Z211" s="3"/>
      <x:c r="AA211" s="3"/>
      <x:c r="AB211" s="3"/>
      <x:c r="AC211" s="3"/>
      <x:c r="AD211" s="3"/>
      <x:c r="AE211" s="3"/>
      <x:c r="AF211" s="3"/>
      <x:c r="AG211" s="3"/>
      <x:c r="AH211" s="3"/>
      <x:c r="AI211" s="3"/>
      <x:c r="AJ211" s="3"/>
      <x:c r="AK211" s="3"/>
    </x:row>
    <x:row r="212" ht="30" customHeight="1">
      <x:c r="A212" s="3"/>
      <x:c r="B212" s="69" t="str">
        <x:f>IF($B$20="","",$B$20)</x:f>
      </x:c>
      <x:c r="C212" s="70" t="n">
        <x:f>IF(E$8="","",E$8)</x:f>
        <x:v>46328</x:v>
      </x:c>
      <x:c r="D212" s="69" t="str">
        <x:f>IF(E20="","",E20)</x:f>
      </x:c>
      <x:c r="E212" s="69" t="str">
        <x:f>IFERROR(UPPER(CONCATENATE("",SUBSTITUTE(CONCATENATE("",SUBSTITUTE(CONCATENATE("",SUBSTITUTE(TRIM(CONCATENATE("",D212))," ","")),"–","-")),"—","-"))),CONCATENATE("",D212))</x:f>
      </x:c>
      <x:c r="F212" s="69" t="str">
        <x:f>IFERROR(LEFT(CONCATENATE("[",E212),SEARCH("-",E212)),"")</x:f>
      </x:c>
      <x:c r="G212" s="69" t="str">
        <x:f>IFERROR(MID(CONCATENATE(E212,"]"),SEARCH("-",E212)+1,32),"")</x:f>
      </x:c>
      <x:c r="H212" s="71" t="str">
        <x:f>IF(OR(E212="",E212="В"),"",IF(OR(E212=$B$42,E212=$B$43,E212=$B$44,E212=$B$45,E212=$B$46),INDEX($E$42:$E$46,MATCH(E212,$B$42:$B$46,0)),IFERROR(IF(ISNUMBER(SEARCH(":",F212)),IF(AND(OR((LEN(F212)-1)=4,(LEN(F212)-1)=5),MID(F212,1+(LEN(F212)-1)-2,1)=":",ISNUMBER(VALUE(MID(F212,2,1))),IF((LEN(F212)-1)=5,ISNUMBER(VALUE(MID(F212,3,1))),TRUE),ISNUMBER(VALUE(MID(F212,1+(LEN(F212)-1)-1,1))),ISNUMBER(VALUE(MID(F212,1+(LEN(F212)-1),1))),VALUE(MID(F212,2,(LEN(F212)-1)-3))&lt;24,VALUE(MID(F212,1+(LEN(F212)-1)-1,2))&lt;60),VALUE(MID(F212,2,(LEN(F212)-1)-3))/24+VALUE(MID(F212,1+(LEN(F212)-1)-1,2))/1440,-1),IF(AND((LEN(F212)-1)&gt;=1,(LEN(F212)-1)&lt;=2,ISNUMBER(VALUE(MID(F212,2,1))),IF((LEN(F212)-1)=2,ISNUMBER(VALUE(MID(F212,3,1))),TRUE),VALUE(MID(F212,2,(LEN(F212)-1)))&lt;24),VALUE(MID(F212,2,(LEN(F212)-1)))/24,-1)),-1)))</x:f>
      </x:c>
      <x:c r="I212" s="71" t="str">
        <x:f>IF(OR(E212="",E212="В"),"",IF(OR(E212=$B$42,E212=$B$43,E212=$B$44,E212=$B$45,E212=$B$46),INDEX($F$42:$F$46,MATCH(E212,$B$42:$B$46,0)),IFERROR(IF(ISNUMBER(SEARCH(":",G212)),IF(AND(OR((LEN(G212)-1)=4,(LEN(G212)-1)=5),MID(G212,0+(LEN(G212)-1)-2,1)=":",ISNUMBER(VALUE(MID(G212,1,1))),IF((LEN(G212)-1)=5,ISNUMBER(VALUE(MID(G212,2,1))),TRUE),ISNUMBER(VALUE(MID(G212,0+(LEN(G212)-1)-1,1))),ISNUMBER(VALUE(MID(G212,0+(LEN(G212)-1),1))),VALUE(MID(G212,1,(LEN(G212)-1)-3))&lt;24,VALUE(MID(G212,0+(LEN(G212)-1)-1,2))&lt;60),VALUE(MID(G212,1,(LEN(G212)-1)-3))/24+VALUE(MID(G212,0+(LEN(G212)-1)-1,2))/1440,-1),IF(AND((LEN(G212)-1)&gt;=1,(LEN(G212)-1)&lt;=2,ISNUMBER(VALUE(MID(G212,1,1))),IF((LEN(G212)-1)=2,ISNUMBER(VALUE(MID(G212,2,1))),TRUE),VALUE(MID(G212,1,(LEN(G212)-1)))&lt;24),VALUE(MID(G212,1,(LEN(G212)-1)))/24,-1)),-1)))</x:f>
      </x:c>
      <x:c r="J212" s="72" t="n">
        <x:f>IF(OR(E212="",E212="В"),0,IF(OR(E212=$B$42,E212=$B$43,E212=$B$44,E212=$B$45,E212=$B$46),INDEX($G$42:$G$46,MATCH(E212,$B$42:$B$46,0)),$D$7))</x:f>
        <x:v>0</x:v>
      </x:c>
      <x:c r="K212" s="73" t="n">
        <x:f>IF(OR(L212="",L212="Выходной"),0,IF(L212="Готово",ROUND(24*MOD(I212-H212,1)-J212/60,10),"Проверить"))</x:f>
        <x:v>0</x:v>
      </x:c>
      <x:c r="L212" s="74" t="str">
        <x:f>IF(E212="","",IF(C212="","Нет дня",IF(E212="В","Выходной",IF(LEN(TRIM($B$20))=0,"Нет имени",IF(COUNTIFS($B$10:$B$33,$B$20)&gt;1,"Повтор имени",IF(OR(E212=$B$42,E212=$B$43,E212=$B$44,E212=$B$45,E212=$B$46),IF(INDEX($I$42:$I$46,MATCH(E212,$B$42:$B$46,0))="Готово","Готово","Проверьте смену"),IF(OR(IFERROR(SEARCH("-",E212),0)=0,IFERROR(SEARCH("-",E212,SEARCH("-",E212)+1),0)&gt;0),"Нет кода",IF(OR(H212&lt;0,I212&lt;0),"Неверное время",IF(H212=I212,"Начало равно концу",IF(NOT(ISNUMBER($D$7)),"Проверьте перерыв",IF(OR($D$7&lt;0,$D$7&lt;&gt;INT($D$7)),"Проверьте перерыв",IF($D$7&gt;=ROUND(MOD(I212-H212,1)*1440,8),"Перерыв не меньше смены","Готово"))))))))))))</x:f>
      </x:c>
      <x:c r="M212" s="3"/>
      <x:c r="N212" s="3"/>
      <x:c r="O212" s="3"/>
      <x:c r="P212" s="3"/>
      <x:c r="Q212" s="3"/>
      <x:c r="R212" s="3"/>
      <x:c r="S212" s="3"/>
      <x:c r="T212" s="3"/>
      <x:c r="U212" s="3"/>
      <x:c r="V212" s="3"/>
      <x:c r="W212" s="3"/>
      <x:c r="X212" s="3"/>
      <x:c r="Y212" s="3"/>
      <x:c r="Z212" s="3"/>
      <x:c r="AA212" s="3"/>
      <x:c r="AB212" s="3"/>
      <x:c r="AC212" s="3"/>
      <x:c r="AD212" s="3"/>
      <x:c r="AE212" s="3"/>
      <x:c r="AF212" s="3"/>
      <x:c r="AG212" s="3"/>
      <x:c r="AH212" s="3"/>
      <x:c r="AI212" s="3"/>
      <x:c r="AJ212" s="3"/>
      <x:c r="AK212" s="3"/>
    </x:row>
    <x:row r="213" ht="30" customHeight="1">
      <x:c r="A213" s="3"/>
      <x:c r="B213" s="69" t="str">
        <x:f>IF($B$20="","",$B$20)</x:f>
      </x:c>
      <x:c r="C213" s="70" t="n">
        <x:f>IF(F$8="","",F$8)</x:f>
        <x:v>46329</x:v>
      </x:c>
      <x:c r="D213" s="69" t="str">
        <x:f>IF(F20="","",F20)</x:f>
      </x:c>
      <x:c r="E213" s="69" t="str">
        <x:f>IFERROR(UPPER(CONCATENATE("",SUBSTITUTE(CONCATENATE("",SUBSTITUTE(CONCATENATE("",SUBSTITUTE(TRIM(CONCATENATE("",D213))," ","")),"–","-")),"—","-"))),CONCATENATE("",D213))</x:f>
      </x:c>
      <x:c r="F213" s="69" t="str">
        <x:f>IFERROR(LEFT(CONCATENATE("[",E213),SEARCH("-",E213)),"")</x:f>
      </x:c>
      <x:c r="G213" s="69" t="str">
        <x:f>IFERROR(MID(CONCATENATE(E213,"]"),SEARCH("-",E213)+1,32),"")</x:f>
      </x:c>
      <x:c r="H213" s="71" t="str">
        <x:f>IF(OR(E213="",E213="В"),"",IF(OR(E213=$B$42,E213=$B$43,E213=$B$44,E213=$B$45,E213=$B$46),INDEX($E$42:$E$46,MATCH(E213,$B$42:$B$46,0)),IFERROR(IF(ISNUMBER(SEARCH(":",F213)),IF(AND(OR((LEN(F213)-1)=4,(LEN(F213)-1)=5),MID(F213,1+(LEN(F213)-1)-2,1)=":",ISNUMBER(VALUE(MID(F213,2,1))),IF((LEN(F213)-1)=5,ISNUMBER(VALUE(MID(F213,3,1))),TRUE),ISNUMBER(VALUE(MID(F213,1+(LEN(F213)-1)-1,1))),ISNUMBER(VALUE(MID(F213,1+(LEN(F213)-1),1))),VALUE(MID(F213,2,(LEN(F213)-1)-3))&lt;24,VALUE(MID(F213,1+(LEN(F213)-1)-1,2))&lt;60),VALUE(MID(F213,2,(LEN(F213)-1)-3))/24+VALUE(MID(F213,1+(LEN(F213)-1)-1,2))/1440,-1),IF(AND((LEN(F213)-1)&gt;=1,(LEN(F213)-1)&lt;=2,ISNUMBER(VALUE(MID(F213,2,1))),IF((LEN(F213)-1)=2,ISNUMBER(VALUE(MID(F213,3,1))),TRUE),VALUE(MID(F213,2,(LEN(F213)-1)))&lt;24),VALUE(MID(F213,2,(LEN(F213)-1)))/24,-1)),-1)))</x:f>
      </x:c>
      <x:c r="I213" s="71" t="str">
        <x:f>IF(OR(E213="",E213="В"),"",IF(OR(E213=$B$42,E213=$B$43,E213=$B$44,E213=$B$45,E213=$B$46),INDEX($F$42:$F$46,MATCH(E213,$B$42:$B$46,0)),IFERROR(IF(ISNUMBER(SEARCH(":",G213)),IF(AND(OR((LEN(G213)-1)=4,(LEN(G213)-1)=5),MID(G213,0+(LEN(G213)-1)-2,1)=":",ISNUMBER(VALUE(MID(G213,1,1))),IF((LEN(G213)-1)=5,ISNUMBER(VALUE(MID(G213,2,1))),TRUE),ISNUMBER(VALUE(MID(G213,0+(LEN(G213)-1)-1,1))),ISNUMBER(VALUE(MID(G213,0+(LEN(G213)-1),1))),VALUE(MID(G213,1,(LEN(G213)-1)-3))&lt;24,VALUE(MID(G213,0+(LEN(G213)-1)-1,2))&lt;60),VALUE(MID(G213,1,(LEN(G213)-1)-3))/24+VALUE(MID(G213,0+(LEN(G213)-1)-1,2))/1440,-1),IF(AND((LEN(G213)-1)&gt;=1,(LEN(G213)-1)&lt;=2,ISNUMBER(VALUE(MID(G213,1,1))),IF((LEN(G213)-1)=2,ISNUMBER(VALUE(MID(G213,2,1))),TRUE),VALUE(MID(G213,1,(LEN(G213)-1)))&lt;24),VALUE(MID(G213,1,(LEN(G213)-1)))/24,-1)),-1)))</x:f>
      </x:c>
      <x:c r="J213" s="72" t="n">
        <x:f>IF(OR(E213="",E213="В"),0,IF(OR(E213=$B$42,E213=$B$43,E213=$B$44,E213=$B$45,E213=$B$46),INDEX($G$42:$G$46,MATCH(E213,$B$42:$B$46,0)),$D$7))</x:f>
        <x:v>0</x:v>
      </x:c>
      <x:c r="K213" s="73" t="n">
        <x:f>IF(OR(L213="",L213="Выходной"),0,IF(L213="Готово",ROUND(24*MOD(I213-H213,1)-J213/60,10),"Проверить"))</x:f>
        <x:v>0</x:v>
      </x:c>
      <x:c r="L213" s="74" t="str">
        <x:f>IF(E213="","",IF(C213="","Нет дня",IF(E213="В","Выходной",IF(LEN(TRIM($B$20))=0,"Нет имени",IF(COUNTIFS($B$10:$B$33,$B$20)&gt;1,"Повтор имени",IF(OR(E213=$B$42,E213=$B$43,E213=$B$44,E213=$B$45,E213=$B$46),IF(INDEX($I$42:$I$46,MATCH(E213,$B$42:$B$46,0))="Готово","Готово","Проверьте смену"),IF(OR(IFERROR(SEARCH("-",E213),0)=0,IFERROR(SEARCH("-",E213,SEARCH("-",E213)+1),0)&gt;0),"Нет кода",IF(OR(H213&lt;0,I213&lt;0),"Неверное время",IF(H213=I213,"Начало равно концу",IF(NOT(ISNUMBER($D$7)),"Проверьте перерыв",IF(OR($D$7&lt;0,$D$7&lt;&gt;INT($D$7)),"Проверьте перерыв",IF($D$7&gt;=ROUND(MOD(I213-H213,1)*1440,8),"Перерыв не меньше смены","Готово"))))))))))))</x:f>
      </x:c>
      <x:c r="M213" s="3"/>
      <x:c r="N213" s="3"/>
      <x:c r="O213" s="3"/>
      <x:c r="P213" s="3"/>
      <x:c r="Q213" s="3"/>
      <x:c r="R213" s="3"/>
      <x:c r="S213" s="3"/>
      <x:c r="T213" s="3"/>
      <x:c r="U213" s="3"/>
      <x:c r="V213" s="3"/>
      <x:c r="W213" s="3"/>
      <x:c r="X213" s="3"/>
      <x:c r="Y213" s="3"/>
      <x:c r="Z213" s="3"/>
      <x:c r="AA213" s="3"/>
      <x:c r="AB213" s="3"/>
      <x:c r="AC213" s="3"/>
      <x:c r="AD213" s="3"/>
      <x:c r="AE213" s="3"/>
      <x:c r="AF213" s="3"/>
      <x:c r="AG213" s="3"/>
      <x:c r="AH213" s="3"/>
      <x:c r="AI213" s="3"/>
      <x:c r="AJ213" s="3"/>
      <x:c r="AK213" s="3"/>
    </x:row>
    <x:row r="214" ht="30" customHeight="1">
      <x:c r="A214" s="3"/>
      <x:c r="B214" s="69" t="str">
        <x:f>IF($B$20="","",$B$20)</x:f>
      </x:c>
      <x:c r="C214" s="70" t="n">
        <x:f>IF(G$8="","",G$8)</x:f>
        <x:v>46330</x:v>
      </x:c>
      <x:c r="D214" s="69" t="str">
        <x:f>IF(G20="","",G20)</x:f>
      </x:c>
      <x:c r="E214" s="69" t="str">
        <x:f>IFERROR(UPPER(CONCATENATE("",SUBSTITUTE(CONCATENATE("",SUBSTITUTE(CONCATENATE("",SUBSTITUTE(TRIM(CONCATENATE("",D214))," ","")),"–","-")),"—","-"))),CONCATENATE("",D214))</x:f>
      </x:c>
      <x:c r="F214" s="69" t="str">
        <x:f>IFERROR(LEFT(CONCATENATE("[",E214),SEARCH("-",E214)),"")</x:f>
      </x:c>
      <x:c r="G214" s="69" t="str">
        <x:f>IFERROR(MID(CONCATENATE(E214,"]"),SEARCH("-",E214)+1,32),"")</x:f>
      </x:c>
      <x:c r="H214" s="71" t="str">
        <x:f>IF(OR(E214="",E214="В"),"",IF(OR(E214=$B$42,E214=$B$43,E214=$B$44,E214=$B$45,E214=$B$46),INDEX($E$42:$E$46,MATCH(E214,$B$42:$B$46,0)),IFERROR(IF(ISNUMBER(SEARCH(":",F214)),IF(AND(OR((LEN(F214)-1)=4,(LEN(F214)-1)=5),MID(F214,1+(LEN(F214)-1)-2,1)=":",ISNUMBER(VALUE(MID(F214,2,1))),IF((LEN(F214)-1)=5,ISNUMBER(VALUE(MID(F214,3,1))),TRUE),ISNUMBER(VALUE(MID(F214,1+(LEN(F214)-1)-1,1))),ISNUMBER(VALUE(MID(F214,1+(LEN(F214)-1),1))),VALUE(MID(F214,2,(LEN(F214)-1)-3))&lt;24,VALUE(MID(F214,1+(LEN(F214)-1)-1,2))&lt;60),VALUE(MID(F214,2,(LEN(F214)-1)-3))/24+VALUE(MID(F214,1+(LEN(F214)-1)-1,2))/1440,-1),IF(AND((LEN(F214)-1)&gt;=1,(LEN(F214)-1)&lt;=2,ISNUMBER(VALUE(MID(F214,2,1))),IF((LEN(F214)-1)=2,ISNUMBER(VALUE(MID(F214,3,1))),TRUE),VALUE(MID(F214,2,(LEN(F214)-1)))&lt;24),VALUE(MID(F214,2,(LEN(F214)-1)))/24,-1)),-1)))</x:f>
      </x:c>
      <x:c r="I214" s="71" t="str">
        <x:f>IF(OR(E214="",E214="В"),"",IF(OR(E214=$B$42,E214=$B$43,E214=$B$44,E214=$B$45,E214=$B$46),INDEX($F$42:$F$46,MATCH(E214,$B$42:$B$46,0)),IFERROR(IF(ISNUMBER(SEARCH(":",G214)),IF(AND(OR((LEN(G214)-1)=4,(LEN(G214)-1)=5),MID(G214,0+(LEN(G214)-1)-2,1)=":",ISNUMBER(VALUE(MID(G214,1,1))),IF((LEN(G214)-1)=5,ISNUMBER(VALUE(MID(G214,2,1))),TRUE),ISNUMBER(VALUE(MID(G214,0+(LEN(G214)-1)-1,1))),ISNUMBER(VALUE(MID(G214,0+(LEN(G214)-1),1))),VALUE(MID(G214,1,(LEN(G214)-1)-3))&lt;24,VALUE(MID(G214,0+(LEN(G214)-1)-1,2))&lt;60),VALUE(MID(G214,1,(LEN(G214)-1)-3))/24+VALUE(MID(G214,0+(LEN(G214)-1)-1,2))/1440,-1),IF(AND((LEN(G214)-1)&gt;=1,(LEN(G214)-1)&lt;=2,ISNUMBER(VALUE(MID(G214,1,1))),IF((LEN(G214)-1)=2,ISNUMBER(VALUE(MID(G214,2,1))),TRUE),VALUE(MID(G214,1,(LEN(G214)-1)))&lt;24),VALUE(MID(G214,1,(LEN(G214)-1)))/24,-1)),-1)))</x:f>
      </x:c>
      <x:c r="J214" s="72" t="n">
        <x:f>IF(OR(E214="",E214="В"),0,IF(OR(E214=$B$42,E214=$B$43,E214=$B$44,E214=$B$45,E214=$B$46),INDEX($G$42:$G$46,MATCH(E214,$B$42:$B$46,0)),$D$7))</x:f>
        <x:v>0</x:v>
      </x:c>
      <x:c r="K214" s="73" t="n">
        <x:f>IF(OR(L214="",L214="Выходной"),0,IF(L214="Готово",ROUND(24*MOD(I214-H214,1)-J214/60,10),"Проверить"))</x:f>
        <x:v>0</x:v>
      </x:c>
      <x:c r="L214" s="74" t="str">
        <x:f>IF(E214="","",IF(C214="","Нет дня",IF(E214="В","Выходной",IF(LEN(TRIM($B$20))=0,"Нет имени",IF(COUNTIFS($B$10:$B$33,$B$20)&gt;1,"Повтор имени",IF(OR(E214=$B$42,E214=$B$43,E214=$B$44,E214=$B$45,E214=$B$46),IF(INDEX($I$42:$I$46,MATCH(E214,$B$42:$B$46,0))="Готово","Готово","Проверьте смену"),IF(OR(IFERROR(SEARCH("-",E214),0)=0,IFERROR(SEARCH("-",E214,SEARCH("-",E214)+1),0)&gt;0),"Нет кода",IF(OR(H214&lt;0,I214&lt;0),"Неверное время",IF(H214=I214,"Начало равно концу",IF(NOT(ISNUMBER($D$7)),"Проверьте перерыв",IF(OR($D$7&lt;0,$D$7&lt;&gt;INT($D$7)),"Проверьте перерыв",IF($D$7&gt;=ROUND(MOD(I214-H214,1)*1440,8),"Перерыв не меньше смены","Готово"))))))))))))</x:f>
      </x:c>
      <x:c r="M214" s="3"/>
      <x:c r="N214" s="3"/>
      <x:c r="O214" s="3"/>
      <x:c r="P214" s="3"/>
      <x:c r="Q214" s="3"/>
      <x:c r="R214" s="3"/>
      <x:c r="S214" s="3"/>
      <x:c r="T214" s="3"/>
      <x:c r="U214" s="3"/>
      <x:c r="V214" s="3"/>
      <x:c r="W214" s="3"/>
      <x:c r="X214" s="3"/>
      <x:c r="Y214" s="3"/>
      <x:c r="Z214" s="3"/>
      <x:c r="AA214" s="3"/>
      <x:c r="AB214" s="3"/>
      <x:c r="AC214" s="3"/>
      <x:c r="AD214" s="3"/>
      <x:c r="AE214" s="3"/>
      <x:c r="AF214" s="3"/>
      <x:c r="AG214" s="3"/>
      <x:c r="AH214" s="3"/>
      <x:c r="AI214" s="3"/>
      <x:c r="AJ214" s="3"/>
      <x:c r="AK214" s="3"/>
    </x:row>
    <x:row r="215" ht="30" customHeight="1">
      <x:c r="A215" s="3"/>
      <x:c r="B215" s="69" t="str">
        <x:f>IF($B$20="","",$B$20)</x:f>
      </x:c>
      <x:c r="C215" s="70" t="n">
        <x:f>IF(H$8="","",H$8)</x:f>
        <x:v>46331</x:v>
      </x:c>
      <x:c r="D215" s="69" t="str">
        <x:f>IF(H20="","",H20)</x:f>
      </x:c>
      <x:c r="E215" s="69" t="str">
        <x:f>IFERROR(UPPER(CONCATENATE("",SUBSTITUTE(CONCATENATE("",SUBSTITUTE(CONCATENATE("",SUBSTITUTE(TRIM(CONCATENATE("",D215))," ","")),"–","-")),"—","-"))),CONCATENATE("",D215))</x:f>
      </x:c>
      <x:c r="F215" s="69" t="str">
        <x:f>IFERROR(LEFT(CONCATENATE("[",E215),SEARCH("-",E215)),"")</x:f>
      </x:c>
      <x:c r="G215" s="69" t="str">
        <x:f>IFERROR(MID(CONCATENATE(E215,"]"),SEARCH("-",E215)+1,32),"")</x:f>
      </x:c>
      <x:c r="H215" s="71" t="str">
        <x:f>IF(OR(E215="",E215="В"),"",IF(OR(E215=$B$42,E215=$B$43,E215=$B$44,E215=$B$45,E215=$B$46),INDEX($E$42:$E$46,MATCH(E215,$B$42:$B$46,0)),IFERROR(IF(ISNUMBER(SEARCH(":",F215)),IF(AND(OR((LEN(F215)-1)=4,(LEN(F215)-1)=5),MID(F215,1+(LEN(F215)-1)-2,1)=":",ISNUMBER(VALUE(MID(F215,2,1))),IF((LEN(F215)-1)=5,ISNUMBER(VALUE(MID(F215,3,1))),TRUE),ISNUMBER(VALUE(MID(F215,1+(LEN(F215)-1)-1,1))),ISNUMBER(VALUE(MID(F215,1+(LEN(F215)-1),1))),VALUE(MID(F215,2,(LEN(F215)-1)-3))&lt;24,VALUE(MID(F215,1+(LEN(F215)-1)-1,2))&lt;60),VALUE(MID(F215,2,(LEN(F215)-1)-3))/24+VALUE(MID(F215,1+(LEN(F215)-1)-1,2))/1440,-1),IF(AND((LEN(F215)-1)&gt;=1,(LEN(F215)-1)&lt;=2,ISNUMBER(VALUE(MID(F215,2,1))),IF((LEN(F215)-1)=2,ISNUMBER(VALUE(MID(F215,3,1))),TRUE),VALUE(MID(F215,2,(LEN(F215)-1)))&lt;24),VALUE(MID(F215,2,(LEN(F215)-1)))/24,-1)),-1)))</x:f>
      </x:c>
      <x:c r="I215" s="71" t="str">
        <x:f>IF(OR(E215="",E215="В"),"",IF(OR(E215=$B$42,E215=$B$43,E215=$B$44,E215=$B$45,E215=$B$46),INDEX($F$42:$F$46,MATCH(E215,$B$42:$B$46,0)),IFERROR(IF(ISNUMBER(SEARCH(":",G215)),IF(AND(OR((LEN(G215)-1)=4,(LEN(G215)-1)=5),MID(G215,0+(LEN(G215)-1)-2,1)=":",ISNUMBER(VALUE(MID(G215,1,1))),IF((LEN(G215)-1)=5,ISNUMBER(VALUE(MID(G215,2,1))),TRUE),ISNUMBER(VALUE(MID(G215,0+(LEN(G215)-1)-1,1))),ISNUMBER(VALUE(MID(G215,0+(LEN(G215)-1),1))),VALUE(MID(G215,1,(LEN(G215)-1)-3))&lt;24,VALUE(MID(G215,0+(LEN(G215)-1)-1,2))&lt;60),VALUE(MID(G215,1,(LEN(G215)-1)-3))/24+VALUE(MID(G215,0+(LEN(G215)-1)-1,2))/1440,-1),IF(AND((LEN(G215)-1)&gt;=1,(LEN(G215)-1)&lt;=2,ISNUMBER(VALUE(MID(G215,1,1))),IF((LEN(G215)-1)=2,ISNUMBER(VALUE(MID(G215,2,1))),TRUE),VALUE(MID(G215,1,(LEN(G215)-1)))&lt;24),VALUE(MID(G215,1,(LEN(G215)-1)))/24,-1)),-1)))</x:f>
      </x:c>
      <x:c r="J215" s="72" t="n">
        <x:f>IF(OR(E215="",E215="В"),0,IF(OR(E215=$B$42,E215=$B$43,E215=$B$44,E215=$B$45,E215=$B$46),INDEX($G$42:$G$46,MATCH(E215,$B$42:$B$46,0)),$D$7))</x:f>
        <x:v>0</x:v>
      </x:c>
      <x:c r="K215" s="73" t="n">
        <x:f>IF(OR(L215="",L215="Выходной"),0,IF(L215="Готово",ROUND(24*MOD(I215-H215,1)-J215/60,10),"Проверить"))</x:f>
        <x:v>0</x:v>
      </x:c>
      <x:c r="L215" s="74" t="str">
        <x:f>IF(E215="","",IF(C215="","Нет дня",IF(E215="В","Выходной",IF(LEN(TRIM($B$20))=0,"Нет имени",IF(COUNTIFS($B$10:$B$33,$B$20)&gt;1,"Повтор имени",IF(OR(E215=$B$42,E215=$B$43,E215=$B$44,E215=$B$45,E215=$B$46),IF(INDEX($I$42:$I$46,MATCH(E215,$B$42:$B$46,0))="Готово","Готово","Проверьте смену"),IF(OR(IFERROR(SEARCH("-",E215),0)=0,IFERROR(SEARCH("-",E215,SEARCH("-",E215)+1),0)&gt;0),"Нет кода",IF(OR(H215&lt;0,I215&lt;0),"Неверное время",IF(H215=I215,"Начало равно концу",IF(NOT(ISNUMBER($D$7)),"Проверьте перерыв",IF(OR($D$7&lt;0,$D$7&lt;&gt;INT($D$7)),"Проверьте перерыв",IF($D$7&gt;=ROUND(MOD(I215-H215,1)*1440,8),"Перерыв не меньше смены","Готово"))))))))))))</x:f>
      </x:c>
      <x:c r="M215" s="3"/>
      <x:c r="N215" s="3"/>
      <x:c r="O215" s="3"/>
      <x:c r="P215" s="3"/>
      <x:c r="Q215" s="3"/>
      <x:c r="R215" s="3"/>
      <x:c r="S215" s="3"/>
      <x:c r="T215" s="3"/>
      <x:c r="U215" s="3"/>
      <x:c r="V215" s="3"/>
      <x:c r="W215" s="3"/>
      <x:c r="X215" s="3"/>
      <x:c r="Y215" s="3"/>
      <x:c r="Z215" s="3"/>
      <x:c r="AA215" s="3"/>
      <x:c r="AB215" s="3"/>
      <x:c r="AC215" s="3"/>
      <x:c r="AD215" s="3"/>
      <x:c r="AE215" s="3"/>
      <x:c r="AF215" s="3"/>
      <x:c r="AG215" s="3"/>
      <x:c r="AH215" s="3"/>
      <x:c r="AI215" s="3"/>
      <x:c r="AJ215" s="3"/>
      <x:c r="AK215" s="3"/>
    </x:row>
    <x:row r="216" ht="30" customHeight="1">
      <x:c r="A216" s="3"/>
      <x:c r="B216" s="69" t="str">
        <x:f>IF($B$20="","",$B$20)</x:f>
      </x:c>
      <x:c r="C216" s="70" t="n">
        <x:f>IF(I$8="","",I$8)</x:f>
        <x:v>46332</x:v>
      </x:c>
      <x:c r="D216" s="69" t="str">
        <x:f>IF(I20="","",I20)</x:f>
      </x:c>
      <x:c r="E216" s="69" t="str">
        <x:f>IFERROR(UPPER(CONCATENATE("",SUBSTITUTE(CONCATENATE("",SUBSTITUTE(CONCATENATE("",SUBSTITUTE(TRIM(CONCATENATE("",D216))," ","")),"–","-")),"—","-"))),CONCATENATE("",D216))</x:f>
      </x:c>
      <x:c r="F216" s="69" t="str">
        <x:f>IFERROR(LEFT(CONCATENATE("[",E216),SEARCH("-",E216)),"")</x:f>
      </x:c>
      <x:c r="G216" s="69" t="str">
        <x:f>IFERROR(MID(CONCATENATE(E216,"]"),SEARCH("-",E216)+1,32),"")</x:f>
      </x:c>
      <x:c r="H216" s="71" t="str">
        <x:f>IF(OR(E216="",E216="В"),"",IF(OR(E216=$B$42,E216=$B$43,E216=$B$44,E216=$B$45,E216=$B$46),INDEX($E$42:$E$46,MATCH(E216,$B$42:$B$46,0)),IFERROR(IF(ISNUMBER(SEARCH(":",F216)),IF(AND(OR((LEN(F216)-1)=4,(LEN(F216)-1)=5),MID(F216,1+(LEN(F216)-1)-2,1)=":",ISNUMBER(VALUE(MID(F216,2,1))),IF((LEN(F216)-1)=5,ISNUMBER(VALUE(MID(F216,3,1))),TRUE),ISNUMBER(VALUE(MID(F216,1+(LEN(F216)-1)-1,1))),ISNUMBER(VALUE(MID(F216,1+(LEN(F216)-1),1))),VALUE(MID(F216,2,(LEN(F216)-1)-3))&lt;24,VALUE(MID(F216,1+(LEN(F216)-1)-1,2))&lt;60),VALUE(MID(F216,2,(LEN(F216)-1)-3))/24+VALUE(MID(F216,1+(LEN(F216)-1)-1,2))/1440,-1),IF(AND((LEN(F216)-1)&gt;=1,(LEN(F216)-1)&lt;=2,ISNUMBER(VALUE(MID(F216,2,1))),IF((LEN(F216)-1)=2,ISNUMBER(VALUE(MID(F216,3,1))),TRUE),VALUE(MID(F216,2,(LEN(F216)-1)))&lt;24),VALUE(MID(F216,2,(LEN(F216)-1)))/24,-1)),-1)))</x:f>
      </x:c>
      <x:c r="I216" s="71" t="str">
        <x:f>IF(OR(E216="",E216="В"),"",IF(OR(E216=$B$42,E216=$B$43,E216=$B$44,E216=$B$45,E216=$B$46),INDEX($F$42:$F$46,MATCH(E216,$B$42:$B$46,0)),IFERROR(IF(ISNUMBER(SEARCH(":",G216)),IF(AND(OR((LEN(G216)-1)=4,(LEN(G216)-1)=5),MID(G216,0+(LEN(G216)-1)-2,1)=":",ISNUMBER(VALUE(MID(G216,1,1))),IF((LEN(G216)-1)=5,ISNUMBER(VALUE(MID(G216,2,1))),TRUE),ISNUMBER(VALUE(MID(G216,0+(LEN(G216)-1)-1,1))),ISNUMBER(VALUE(MID(G216,0+(LEN(G216)-1),1))),VALUE(MID(G216,1,(LEN(G216)-1)-3))&lt;24,VALUE(MID(G216,0+(LEN(G216)-1)-1,2))&lt;60),VALUE(MID(G216,1,(LEN(G216)-1)-3))/24+VALUE(MID(G216,0+(LEN(G216)-1)-1,2))/1440,-1),IF(AND((LEN(G216)-1)&gt;=1,(LEN(G216)-1)&lt;=2,ISNUMBER(VALUE(MID(G216,1,1))),IF((LEN(G216)-1)=2,ISNUMBER(VALUE(MID(G216,2,1))),TRUE),VALUE(MID(G216,1,(LEN(G216)-1)))&lt;24),VALUE(MID(G216,1,(LEN(G216)-1)))/24,-1)),-1)))</x:f>
      </x:c>
      <x:c r="J216" s="72" t="n">
        <x:f>IF(OR(E216="",E216="В"),0,IF(OR(E216=$B$42,E216=$B$43,E216=$B$44,E216=$B$45,E216=$B$46),INDEX($G$42:$G$46,MATCH(E216,$B$42:$B$46,0)),$D$7))</x:f>
        <x:v>0</x:v>
      </x:c>
      <x:c r="K216" s="73" t="n">
        <x:f>IF(OR(L216="",L216="Выходной"),0,IF(L216="Готово",ROUND(24*MOD(I216-H216,1)-J216/60,10),"Проверить"))</x:f>
        <x:v>0</x:v>
      </x:c>
      <x:c r="L216" s="74" t="str">
        <x:f>IF(E216="","",IF(C216="","Нет дня",IF(E216="В","Выходной",IF(LEN(TRIM($B$20))=0,"Нет имени",IF(COUNTIFS($B$10:$B$33,$B$20)&gt;1,"Повтор имени",IF(OR(E216=$B$42,E216=$B$43,E216=$B$44,E216=$B$45,E216=$B$46),IF(INDEX($I$42:$I$46,MATCH(E216,$B$42:$B$46,0))="Готово","Готово","Проверьте смену"),IF(OR(IFERROR(SEARCH("-",E216),0)=0,IFERROR(SEARCH("-",E216,SEARCH("-",E216)+1),0)&gt;0),"Нет кода",IF(OR(H216&lt;0,I216&lt;0),"Неверное время",IF(H216=I216,"Начало равно концу",IF(NOT(ISNUMBER($D$7)),"Проверьте перерыв",IF(OR($D$7&lt;0,$D$7&lt;&gt;INT($D$7)),"Проверьте перерыв",IF($D$7&gt;=ROUND(MOD(I216-H216,1)*1440,8),"Перерыв не меньше смены","Готово"))))))))))))</x:f>
      </x:c>
      <x:c r="M216" s="3"/>
      <x:c r="N216" s="3"/>
      <x:c r="O216" s="3"/>
      <x:c r="P216" s="3"/>
      <x:c r="Q216" s="3"/>
      <x:c r="R216" s="3"/>
      <x:c r="S216" s="3"/>
      <x:c r="T216" s="3"/>
      <x:c r="U216" s="3"/>
      <x:c r="V216" s="3"/>
      <x:c r="W216" s="3"/>
      <x:c r="X216" s="3"/>
      <x:c r="Y216" s="3"/>
      <x:c r="Z216" s="3"/>
      <x:c r="AA216" s="3"/>
      <x:c r="AB216" s="3"/>
      <x:c r="AC216" s="3"/>
      <x:c r="AD216" s="3"/>
      <x:c r="AE216" s="3"/>
      <x:c r="AF216" s="3"/>
      <x:c r="AG216" s="3"/>
      <x:c r="AH216" s="3"/>
      <x:c r="AI216" s="3"/>
      <x:c r="AJ216" s="3"/>
      <x:c r="AK216" s="3"/>
    </x:row>
    <x:row r="217" ht="30" customHeight="1">
      <x:c r="A217" s="3"/>
      <x:c r="B217" s="69" t="str">
        <x:f>IF($B$20="","",$B$20)</x:f>
      </x:c>
      <x:c r="C217" s="70" t="n">
        <x:f>IF(J$8="","",J$8)</x:f>
        <x:v>46333</x:v>
      </x:c>
      <x:c r="D217" s="69" t="str">
        <x:f>IF(J20="","",J20)</x:f>
      </x:c>
      <x:c r="E217" s="69" t="str">
        <x:f>IFERROR(UPPER(CONCATENATE("",SUBSTITUTE(CONCATENATE("",SUBSTITUTE(CONCATENATE("",SUBSTITUTE(TRIM(CONCATENATE("",D217))," ","")),"–","-")),"—","-"))),CONCATENATE("",D217))</x:f>
      </x:c>
      <x:c r="F217" s="69" t="str">
        <x:f>IFERROR(LEFT(CONCATENATE("[",E217),SEARCH("-",E217)),"")</x:f>
      </x:c>
      <x:c r="G217" s="69" t="str">
        <x:f>IFERROR(MID(CONCATENATE(E217,"]"),SEARCH("-",E217)+1,32),"")</x:f>
      </x:c>
      <x:c r="H217" s="71" t="str">
        <x:f>IF(OR(E217="",E217="В"),"",IF(OR(E217=$B$42,E217=$B$43,E217=$B$44,E217=$B$45,E217=$B$46),INDEX($E$42:$E$46,MATCH(E217,$B$42:$B$46,0)),IFERROR(IF(ISNUMBER(SEARCH(":",F217)),IF(AND(OR((LEN(F217)-1)=4,(LEN(F217)-1)=5),MID(F217,1+(LEN(F217)-1)-2,1)=":",ISNUMBER(VALUE(MID(F217,2,1))),IF((LEN(F217)-1)=5,ISNUMBER(VALUE(MID(F217,3,1))),TRUE),ISNUMBER(VALUE(MID(F217,1+(LEN(F217)-1)-1,1))),ISNUMBER(VALUE(MID(F217,1+(LEN(F217)-1),1))),VALUE(MID(F217,2,(LEN(F217)-1)-3))&lt;24,VALUE(MID(F217,1+(LEN(F217)-1)-1,2))&lt;60),VALUE(MID(F217,2,(LEN(F217)-1)-3))/24+VALUE(MID(F217,1+(LEN(F217)-1)-1,2))/1440,-1),IF(AND((LEN(F217)-1)&gt;=1,(LEN(F217)-1)&lt;=2,ISNUMBER(VALUE(MID(F217,2,1))),IF((LEN(F217)-1)=2,ISNUMBER(VALUE(MID(F217,3,1))),TRUE),VALUE(MID(F217,2,(LEN(F217)-1)))&lt;24),VALUE(MID(F217,2,(LEN(F217)-1)))/24,-1)),-1)))</x:f>
      </x:c>
      <x:c r="I217" s="71" t="str">
        <x:f>IF(OR(E217="",E217="В"),"",IF(OR(E217=$B$42,E217=$B$43,E217=$B$44,E217=$B$45,E217=$B$46),INDEX($F$42:$F$46,MATCH(E217,$B$42:$B$46,0)),IFERROR(IF(ISNUMBER(SEARCH(":",G217)),IF(AND(OR((LEN(G217)-1)=4,(LEN(G217)-1)=5),MID(G217,0+(LEN(G217)-1)-2,1)=":",ISNUMBER(VALUE(MID(G217,1,1))),IF((LEN(G217)-1)=5,ISNUMBER(VALUE(MID(G217,2,1))),TRUE),ISNUMBER(VALUE(MID(G217,0+(LEN(G217)-1)-1,1))),ISNUMBER(VALUE(MID(G217,0+(LEN(G217)-1),1))),VALUE(MID(G217,1,(LEN(G217)-1)-3))&lt;24,VALUE(MID(G217,0+(LEN(G217)-1)-1,2))&lt;60),VALUE(MID(G217,1,(LEN(G217)-1)-3))/24+VALUE(MID(G217,0+(LEN(G217)-1)-1,2))/1440,-1),IF(AND((LEN(G217)-1)&gt;=1,(LEN(G217)-1)&lt;=2,ISNUMBER(VALUE(MID(G217,1,1))),IF((LEN(G217)-1)=2,ISNUMBER(VALUE(MID(G217,2,1))),TRUE),VALUE(MID(G217,1,(LEN(G217)-1)))&lt;24),VALUE(MID(G217,1,(LEN(G217)-1)))/24,-1)),-1)))</x:f>
      </x:c>
      <x:c r="J217" s="72" t="n">
        <x:f>IF(OR(E217="",E217="В"),0,IF(OR(E217=$B$42,E217=$B$43,E217=$B$44,E217=$B$45,E217=$B$46),INDEX($G$42:$G$46,MATCH(E217,$B$42:$B$46,0)),$D$7))</x:f>
        <x:v>0</x:v>
      </x:c>
      <x:c r="K217" s="73" t="n">
        <x:f>IF(OR(L217="",L217="Выходной"),0,IF(L217="Готово",ROUND(24*MOD(I217-H217,1)-J217/60,10),"Проверить"))</x:f>
        <x:v>0</x:v>
      </x:c>
      <x:c r="L217" s="74" t="str">
        <x:f>IF(E217="","",IF(C217="","Нет дня",IF(E217="В","Выходной",IF(LEN(TRIM($B$20))=0,"Нет имени",IF(COUNTIFS($B$10:$B$33,$B$20)&gt;1,"Повтор имени",IF(OR(E217=$B$42,E217=$B$43,E217=$B$44,E217=$B$45,E217=$B$46),IF(INDEX($I$42:$I$46,MATCH(E217,$B$42:$B$46,0))="Готово","Готово","Проверьте смену"),IF(OR(IFERROR(SEARCH("-",E217),0)=0,IFERROR(SEARCH("-",E217,SEARCH("-",E217)+1),0)&gt;0),"Нет кода",IF(OR(H217&lt;0,I217&lt;0),"Неверное время",IF(H217=I217,"Начало равно концу",IF(NOT(ISNUMBER($D$7)),"Проверьте перерыв",IF(OR($D$7&lt;0,$D$7&lt;&gt;INT($D$7)),"Проверьте перерыв",IF($D$7&gt;=ROUND(MOD(I217-H217,1)*1440,8),"Перерыв не меньше смены","Готово"))))))))))))</x:f>
      </x:c>
      <x:c r="M217" s="3"/>
      <x:c r="N217" s="3"/>
      <x:c r="O217" s="3"/>
      <x:c r="P217" s="3"/>
      <x:c r="Q217" s="3"/>
      <x:c r="R217" s="3"/>
      <x:c r="S217" s="3"/>
      <x:c r="T217" s="3"/>
      <x:c r="U217" s="3"/>
      <x:c r="V217" s="3"/>
      <x:c r="W217" s="3"/>
      <x:c r="X217" s="3"/>
      <x:c r="Y217" s="3"/>
      <x:c r="Z217" s="3"/>
      <x:c r="AA217" s="3"/>
      <x:c r="AB217" s="3"/>
      <x:c r="AC217" s="3"/>
      <x:c r="AD217" s="3"/>
      <x:c r="AE217" s="3"/>
      <x:c r="AF217" s="3"/>
      <x:c r="AG217" s="3"/>
      <x:c r="AH217" s="3"/>
      <x:c r="AI217" s="3"/>
      <x:c r="AJ217" s="3"/>
      <x:c r="AK217" s="3"/>
    </x:row>
    <x:row r="218" ht="30" customHeight="1">
      <x:c r="A218" s="3"/>
      <x:c r="B218" s="69" t="str">
        <x:f>IF($B$20="","",$B$20)</x:f>
      </x:c>
      <x:c r="C218" s="70" t="n">
        <x:f>IF(K$8="","",K$8)</x:f>
        <x:v>46334</x:v>
      </x:c>
      <x:c r="D218" s="69" t="str">
        <x:f>IF(K20="","",K20)</x:f>
      </x:c>
      <x:c r="E218" s="69" t="str">
        <x:f>IFERROR(UPPER(CONCATENATE("",SUBSTITUTE(CONCATENATE("",SUBSTITUTE(CONCATENATE("",SUBSTITUTE(TRIM(CONCATENATE("",D218))," ","")),"–","-")),"—","-"))),CONCATENATE("",D218))</x:f>
      </x:c>
      <x:c r="F218" s="69" t="str">
        <x:f>IFERROR(LEFT(CONCATENATE("[",E218),SEARCH("-",E218)),"")</x:f>
      </x:c>
      <x:c r="G218" s="69" t="str">
        <x:f>IFERROR(MID(CONCATENATE(E218,"]"),SEARCH("-",E218)+1,32),"")</x:f>
      </x:c>
      <x:c r="H218" s="71" t="str">
        <x:f>IF(OR(E218="",E218="В"),"",IF(OR(E218=$B$42,E218=$B$43,E218=$B$44,E218=$B$45,E218=$B$46),INDEX($E$42:$E$46,MATCH(E218,$B$42:$B$46,0)),IFERROR(IF(ISNUMBER(SEARCH(":",F218)),IF(AND(OR((LEN(F218)-1)=4,(LEN(F218)-1)=5),MID(F218,1+(LEN(F218)-1)-2,1)=":",ISNUMBER(VALUE(MID(F218,2,1))),IF((LEN(F218)-1)=5,ISNUMBER(VALUE(MID(F218,3,1))),TRUE),ISNUMBER(VALUE(MID(F218,1+(LEN(F218)-1)-1,1))),ISNUMBER(VALUE(MID(F218,1+(LEN(F218)-1),1))),VALUE(MID(F218,2,(LEN(F218)-1)-3))&lt;24,VALUE(MID(F218,1+(LEN(F218)-1)-1,2))&lt;60),VALUE(MID(F218,2,(LEN(F218)-1)-3))/24+VALUE(MID(F218,1+(LEN(F218)-1)-1,2))/1440,-1),IF(AND((LEN(F218)-1)&gt;=1,(LEN(F218)-1)&lt;=2,ISNUMBER(VALUE(MID(F218,2,1))),IF((LEN(F218)-1)=2,ISNUMBER(VALUE(MID(F218,3,1))),TRUE),VALUE(MID(F218,2,(LEN(F218)-1)))&lt;24),VALUE(MID(F218,2,(LEN(F218)-1)))/24,-1)),-1)))</x:f>
      </x:c>
      <x:c r="I218" s="71" t="str">
        <x:f>IF(OR(E218="",E218="В"),"",IF(OR(E218=$B$42,E218=$B$43,E218=$B$44,E218=$B$45,E218=$B$46),INDEX($F$42:$F$46,MATCH(E218,$B$42:$B$46,0)),IFERROR(IF(ISNUMBER(SEARCH(":",G218)),IF(AND(OR((LEN(G218)-1)=4,(LEN(G218)-1)=5),MID(G218,0+(LEN(G218)-1)-2,1)=":",ISNUMBER(VALUE(MID(G218,1,1))),IF((LEN(G218)-1)=5,ISNUMBER(VALUE(MID(G218,2,1))),TRUE),ISNUMBER(VALUE(MID(G218,0+(LEN(G218)-1)-1,1))),ISNUMBER(VALUE(MID(G218,0+(LEN(G218)-1),1))),VALUE(MID(G218,1,(LEN(G218)-1)-3))&lt;24,VALUE(MID(G218,0+(LEN(G218)-1)-1,2))&lt;60),VALUE(MID(G218,1,(LEN(G218)-1)-3))/24+VALUE(MID(G218,0+(LEN(G218)-1)-1,2))/1440,-1),IF(AND((LEN(G218)-1)&gt;=1,(LEN(G218)-1)&lt;=2,ISNUMBER(VALUE(MID(G218,1,1))),IF((LEN(G218)-1)=2,ISNUMBER(VALUE(MID(G218,2,1))),TRUE),VALUE(MID(G218,1,(LEN(G218)-1)))&lt;24),VALUE(MID(G218,1,(LEN(G218)-1)))/24,-1)),-1)))</x:f>
      </x:c>
      <x:c r="J218" s="72" t="n">
        <x:f>IF(OR(E218="",E218="В"),0,IF(OR(E218=$B$42,E218=$B$43,E218=$B$44,E218=$B$45,E218=$B$46),INDEX($G$42:$G$46,MATCH(E218,$B$42:$B$46,0)),$D$7))</x:f>
        <x:v>0</x:v>
      </x:c>
      <x:c r="K218" s="73" t="n">
        <x:f>IF(OR(L218="",L218="Выходной"),0,IF(L218="Готово",ROUND(24*MOD(I218-H218,1)-J218/60,10),"Проверить"))</x:f>
        <x:v>0</x:v>
      </x:c>
      <x:c r="L218" s="74" t="str">
        <x:f>IF(E218="","",IF(C218="","Нет дня",IF(E218="В","Выходной",IF(LEN(TRIM($B$20))=0,"Нет имени",IF(COUNTIFS($B$10:$B$33,$B$20)&gt;1,"Повтор имени",IF(OR(E218=$B$42,E218=$B$43,E218=$B$44,E218=$B$45,E218=$B$46),IF(INDEX($I$42:$I$46,MATCH(E218,$B$42:$B$46,0))="Готово","Готово","Проверьте смену"),IF(OR(IFERROR(SEARCH("-",E218),0)=0,IFERROR(SEARCH("-",E218,SEARCH("-",E218)+1),0)&gt;0),"Нет кода",IF(OR(H218&lt;0,I218&lt;0),"Неверное время",IF(H218=I218,"Начало равно концу",IF(NOT(ISNUMBER($D$7)),"Проверьте перерыв",IF(OR($D$7&lt;0,$D$7&lt;&gt;INT($D$7)),"Проверьте перерыв",IF($D$7&gt;=ROUND(MOD(I218-H218,1)*1440,8),"Перерыв не меньше смены","Готово"))))))))))))</x:f>
      </x:c>
      <x:c r="M218" s="3"/>
      <x:c r="N218" s="3"/>
      <x:c r="O218" s="3"/>
      <x:c r="P218" s="3"/>
      <x:c r="Q218" s="3"/>
      <x:c r="R218" s="3"/>
      <x:c r="S218" s="3"/>
      <x:c r="T218" s="3"/>
      <x:c r="U218" s="3"/>
      <x:c r="V218" s="3"/>
      <x:c r="W218" s="3"/>
      <x:c r="X218" s="3"/>
      <x:c r="Y218" s="3"/>
      <x:c r="Z218" s="3"/>
      <x:c r="AA218" s="3"/>
      <x:c r="AB218" s="3"/>
      <x:c r="AC218" s="3"/>
      <x:c r="AD218" s="3"/>
      <x:c r="AE218" s="3"/>
      <x:c r="AF218" s="3"/>
      <x:c r="AG218" s="3"/>
      <x:c r="AH218" s="3"/>
      <x:c r="AI218" s="3"/>
      <x:c r="AJ218" s="3"/>
      <x:c r="AK218" s="3"/>
    </x:row>
    <x:row r="219" ht="30" customHeight="1">
      <x:c r="A219" s="3"/>
      <x:c r="B219" s="69" t="str">
        <x:f>IF($B$20="","",$B$20)</x:f>
      </x:c>
      <x:c r="C219" s="70" t="n">
        <x:f>IF(L$8="","",L$8)</x:f>
        <x:v>46335</x:v>
      </x:c>
      <x:c r="D219" s="69" t="str">
        <x:f>IF(L20="","",L20)</x:f>
      </x:c>
      <x:c r="E219" s="69" t="str">
        <x:f>IFERROR(UPPER(CONCATENATE("",SUBSTITUTE(CONCATENATE("",SUBSTITUTE(CONCATENATE("",SUBSTITUTE(TRIM(CONCATENATE("",D219))," ","")),"–","-")),"—","-"))),CONCATENATE("",D219))</x:f>
      </x:c>
      <x:c r="F219" s="69" t="str">
        <x:f>IFERROR(LEFT(CONCATENATE("[",E219),SEARCH("-",E219)),"")</x:f>
      </x:c>
      <x:c r="G219" s="69" t="str">
        <x:f>IFERROR(MID(CONCATENATE(E219,"]"),SEARCH("-",E219)+1,32),"")</x:f>
      </x:c>
      <x:c r="H219" s="71" t="str">
        <x:f>IF(OR(E219="",E219="В"),"",IF(OR(E219=$B$42,E219=$B$43,E219=$B$44,E219=$B$45,E219=$B$46),INDEX($E$42:$E$46,MATCH(E219,$B$42:$B$46,0)),IFERROR(IF(ISNUMBER(SEARCH(":",F219)),IF(AND(OR((LEN(F219)-1)=4,(LEN(F219)-1)=5),MID(F219,1+(LEN(F219)-1)-2,1)=":",ISNUMBER(VALUE(MID(F219,2,1))),IF((LEN(F219)-1)=5,ISNUMBER(VALUE(MID(F219,3,1))),TRUE),ISNUMBER(VALUE(MID(F219,1+(LEN(F219)-1)-1,1))),ISNUMBER(VALUE(MID(F219,1+(LEN(F219)-1),1))),VALUE(MID(F219,2,(LEN(F219)-1)-3))&lt;24,VALUE(MID(F219,1+(LEN(F219)-1)-1,2))&lt;60),VALUE(MID(F219,2,(LEN(F219)-1)-3))/24+VALUE(MID(F219,1+(LEN(F219)-1)-1,2))/1440,-1),IF(AND((LEN(F219)-1)&gt;=1,(LEN(F219)-1)&lt;=2,ISNUMBER(VALUE(MID(F219,2,1))),IF((LEN(F219)-1)=2,ISNUMBER(VALUE(MID(F219,3,1))),TRUE),VALUE(MID(F219,2,(LEN(F219)-1)))&lt;24),VALUE(MID(F219,2,(LEN(F219)-1)))/24,-1)),-1)))</x:f>
      </x:c>
      <x:c r="I219" s="71" t="str">
        <x:f>IF(OR(E219="",E219="В"),"",IF(OR(E219=$B$42,E219=$B$43,E219=$B$44,E219=$B$45,E219=$B$46),INDEX($F$42:$F$46,MATCH(E219,$B$42:$B$46,0)),IFERROR(IF(ISNUMBER(SEARCH(":",G219)),IF(AND(OR((LEN(G219)-1)=4,(LEN(G219)-1)=5),MID(G219,0+(LEN(G219)-1)-2,1)=":",ISNUMBER(VALUE(MID(G219,1,1))),IF((LEN(G219)-1)=5,ISNUMBER(VALUE(MID(G219,2,1))),TRUE),ISNUMBER(VALUE(MID(G219,0+(LEN(G219)-1)-1,1))),ISNUMBER(VALUE(MID(G219,0+(LEN(G219)-1),1))),VALUE(MID(G219,1,(LEN(G219)-1)-3))&lt;24,VALUE(MID(G219,0+(LEN(G219)-1)-1,2))&lt;60),VALUE(MID(G219,1,(LEN(G219)-1)-3))/24+VALUE(MID(G219,0+(LEN(G219)-1)-1,2))/1440,-1),IF(AND((LEN(G219)-1)&gt;=1,(LEN(G219)-1)&lt;=2,ISNUMBER(VALUE(MID(G219,1,1))),IF((LEN(G219)-1)=2,ISNUMBER(VALUE(MID(G219,2,1))),TRUE),VALUE(MID(G219,1,(LEN(G219)-1)))&lt;24),VALUE(MID(G219,1,(LEN(G219)-1)))/24,-1)),-1)))</x:f>
      </x:c>
      <x:c r="J219" s="72" t="n">
        <x:f>IF(OR(E219="",E219="В"),0,IF(OR(E219=$B$42,E219=$B$43,E219=$B$44,E219=$B$45,E219=$B$46),INDEX($G$42:$G$46,MATCH(E219,$B$42:$B$46,0)),$D$7))</x:f>
        <x:v>0</x:v>
      </x:c>
      <x:c r="K219" s="73" t="n">
        <x:f>IF(OR(L219="",L219="Выходной"),0,IF(L219="Готово",ROUND(24*MOD(I219-H219,1)-J219/60,10),"Проверить"))</x:f>
        <x:v>0</x:v>
      </x:c>
      <x:c r="L219" s="74" t="str">
        <x:f>IF(E219="","",IF(C219="","Нет дня",IF(E219="В","Выходной",IF(LEN(TRIM($B$20))=0,"Нет имени",IF(COUNTIFS($B$10:$B$33,$B$20)&gt;1,"Повтор имени",IF(OR(E219=$B$42,E219=$B$43,E219=$B$44,E219=$B$45,E219=$B$46),IF(INDEX($I$42:$I$46,MATCH(E219,$B$42:$B$46,0))="Готово","Готово","Проверьте смену"),IF(OR(IFERROR(SEARCH("-",E219),0)=0,IFERROR(SEARCH("-",E219,SEARCH("-",E219)+1),0)&gt;0),"Нет кода",IF(OR(H219&lt;0,I219&lt;0),"Неверное время",IF(H219=I219,"Начало равно концу",IF(NOT(ISNUMBER($D$7)),"Проверьте перерыв",IF(OR($D$7&lt;0,$D$7&lt;&gt;INT($D$7)),"Проверьте перерыв",IF($D$7&gt;=ROUND(MOD(I219-H219,1)*1440,8),"Перерыв не меньше смены","Готово"))))))))))))</x:f>
      </x:c>
      <x:c r="M219" s="3"/>
      <x:c r="N219" s="3"/>
      <x:c r="O219" s="3"/>
      <x:c r="P219" s="3"/>
      <x:c r="Q219" s="3"/>
      <x:c r="R219" s="3"/>
      <x:c r="S219" s="3"/>
      <x:c r="T219" s="3"/>
      <x:c r="U219" s="3"/>
      <x:c r="V219" s="3"/>
      <x:c r="W219" s="3"/>
      <x:c r="X219" s="3"/>
      <x:c r="Y219" s="3"/>
      <x:c r="Z219" s="3"/>
      <x:c r="AA219" s="3"/>
      <x:c r="AB219" s="3"/>
      <x:c r="AC219" s="3"/>
      <x:c r="AD219" s="3"/>
      <x:c r="AE219" s="3"/>
      <x:c r="AF219" s="3"/>
      <x:c r="AG219" s="3"/>
      <x:c r="AH219" s="3"/>
      <x:c r="AI219" s="3"/>
      <x:c r="AJ219" s="3"/>
      <x:c r="AK219" s="3"/>
    </x:row>
    <x:row r="220" ht="30" customHeight="1">
      <x:c r="A220" s="3"/>
      <x:c r="B220" s="69" t="str">
        <x:f>IF($B$20="","",$B$20)</x:f>
      </x:c>
      <x:c r="C220" s="70" t="n">
        <x:f>IF(M$8="","",M$8)</x:f>
        <x:v>46336</x:v>
      </x:c>
      <x:c r="D220" s="69" t="str">
        <x:f>IF(M20="","",M20)</x:f>
      </x:c>
      <x:c r="E220" s="69" t="str">
        <x:f>IFERROR(UPPER(CONCATENATE("",SUBSTITUTE(CONCATENATE("",SUBSTITUTE(CONCATENATE("",SUBSTITUTE(TRIM(CONCATENATE("",D220))," ","")),"–","-")),"—","-"))),CONCATENATE("",D220))</x:f>
      </x:c>
      <x:c r="F220" s="69" t="str">
        <x:f>IFERROR(LEFT(CONCATENATE("[",E220),SEARCH("-",E220)),"")</x:f>
      </x:c>
      <x:c r="G220" s="69" t="str">
        <x:f>IFERROR(MID(CONCATENATE(E220,"]"),SEARCH("-",E220)+1,32),"")</x:f>
      </x:c>
      <x:c r="H220" s="71" t="str">
        <x:f>IF(OR(E220="",E220="В"),"",IF(OR(E220=$B$42,E220=$B$43,E220=$B$44,E220=$B$45,E220=$B$46),INDEX($E$42:$E$46,MATCH(E220,$B$42:$B$46,0)),IFERROR(IF(ISNUMBER(SEARCH(":",F220)),IF(AND(OR((LEN(F220)-1)=4,(LEN(F220)-1)=5),MID(F220,1+(LEN(F220)-1)-2,1)=":",ISNUMBER(VALUE(MID(F220,2,1))),IF((LEN(F220)-1)=5,ISNUMBER(VALUE(MID(F220,3,1))),TRUE),ISNUMBER(VALUE(MID(F220,1+(LEN(F220)-1)-1,1))),ISNUMBER(VALUE(MID(F220,1+(LEN(F220)-1),1))),VALUE(MID(F220,2,(LEN(F220)-1)-3))&lt;24,VALUE(MID(F220,1+(LEN(F220)-1)-1,2))&lt;60),VALUE(MID(F220,2,(LEN(F220)-1)-3))/24+VALUE(MID(F220,1+(LEN(F220)-1)-1,2))/1440,-1),IF(AND((LEN(F220)-1)&gt;=1,(LEN(F220)-1)&lt;=2,ISNUMBER(VALUE(MID(F220,2,1))),IF((LEN(F220)-1)=2,ISNUMBER(VALUE(MID(F220,3,1))),TRUE),VALUE(MID(F220,2,(LEN(F220)-1)))&lt;24),VALUE(MID(F220,2,(LEN(F220)-1)))/24,-1)),-1)))</x:f>
      </x:c>
      <x:c r="I220" s="71" t="str">
        <x:f>IF(OR(E220="",E220="В"),"",IF(OR(E220=$B$42,E220=$B$43,E220=$B$44,E220=$B$45,E220=$B$46),INDEX($F$42:$F$46,MATCH(E220,$B$42:$B$46,0)),IFERROR(IF(ISNUMBER(SEARCH(":",G220)),IF(AND(OR((LEN(G220)-1)=4,(LEN(G220)-1)=5),MID(G220,0+(LEN(G220)-1)-2,1)=":",ISNUMBER(VALUE(MID(G220,1,1))),IF((LEN(G220)-1)=5,ISNUMBER(VALUE(MID(G220,2,1))),TRUE),ISNUMBER(VALUE(MID(G220,0+(LEN(G220)-1)-1,1))),ISNUMBER(VALUE(MID(G220,0+(LEN(G220)-1),1))),VALUE(MID(G220,1,(LEN(G220)-1)-3))&lt;24,VALUE(MID(G220,0+(LEN(G220)-1)-1,2))&lt;60),VALUE(MID(G220,1,(LEN(G220)-1)-3))/24+VALUE(MID(G220,0+(LEN(G220)-1)-1,2))/1440,-1),IF(AND((LEN(G220)-1)&gt;=1,(LEN(G220)-1)&lt;=2,ISNUMBER(VALUE(MID(G220,1,1))),IF((LEN(G220)-1)=2,ISNUMBER(VALUE(MID(G220,2,1))),TRUE),VALUE(MID(G220,1,(LEN(G220)-1)))&lt;24),VALUE(MID(G220,1,(LEN(G220)-1)))/24,-1)),-1)))</x:f>
      </x:c>
      <x:c r="J220" s="72" t="n">
        <x:f>IF(OR(E220="",E220="В"),0,IF(OR(E220=$B$42,E220=$B$43,E220=$B$44,E220=$B$45,E220=$B$46),INDEX($G$42:$G$46,MATCH(E220,$B$42:$B$46,0)),$D$7))</x:f>
        <x:v>0</x:v>
      </x:c>
      <x:c r="K220" s="73" t="n">
        <x:f>IF(OR(L220="",L220="Выходной"),0,IF(L220="Готово",ROUND(24*MOD(I220-H220,1)-J220/60,10),"Проверить"))</x:f>
        <x:v>0</x:v>
      </x:c>
      <x:c r="L220" s="74" t="str">
        <x:f>IF(E220="","",IF(C220="","Нет дня",IF(E220="В","Выходной",IF(LEN(TRIM($B$20))=0,"Нет имени",IF(COUNTIFS($B$10:$B$33,$B$20)&gt;1,"Повтор имени",IF(OR(E220=$B$42,E220=$B$43,E220=$B$44,E220=$B$45,E220=$B$46),IF(INDEX($I$42:$I$46,MATCH(E220,$B$42:$B$46,0))="Готово","Готово","Проверьте смену"),IF(OR(IFERROR(SEARCH("-",E220),0)=0,IFERROR(SEARCH("-",E220,SEARCH("-",E220)+1),0)&gt;0),"Нет кода",IF(OR(H220&lt;0,I220&lt;0),"Неверное время",IF(H220=I220,"Начало равно концу",IF(NOT(ISNUMBER($D$7)),"Проверьте перерыв",IF(OR($D$7&lt;0,$D$7&lt;&gt;INT($D$7)),"Проверьте перерыв",IF($D$7&gt;=ROUND(MOD(I220-H220,1)*1440,8),"Перерыв не меньше смены","Готово"))))))))))))</x:f>
      </x:c>
      <x:c r="M220" s="3"/>
      <x:c r="N220" s="3"/>
      <x:c r="O220" s="3"/>
      <x:c r="P220" s="3"/>
      <x:c r="Q220" s="3"/>
      <x:c r="R220" s="3"/>
      <x:c r="S220" s="3"/>
      <x:c r="T220" s="3"/>
      <x:c r="U220" s="3"/>
      <x:c r="V220" s="3"/>
      <x:c r="W220" s="3"/>
      <x:c r="X220" s="3"/>
      <x:c r="Y220" s="3"/>
      <x:c r="Z220" s="3"/>
      <x:c r="AA220" s="3"/>
      <x:c r="AB220" s="3"/>
      <x:c r="AC220" s="3"/>
      <x:c r="AD220" s="3"/>
      <x:c r="AE220" s="3"/>
      <x:c r="AF220" s="3"/>
      <x:c r="AG220" s="3"/>
      <x:c r="AH220" s="3"/>
      <x:c r="AI220" s="3"/>
      <x:c r="AJ220" s="3"/>
      <x:c r="AK220" s="3"/>
    </x:row>
    <x:row r="221" ht="30" customHeight="1">
      <x:c r="A221" s="3"/>
      <x:c r="B221" s="69" t="str">
        <x:f>IF($B$20="","",$B$20)</x:f>
      </x:c>
      <x:c r="C221" s="70" t="n">
        <x:f>IF(N$8="","",N$8)</x:f>
        <x:v>46337</x:v>
      </x:c>
      <x:c r="D221" s="69" t="str">
        <x:f>IF(N20="","",N20)</x:f>
      </x:c>
      <x:c r="E221" s="69" t="str">
        <x:f>IFERROR(UPPER(CONCATENATE("",SUBSTITUTE(CONCATENATE("",SUBSTITUTE(CONCATENATE("",SUBSTITUTE(TRIM(CONCATENATE("",D221))," ","")),"–","-")),"—","-"))),CONCATENATE("",D221))</x:f>
      </x:c>
      <x:c r="F221" s="69" t="str">
        <x:f>IFERROR(LEFT(CONCATENATE("[",E221),SEARCH("-",E221)),"")</x:f>
      </x:c>
      <x:c r="G221" s="69" t="str">
        <x:f>IFERROR(MID(CONCATENATE(E221,"]"),SEARCH("-",E221)+1,32),"")</x:f>
      </x:c>
      <x:c r="H221" s="71" t="str">
        <x:f>IF(OR(E221="",E221="В"),"",IF(OR(E221=$B$42,E221=$B$43,E221=$B$44,E221=$B$45,E221=$B$46),INDEX($E$42:$E$46,MATCH(E221,$B$42:$B$46,0)),IFERROR(IF(ISNUMBER(SEARCH(":",F221)),IF(AND(OR((LEN(F221)-1)=4,(LEN(F221)-1)=5),MID(F221,1+(LEN(F221)-1)-2,1)=":",ISNUMBER(VALUE(MID(F221,2,1))),IF((LEN(F221)-1)=5,ISNUMBER(VALUE(MID(F221,3,1))),TRUE),ISNUMBER(VALUE(MID(F221,1+(LEN(F221)-1)-1,1))),ISNUMBER(VALUE(MID(F221,1+(LEN(F221)-1),1))),VALUE(MID(F221,2,(LEN(F221)-1)-3))&lt;24,VALUE(MID(F221,1+(LEN(F221)-1)-1,2))&lt;60),VALUE(MID(F221,2,(LEN(F221)-1)-3))/24+VALUE(MID(F221,1+(LEN(F221)-1)-1,2))/1440,-1),IF(AND((LEN(F221)-1)&gt;=1,(LEN(F221)-1)&lt;=2,ISNUMBER(VALUE(MID(F221,2,1))),IF((LEN(F221)-1)=2,ISNUMBER(VALUE(MID(F221,3,1))),TRUE),VALUE(MID(F221,2,(LEN(F221)-1)))&lt;24),VALUE(MID(F221,2,(LEN(F221)-1)))/24,-1)),-1)))</x:f>
      </x:c>
      <x:c r="I221" s="71" t="str">
        <x:f>IF(OR(E221="",E221="В"),"",IF(OR(E221=$B$42,E221=$B$43,E221=$B$44,E221=$B$45,E221=$B$46),INDEX($F$42:$F$46,MATCH(E221,$B$42:$B$46,0)),IFERROR(IF(ISNUMBER(SEARCH(":",G221)),IF(AND(OR((LEN(G221)-1)=4,(LEN(G221)-1)=5),MID(G221,0+(LEN(G221)-1)-2,1)=":",ISNUMBER(VALUE(MID(G221,1,1))),IF((LEN(G221)-1)=5,ISNUMBER(VALUE(MID(G221,2,1))),TRUE),ISNUMBER(VALUE(MID(G221,0+(LEN(G221)-1)-1,1))),ISNUMBER(VALUE(MID(G221,0+(LEN(G221)-1),1))),VALUE(MID(G221,1,(LEN(G221)-1)-3))&lt;24,VALUE(MID(G221,0+(LEN(G221)-1)-1,2))&lt;60),VALUE(MID(G221,1,(LEN(G221)-1)-3))/24+VALUE(MID(G221,0+(LEN(G221)-1)-1,2))/1440,-1),IF(AND((LEN(G221)-1)&gt;=1,(LEN(G221)-1)&lt;=2,ISNUMBER(VALUE(MID(G221,1,1))),IF((LEN(G221)-1)=2,ISNUMBER(VALUE(MID(G221,2,1))),TRUE),VALUE(MID(G221,1,(LEN(G221)-1)))&lt;24),VALUE(MID(G221,1,(LEN(G221)-1)))/24,-1)),-1)))</x:f>
      </x:c>
      <x:c r="J221" s="72" t="n">
        <x:f>IF(OR(E221="",E221="В"),0,IF(OR(E221=$B$42,E221=$B$43,E221=$B$44,E221=$B$45,E221=$B$46),INDEX($G$42:$G$46,MATCH(E221,$B$42:$B$46,0)),$D$7))</x:f>
        <x:v>0</x:v>
      </x:c>
      <x:c r="K221" s="73" t="n">
        <x:f>IF(OR(L221="",L221="Выходной"),0,IF(L221="Готово",ROUND(24*MOD(I221-H221,1)-J221/60,10),"Проверить"))</x:f>
        <x:v>0</x:v>
      </x:c>
      <x:c r="L221" s="74" t="str">
        <x:f>IF(E221="","",IF(C221="","Нет дня",IF(E221="В","Выходной",IF(LEN(TRIM($B$20))=0,"Нет имени",IF(COUNTIFS($B$10:$B$33,$B$20)&gt;1,"Повтор имени",IF(OR(E221=$B$42,E221=$B$43,E221=$B$44,E221=$B$45,E221=$B$46),IF(INDEX($I$42:$I$46,MATCH(E221,$B$42:$B$46,0))="Готово","Готово","Проверьте смену"),IF(OR(IFERROR(SEARCH("-",E221),0)=0,IFERROR(SEARCH("-",E221,SEARCH("-",E221)+1),0)&gt;0),"Нет кода",IF(OR(H221&lt;0,I221&lt;0),"Неверное время",IF(H221=I221,"Начало равно концу",IF(NOT(ISNUMBER($D$7)),"Проверьте перерыв",IF(OR($D$7&lt;0,$D$7&lt;&gt;INT($D$7)),"Проверьте перерыв",IF($D$7&gt;=ROUND(MOD(I221-H221,1)*1440,8),"Перерыв не меньше смены","Готово"))))))))))))</x:f>
      </x:c>
      <x:c r="M221" s="3"/>
      <x:c r="N221" s="3"/>
      <x:c r="O221" s="3"/>
      <x:c r="P221" s="3"/>
      <x:c r="Q221" s="3"/>
      <x:c r="R221" s="3"/>
      <x:c r="S221" s="3"/>
      <x:c r="T221" s="3"/>
      <x:c r="U221" s="3"/>
      <x:c r="V221" s="3"/>
      <x:c r="W221" s="3"/>
      <x:c r="X221" s="3"/>
      <x:c r="Y221" s="3"/>
      <x:c r="Z221" s="3"/>
      <x:c r="AA221" s="3"/>
      <x:c r="AB221" s="3"/>
      <x:c r="AC221" s="3"/>
      <x:c r="AD221" s="3"/>
      <x:c r="AE221" s="3"/>
      <x:c r="AF221" s="3"/>
      <x:c r="AG221" s="3"/>
      <x:c r="AH221" s="3"/>
      <x:c r="AI221" s="3"/>
      <x:c r="AJ221" s="3"/>
      <x:c r="AK221" s="3"/>
    </x:row>
    <x:row r="222" ht="30" customHeight="1">
      <x:c r="A222" s="3"/>
      <x:c r="B222" s="69" t="str">
        <x:f>IF($B$20="","",$B$20)</x:f>
      </x:c>
      <x:c r="C222" s="70" t="n">
        <x:f>IF(O$8="","",O$8)</x:f>
        <x:v>46338</x:v>
      </x:c>
      <x:c r="D222" s="69" t="str">
        <x:f>IF(O20="","",O20)</x:f>
      </x:c>
      <x:c r="E222" s="69" t="str">
        <x:f>IFERROR(UPPER(CONCATENATE("",SUBSTITUTE(CONCATENATE("",SUBSTITUTE(CONCATENATE("",SUBSTITUTE(TRIM(CONCATENATE("",D222))," ","")),"–","-")),"—","-"))),CONCATENATE("",D222))</x:f>
      </x:c>
      <x:c r="F222" s="69" t="str">
        <x:f>IFERROR(LEFT(CONCATENATE("[",E222),SEARCH("-",E222)),"")</x:f>
      </x:c>
      <x:c r="G222" s="69" t="str">
        <x:f>IFERROR(MID(CONCATENATE(E222,"]"),SEARCH("-",E222)+1,32),"")</x:f>
      </x:c>
      <x:c r="H222" s="71" t="str">
        <x:f>IF(OR(E222="",E222="В"),"",IF(OR(E222=$B$42,E222=$B$43,E222=$B$44,E222=$B$45,E222=$B$46),INDEX($E$42:$E$46,MATCH(E222,$B$42:$B$46,0)),IFERROR(IF(ISNUMBER(SEARCH(":",F222)),IF(AND(OR((LEN(F222)-1)=4,(LEN(F222)-1)=5),MID(F222,1+(LEN(F222)-1)-2,1)=":",ISNUMBER(VALUE(MID(F222,2,1))),IF((LEN(F222)-1)=5,ISNUMBER(VALUE(MID(F222,3,1))),TRUE),ISNUMBER(VALUE(MID(F222,1+(LEN(F222)-1)-1,1))),ISNUMBER(VALUE(MID(F222,1+(LEN(F222)-1),1))),VALUE(MID(F222,2,(LEN(F222)-1)-3))&lt;24,VALUE(MID(F222,1+(LEN(F222)-1)-1,2))&lt;60),VALUE(MID(F222,2,(LEN(F222)-1)-3))/24+VALUE(MID(F222,1+(LEN(F222)-1)-1,2))/1440,-1),IF(AND((LEN(F222)-1)&gt;=1,(LEN(F222)-1)&lt;=2,ISNUMBER(VALUE(MID(F222,2,1))),IF((LEN(F222)-1)=2,ISNUMBER(VALUE(MID(F222,3,1))),TRUE),VALUE(MID(F222,2,(LEN(F222)-1)))&lt;24),VALUE(MID(F222,2,(LEN(F222)-1)))/24,-1)),-1)))</x:f>
      </x:c>
      <x:c r="I222" s="71" t="str">
        <x:f>IF(OR(E222="",E222="В"),"",IF(OR(E222=$B$42,E222=$B$43,E222=$B$44,E222=$B$45,E222=$B$46),INDEX($F$42:$F$46,MATCH(E222,$B$42:$B$46,0)),IFERROR(IF(ISNUMBER(SEARCH(":",G222)),IF(AND(OR((LEN(G222)-1)=4,(LEN(G222)-1)=5),MID(G222,0+(LEN(G222)-1)-2,1)=":",ISNUMBER(VALUE(MID(G222,1,1))),IF((LEN(G222)-1)=5,ISNUMBER(VALUE(MID(G222,2,1))),TRUE),ISNUMBER(VALUE(MID(G222,0+(LEN(G222)-1)-1,1))),ISNUMBER(VALUE(MID(G222,0+(LEN(G222)-1),1))),VALUE(MID(G222,1,(LEN(G222)-1)-3))&lt;24,VALUE(MID(G222,0+(LEN(G222)-1)-1,2))&lt;60),VALUE(MID(G222,1,(LEN(G222)-1)-3))/24+VALUE(MID(G222,0+(LEN(G222)-1)-1,2))/1440,-1),IF(AND((LEN(G222)-1)&gt;=1,(LEN(G222)-1)&lt;=2,ISNUMBER(VALUE(MID(G222,1,1))),IF((LEN(G222)-1)=2,ISNUMBER(VALUE(MID(G222,2,1))),TRUE),VALUE(MID(G222,1,(LEN(G222)-1)))&lt;24),VALUE(MID(G222,1,(LEN(G222)-1)))/24,-1)),-1)))</x:f>
      </x:c>
      <x:c r="J222" s="72" t="n">
        <x:f>IF(OR(E222="",E222="В"),0,IF(OR(E222=$B$42,E222=$B$43,E222=$B$44,E222=$B$45,E222=$B$46),INDEX($G$42:$G$46,MATCH(E222,$B$42:$B$46,0)),$D$7))</x:f>
        <x:v>0</x:v>
      </x:c>
      <x:c r="K222" s="73" t="n">
        <x:f>IF(OR(L222="",L222="Выходной"),0,IF(L222="Готово",ROUND(24*MOD(I222-H222,1)-J222/60,10),"Проверить"))</x:f>
        <x:v>0</x:v>
      </x:c>
      <x:c r="L222" s="74" t="str">
        <x:f>IF(E222="","",IF(C222="","Нет дня",IF(E222="В","Выходной",IF(LEN(TRIM($B$20))=0,"Нет имени",IF(COUNTIFS($B$10:$B$33,$B$20)&gt;1,"Повтор имени",IF(OR(E222=$B$42,E222=$B$43,E222=$B$44,E222=$B$45,E222=$B$46),IF(INDEX($I$42:$I$46,MATCH(E222,$B$42:$B$46,0))="Готово","Готово","Проверьте смену"),IF(OR(IFERROR(SEARCH("-",E222),0)=0,IFERROR(SEARCH("-",E222,SEARCH("-",E222)+1),0)&gt;0),"Нет кода",IF(OR(H222&lt;0,I222&lt;0),"Неверное время",IF(H222=I222,"Начало равно концу",IF(NOT(ISNUMBER($D$7)),"Проверьте перерыв",IF(OR($D$7&lt;0,$D$7&lt;&gt;INT($D$7)),"Проверьте перерыв",IF($D$7&gt;=ROUND(MOD(I222-H222,1)*1440,8),"Перерыв не меньше смены","Готово"))))))))))))</x:f>
      </x:c>
      <x:c r="M222" s="3"/>
      <x:c r="N222" s="3"/>
      <x:c r="O222" s="3"/>
      <x:c r="P222" s="3"/>
      <x:c r="Q222" s="3"/>
      <x:c r="R222" s="3"/>
      <x:c r="S222" s="3"/>
      <x:c r="T222" s="3"/>
      <x:c r="U222" s="3"/>
      <x:c r="V222" s="3"/>
      <x:c r="W222" s="3"/>
      <x:c r="X222" s="3"/>
      <x:c r="Y222" s="3"/>
      <x:c r="Z222" s="3"/>
      <x:c r="AA222" s="3"/>
      <x:c r="AB222" s="3"/>
      <x:c r="AC222" s="3"/>
      <x:c r="AD222" s="3"/>
      <x:c r="AE222" s="3"/>
      <x:c r="AF222" s="3"/>
      <x:c r="AG222" s="3"/>
      <x:c r="AH222" s="3"/>
      <x:c r="AI222" s="3"/>
      <x:c r="AJ222" s="3"/>
      <x:c r="AK222" s="3"/>
    </x:row>
    <x:row r="223" ht="30" customHeight="1">
      <x:c r="A223" s="3"/>
      <x:c r="B223" s="69" t="str">
        <x:f>IF($B$20="","",$B$20)</x:f>
      </x:c>
      <x:c r="C223" s="70" t="n">
        <x:f>IF(P$8="","",P$8)</x:f>
        <x:v>46339</x:v>
      </x:c>
      <x:c r="D223" s="69" t="str">
        <x:f>IF(P20="","",P20)</x:f>
      </x:c>
      <x:c r="E223" s="69" t="str">
        <x:f>IFERROR(UPPER(CONCATENATE("",SUBSTITUTE(CONCATENATE("",SUBSTITUTE(CONCATENATE("",SUBSTITUTE(TRIM(CONCATENATE("",D223))," ","")),"–","-")),"—","-"))),CONCATENATE("",D223))</x:f>
      </x:c>
      <x:c r="F223" s="69" t="str">
        <x:f>IFERROR(LEFT(CONCATENATE("[",E223),SEARCH("-",E223)),"")</x:f>
      </x:c>
      <x:c r="G223" s="69" t="str">
        <x:f>IFERROR(MID(CONCATENATE(E223,"]"),SEARCH("-",E223)+1,32),"")</x:f>
      </x:c>
      <x:c r="H223" s="71" t="str">
        <x:f>IF(OR(E223="",E223="В"),"",IF(OR(E223=$B$42,E223=$B$43,E223=$B$44,E223=$B$45,E223=$B$46),INDEX($E$42:$E$46,MATCH(E223,$B$42:$B$46,0)),IFERROR(IF(ISNUMBER(SEARCH(":",F223)),IF(AND(OR((LEN(F223)-1)=4,(LEN(F223)-1)=5),MID(F223,1+(LEN(F223)-1)-2,1)=":",ISNUMBER(VALUE(MID(F223,2,1))),IF((LEN(F223)-1)=5,ISNUMBER(VALUE(MID(F223,3,1))),TRUE),ISNUMBER(VALUE(MID(F223,1+(LEN(F223)-1)-1,1))),ISNUMBER(VALUE(MID(F223,1+(LEN(F223)-1),1))),VALUE(MID(F223,2,(LEN(F223)-1)-3))&lt;24,VALUE(MID(F223,1+(LEN(F223)-1)-1,2))&lt;60),VALUE(MID(F223,2,(LEN(F223)-1)-3))/24+VALUE(MID(F223,1+(LEN(F223)-1)-1,2))/1440,-1),IF(AND((LEN(F223)-1)&gt;=1,(LEN(F223)-1)&lt;=2,ISNUMBER(VALUE(MID(F223,2,1))),IF((LEN(F223)-1)=2,ISNUMBER(VALUE(MID(F223,3,1))),TRUE),VALUE(MID(F223,2,(LEN(F223)-1)))&lt;24),VALUE(MID(F223,2,(LEN(F223)-1)))/24,-1)),-1)))</x:f>
      </x:c>
      <x:c r="I223" s="71" t="str">
        <x:f>IF(OR(E223="",E223="В"),"",IF(OR(E223=$B$42,E223=$B$43,E223=$B$44,E223=$B$45,E223=$B$46),INDEX($F$42:$F$46,MATCH(E223,$B$42:$B$46,0)),IFERROR(IF(ISNUMBER(SEARCH(":",G223)),IF(AND(OR((LEN(G223)-1)=4,(LEN(G223)-1)=5),MID(G223,0+(LEN(G223)-1)-2,1)=":",ISNUMBER(VALUE(MID(G223,1,1))),IF((LEN(G223)-1)=5,ISNUMBER(VALUE(MID(G223,2,1))),TRUE),ISNUMBER(VALUE(MID(G223,0+(LEN(G223)-1)-1,1))),ISNUMBER(VALUE(MID(G223,0+(LEN(G223)-1),1))),VALUE(MID(G223,1,(LEN(G223)-1)-3))&lt;24,VALUE(MID(G223,0+(LEN(G223)-1)-1,2))&lt;60),VALUE(MID(G223,1,(LEN(G223)-1)-3))/24+VALUE(MID(G223,0+(LEN(G223)-1)-1,2))/1440,-1),IF(AND((LEN(G223)-1)&gt;=1,(LEN(G223)-1)&lt;=2,ISNUMBER(VALUE(MID(G223,1,1))),IF((LEN(G223)-1)=2,ISNUMBER(VALUE(MID(G223,2,1))),TRUE),VALUE(MID(G223,1,(LEN(G223)-1)))&lt;24),VALUE(MID(G223,1,(LEN(G223)-1)))/24,-1)),-1)))</x:f>
      </x:c>
      <x:c r="J223" s="72" t="n">
        <x:f>IF(OR(E223="",E223="В"),0,IF(OR(E223=$B$42,E223=$B$43,E223=$B$44,E223=$B$45,E223=$B$46),INDEX($G$42:$G$46,MATCH(E223,$B$42:$B$46,0)),$D$7))</x:f>
        <x:v>0</x:v>
      </x:c>
      <x:c r="K223" s="73" t="n">
        <x:f>IF(OR(L223="",L223="Выходной"),0,IF(L223="Готово",ROUND(24*MOD(I223-H223,1)-J223/60,10),"Проверить"))</x:f>
        <x:v>0</x:v>
      </x:c>
      <x:c r="L223" s="74" t="str">
        <x:f>IF(E223="","",IF(C223="","Нет дня",IF(E223="В","Выходной",IF(LEN(TRIM($B$20))=0,"Нет имени",IF(COUNTIFS($B$10:$B$33,$B$20)&gt;1,"Повтор имени",IF(OR(E223=$B$42,E223=$B$43,E223=$B$44,E223=$B$45,E223=$B$46),IF(INDEX($I$42:$I$46,MATCH(E223,$B$42:$B$46,0))="Готово","Готово","Проверьте смену"),IF(OR(IFERROR(SEARCH("-",E223),0)=0,IFERROR(SEARCH("-",E223,SEARCH("-",E223)+1),0)&gt;0),"Нет кода",IF(OR(H223&lt;0,I223&lt;0),"Неверное время",IF(H223=I223,"Начало равно концу",IF(NOT(ISNUMBER($D$7)),"Проверьте перерыв",IF(OR($D$7&lt;0,$D$7&lt;&gt;INT($D$7)),"Проверьте перерыв",IF($D$7&gt;=ROUND(MOD(I223-H223,1)*1440,8),"Перерыв не меньше смены","Готово"))))))))))))</x:f>
      </x:c>
      <x:c r="M223" s="3"/>
      <x:c r="N223" s="3"/>
      <x:c r="O223" s="3"/>
      <x:c r="P223" s="3"/>
      <x:c r="Q223" s="3"/>
      <x:c r="R223" s="3"/>
      <x:c r="S223" s="3"/>
      <x:c r="T223" s="3"/>
      <x:c r="U223" s="3"/>
      <x:c r="V223" s="3"/>
      <x:c r="W223" s="3"/>
      <x:c r="X223" s="3"/>
      <x:c r="Y223" s="3"/>
      <x:c r="Z223" s="3"/>
      <x:c r="AA223" s="3"/>
      <x:c r="AB223" s="3"/>
      <x:c r="AC223" s="3"/>
      <x:c r="AD223" s="3"/>
      <x:c r="AE223" s="3"/>
      <x:c r="AF223" s="3"/>
      <x:c r="AG223" s="3"/>
      <x:c r="AH223" s="3"/>
      <x:c r="AI223" s="3"/>
      <x:c r="AJ223" s="3"/>
      <x:c r="AK223" s="3"/>
    </x:row>
    <x:row r="224" ht="30" customHeight="1">
      <x:c r="A224" s="3"/>
      <x:c r="B224" s="69" t="str">
        <x:f>IF($B$20="","",$B$20)</x:f>
      </x:c>
      <x:c r="C224" s="70" t="n">
        <x:f>IF(Q$8="","",Q$8)</x:f>
        <x:v>46340</x:v>
      </x:c>
      <x:c r="D224" s="69" t="str">
        <x:f>IF(Q20="","",Q20)</x:f>
      </x:c>
      <x:c r="E224" s="69" t="str">
        <x:f>IFERROR(UPPER(CONCATENATE("",SUBSTITUTE(CONCATENATE("",SUBSTITUTE(CONCATENATE("",SUBSTITUTE(TRIM(CONCATENATE("",D224))," ","")),"–","-")),"—","-"))),CONCATENATE("",D224))</x:f>
      </x:c>
      <x:c r="F224" s="69" t="str">
        <x:f>IFERROR(LEFT(CONCATENATE("[",E224),SEARCH("-",E224)),"")</x:f>
      </x:c>
      <x:c r="G224" s="69" t="str">
        <x:f>IFERROR(MID(CONCATENATE(E224,"]"),SEARCH("-",E224)+1,32),"")</x:f>
      </x:c>
      <x:c r="H224" s="71" t="str">
        <x:f>IF(OR(E224="",E224="В"),"",IF(OR(E224=$B$42,E224=$B$43,E224=$B$44,E224=$B$45,E224=$B$46),INDEX($E$42:$E$46,MATCH(E224,$B$42:$B$46,0)),IFERROR(IF(ISNUMBER(SEARCH(":",F224)),IF(AND(OR((LEN(F224)-1)=4,(LEN(F224)-1)=5),MID(F224,1+(LEN(F224)-1)-2,1)=":",ISNUMBER(VALUE(MID(F224,2,1))),IF((LEN(F224)-1)=5,ISNUMBER(VALUE(MID(F224,3,1))),TRUE),ISNUMBER(VALUE(MID(F224,1+(LEN(F224)-1)-1,1))),ISNUMBER(VALUE(MID(F224,1+(LEN(F224)-1),1))),VALUE(MID(F224,2,(LEN(F224)-1)-3))&lt;24,VALUE(MID(F224,1+(LEN(F224)-1)-1,2))&lt;60),VALUE(MID(F224,2,(LEN(F224)-1)-3))/24+VALUE(MID(F224,1+(LEN(F224)-1)-1,2))/1440,-1),IF(AND((LEN(F224)-1)&gt;=1,(LEN(F224)-1)&lt;=2,ISNUMBER(VALUE(MID(F224,2,1))),IF((LEN(F224)-1)=2,ISNUMBER(VALUE(MID(F224,3,1))),TRUE),VALUE(MID(F224,2,(LEN(F224)-1)))&lt;24),VALUE(MID(F224,2,(LEN(F224)-1)))/24,-1)),-1)))</x:f>
      </x:c>
      <x:c r="I224" s="71" t="str">
        <x:f>IF(OR(E224="",E224="В"),"",IF(OR(E224=$B$42,E224=$B$43,E224=$B$44,E224=$B$45,E224=$B$46),INDEX($F$42:$F$46,MATCH(E224,$B$42:$B$46,0)),IFERROR(IF(ISNUMBER(SEARCH(":",G224)),IF(AND(OR((LEN(G224)-1)=4,(LEN(G224)-1)=5),MID(G224,0+(LEN(G224)-1)-2,1)=":",ISNUMBER(VALUE(MID(G224,1,1))),IF((LEN(G224)-1)=5,ISNUMBER(VALUE(MID(G224,2,1))),TRUE),ISNUMBER(VALUE(MID(G224,0+(LEN(G224)-1)-1,1))),ISNUMBER(VALUE(MID(G224,0+(LEN(G224)-1),1))),VALUE(MID(G224,1,(LEN(G224)-1)-3))&lt;24,VALUE(MID(G224,0+(LEN(G224)-1)-1,2))&lt;60),VALUE(MID(G224,1,(LEN(G224)-1)-3))/24+VALUE(MID(G224,0+(LEN(G224)-1)-1,2))/1440,-1),IF(AND((LEN(G224)-1)&gt;=1,(LEN(G224)-1)&lt;=2,ISNUMBER(VALUE(MID(G224,1,1))),IF((LEN(G224)-1)=2,ISNUMBER(VALUE(MID(G224,2,1))),TRUE),VALUE(MID(G224,1,(LEN(G224)-1)))&lt;24),VALUE(MID(G224,1,(LEN(G224)-1)))/24,-1)),-1)))</x:f>
      </x:c>
      <x:c r="J224" s="72" t="n">
        <x:f>IF(OR(E224="",E224="В"),0,IF(OR(E224=$B$42,E224=$B$43,E224=$B$44,E224=$B$45,E224=$B$46),INDEX($G$42:$G$46,MATCH(E224,$B$42:$B$46,0)),$D$7))</x:f>
        <x:v>0</x:v>
      </x:c>
      <x:c r="K224" s="73" t="n">
        <x:f>IF(OR(L224="",L224="Выходной"),0,IF(L224="Готово",ROUND(24*MOD(I224-H224,1)-J224/60,10),"Проверить"))</x:f>
        <x:v>0</x:v>
      </x:c>
      <x:c r="L224" s="74" t="str">
        <x:f>IF(E224="","",IF(C224="","Нет дня",IF(E224="В","Выходной",IF(LEN(TRIM($B$20))=0,"Нет имени",IF(COUNTIFS($B$10:$B$33,$B$20)&gt;1,"Повтор имени",IF(OR(E224=$B$42,E224=$B$43,E224=$B$44,E224=$B$45,E224=$B$46),IF(INDEX($I$42:$I$46,MATCH(E224,$B$42:$B$46,0))="Готово","Готово","Проверьте смену"),IF(OR(IFERROR(SEARCH("-",E224),0)=0,IFERROR(SEARCH("-",E224,SEARCH("-",E224)+1),0)&gt;0),"Нет кода",IF(OR(H224&lt;0,I224&lt;0),"Неверное время",IF(H224=I224,"Начало равно концу",IF(NOT(ISNUMBER($D$7)),"Проверьте перерыв",IF(OR($D$7&lt;0,$D$7&lt;&gt;INT($D$7)),"Проверьте перерыв",IF($D$7&gt;=ROUND(MOD(I224-H224,1)*1440,8),"Перерыв не меньше смены","Готово"))))))))))))</x:f>
      </x:c>
      <x:c r="M224" s="3"/>
      <x:c r="N224" s="3"/>
      <x:c r="O224" s="3"/>
      <x:c r="P224" s="3"/>
      <x:c r="Q224" s="3"/>
      <x:c r="R224" s="3"/>
      <x:c r="S224" s="3"/>
      <x:c r="T224" s="3"/>
      <x:c r="U224" s="3"/>
      <x:c r="V224" s="3"/>
      <x:c r="W224" s="3"/>
      <x:c r="X224" s="3"/>
      <x:c r="Y224" s="3"/>
      <x:c r="Z224" s="3"/>
      <x:c r="AA224" s="3"/>
      <x:c r="AB224" s="3"/>
      <x:c r="AC224" s="3"/>
      <x:c r="AD224" s="3"/>
      <x:c r="AE224" s="3"/>
      <x:c r="AF224" s="3"/>
      <x:c r="AG224" s="3"/>
      <x:c r="AH224" s="3"/>
      <x:c r="AI224" s="3"/>
      <x:c r="AJ224" s="3"/>
      <x:c r="AK224" s="3"/>
    </x:row>
    <x:row r="225" ht="30" customHeight="1">
      <x:c r="A225" s="3"/>
      <x:c r="B225" s="69" t="str">
        <x:f>IF($B$20="","",$B$20)</x:f>
      </x:c>
      <x:c r="C225" s="70" t="n">
        <x:f>IF(R$8="","",R$8)</x:f>
        <x:v>46341</x:v>
      </x:c>
      <x:c r="D225" s="69" t="str">
        <x:f>IF(R20="","",R20)</x:f>
      </x:c>
      <x:c r="E225" s="69" t="str">
        <x:f>IFERROR(UPPER(CONCATENATE("",SUBSTITUTE(CONCATENATE("",SUBSTITUTE(CONCATENATE("",SUBSTITUTE(TRIM(CONCATENATE("",D225))," ","")),"–","-")),"—","-"))),CONCATENATE("",D225))</x:f>
      </x:c>
      <x:c r="F225" s="69" t="str">
        <x:f>IFERROR(LEFT(CONCATENATE("[",E225),SEARCH("-",E225)),"")</x:f>
      </x:c>
      <x:c r="G225" s="69" t="str">
        <x:f>IFERROR(MID(CONCATENATE(E225,"]"),SEARCH("-",E225)+1,32),"")</x:f>
      </x:c>
      <x:c r="H225" s="71" t="str">
        <x:f>IF(OR(E225="",E225="В"),"",IF(OR(E225=$B$42,E225=$B$43,E225=$B$44,E225=$B$45,E225=$B$46),INDEX($E$42:$E$46,MATCH(E225,$B$42:$B$46,0)),IFERROR(IF(ISNUMBER(SEARCH(":",F225)),IF(AND(OR((LEN(F225)-1)=4,(LEN(F225)-1)=5),MID(F225,1+(LEN(F225)-1)-2,1)=":",ISNUMBER(VALUE(MID(F225,2,1))),IF((LEN(F225)-1)=5,ISNUMBER(VALUE(MID(F225,3,1))),TRUE),ISNUMBER(VALUE(MID(F225,1+(LEN(F225)-1)-1,1))),ISNUMBER(VALUE(MID(F225,1+(LEN(F225)-1),1))),VALUE(MID(F225,2,(LEN(F225)-1)-3))&lt;24,VALUE(MID(F225,1+(LEN(F225)-1)-1,2))&lt;60),VALUE(MID(F225,2,(LEN(F225)-1)-3))/24+VALUE(MID(F225,1+(LEN(F225)-1)-1,2))/1440,-1),IF(AND((LEN(F225)-1)&gt;=1,(LEN(F225)-1)&lt;=2,ISNUMBER(VALUE(MID(F225,2,1))),IF((LEN(F225)-1)=2,ISNUMBER(VALUE(MID(F225,3,1))),TRUE),VALUE(MID(F225,2,(LEN(F225)-1)))&lt;24),VALUE(MID(F225,2,(LEN(F225)-1)))/24,-1)),-1)))</x:f>
      </x:c>
      <x:c r="I225" s="71" t="str">
        <x:f>IF(OR(E225="",E225="В"),"",IF(OR(E225=$B$42,E225=$B$43,E225=$B$44,E225=$B$45,E225=$B$46),INDEX($F$42:$F$46,MATCH(E225,$B$42:$B$46,0)),IFERROR(IF(ISNUMBER(SEARCH(":",G225)),IF(AND(OR((LEN(G225)-1)=4,(LEN(G225)-1)=5),MID(G225,0+(LEN(G225)-1)-2,1)=":",ISNUMBER(VALUE(MID(G225,1,1))),IF((LEN(G225)-1)=5,ISNUMBER(VALUE(MID(G225,2,1))),TRUE),ISNUMBER(VALUE(MID(G225,0+(LEN(G225)-1)-1,1))),ISNUMBER(VALUE(MID(G225,0+(LEN(G225)-1),1))),VALUE(MID(G225,1,(LEN(G225)-1)-3))&lt;24,VALUE(MID(G225,0+(LEN(G225)-1)-1,2))&lt;60),VALUE(MID(G225,1,(LEN(G225)-1)-3))/24+VALUE(MID(G225,0+(LEN(G225)-1)-1,2))/1440,-1),IF(AND((LEN(G225)-1)&gt;=1,(LEN(G225)-1)&lt;=2,ISNUMBER(VALUE(MID(G225,1,1))),IF((LEN(G225)-1)=2,ISNUMBER(VALUE(MID(G225,2,1))),TRUE),VALUE(MID(G225,1,(LEN(G225)-1)))&lt;24),VALUE(MID(G225,1,(LEN(G225)-1)))/24,-1)),-1)))</x:f>
      </x:c>
      <x:c r="J225" s="72" t="n">
        <x:f>IF(OR(E225="",E225="В"),0,IF(OR(E225=$B$42,E225=$B$43,E225=$B$44,E225=$B$45,E225=$B$46),INDEX($G$42:$G$46,MATCH(E225,$B$42:$B$46,0)),$D$7))</x:f>
        <x:v>0</x:v>
      </x:c>
      <x:c r="K225" s="73" t="n">
        <x:f>IF(OR(L225="",L225="Выходной"),0,IF(L225="Готово",ROUND(24*MOD(I225-H225,1)-J225/60,10),"Проверить"))</x:f>
        <x:v>0</x:v>
      </x:c>
      <x:c r="L225" s="74" t="str">
        <x:f>IF(E225="","",IF(C225="","Нет дня",IF(E225="В","Выходной",IF(LEN(TRIM($B$20))=0,"Нет имени",IF(COUNTIFS($B$10:$B$33,$B$20)&gt;1,"Повтор имени",IF(OR(E225=$B$42,E225=$B$43,E225=$B$44,E225=$B$45,E225=$B$46),IF(INDEX($I$42:$I$46,MATCH(E225,$B$42:$B$46,0))="Готово","Готово","Проверьте смену"),IF(OR(IFERROR(SEARCH("-",E225),0)=0,IFERROR(SEARCH("-",E225,SEARCH("-",E225)+1),0)&gt;0),"Нет кода",IF(OR(H225&lt;0,I225&lt;0),"Неверное время",IF(H225=I225,"Начало равно концу",IF(NOT(ISNUMBER($D$7)),"Проверьте перерыв",IF(OR($D$7&lt;0,$D$7&lt;&gt;INT($D$7)),"Проверьте перерыв",IF($D$7&gt;=ROUND(MOD(I225-H225,1)*1440,8),"Перерыв не меньше смены","Готово"))))))))))))</x:f>
      </x:c>
      <x:c r="M225" s="3"/>
      <x:c r="N225" s="3"/>
      <x:c r="O225" s="3"/>
      <x:c r="P225" s="3"/>
      <x:c r="Q225" s="3"/>
      <x:c r="R225" s="3"/>
      <x:c r="S225" s="3"/>
      <x:c r="T225" s="3"/>
      <x:c r="U225" s="3"/>
      <x:c r="V225" s="3"/>
      <x:c r="W225" s="3"/>
      <x:c r="X225" s="3"/>
      <x:c r="Y225" s="3"/>
      <x:c r="Z225" s="3"/>
      <x:c r="AA225" s="3"/>
      <x:c r="AB225" s="3"/>
      <x:c r="AC225" s="3"/>
      <x:c r="AD225" s="3"/>
      <x:c r="AE225" s="3"/>
      <x:c r="AF225" s="3"/>
      <x:c r="AG225" s="3"/>
      <x:c r="AH225" s="3"/>
      <x:c r="AI225" s="3"/>
      <x:c r="AJ225" s="3"/>
      <x:c r="AK225" s="3"/>
    </x:row>
    <x:row r="226" ht="30" customHeight="1">
      <x:c r="A226" s="3"/>
      <x:c r="B226" s="69" t="str">
        <x:f>IF($B$20="","",$B$20)</x:f>
      </x:c>
      <x:c r="C226" s="70" t="n">
        <x:f>IF(S$8="","",S$8)</x:f>
        <x:v>46342</x:v>
      </x:c>
      <x:c r="D226" s="69" t="str">
        <x:f>IF(S20="","",S20)</x:f>
      </x:c>
      <x:c r="E226" s="69" t="str">
        <x:f>IFERROR(UPPER(CONCATENATE("",SUBSTITUTE(CONCATENATE("",SUBSTITUTE(CONCATENATE("",SUBSTITUTE(TRIM(CONCATENATE("",D226))," ","")),"–","-")),"—","-"))),CONCATENATE("",D226))</x:f>
      </x:c>
      <x:c r="F226" s="69" t="str">
        <x:f>IFERROR(LEFT(CONCATENATE("[",E226),SEARCH("-",E226)),"")</x:f>
      </x:c>
      <x:c r="G226" s="69" t="str">
        <x:f>IFERROR(MID(CONCATENATE(E226,"]"),SEARCH("-",E226)+1,32),"")</x:f>
      </x:c>
      <x:c r="H226" s="71" t="str">
        <x:f>IF(OR(E226="",E226="В"),"",IF(OR(E226=$B$42,E226=$B$43,E226=$B$44,E226=$B$45,E226=$B$46),INDEX($E$42:$E$46,MATCH(E226,$B$42:$B$46,0)),IFERROR(IF(ISNUMBER(SEARCH(":",F226)),IF(AND(OR((LEN(F226)-1)=4,(LEN(F226)-1)=5),MID(F226,1+(LEN(F226)-1)-2,1)=":",ISNUMBER(VALUE(MID(F226,2,1))),IF((LEN(F226)-1)=5,ISNUMBER(VALUE(MID(F226,3,1))),TRUE),ISNUMBER(VALUE(MID(F226,1+(LEN(F226)-1)-1,1))),ISNUMBER(VALUE(MID(F226,1+(LEN(F226)-1),1))),VALUE(MID(F226,2,(LEN(F226)-1)-3))&lt;24,VALUE(MID(F226,1+(LEN(F226)-1)-1,2))&lt;60),VALUE(MID(F226,2,(LEN(F226)-1)-3))/24+VALUE(MID(F226,1+(LEN(F226)-1)-1,2))/1440,-1),IF(AND((LEN(F226)-1)&gt;=1,(LEN(F226)-1)&lt;=2,ISNUMBER(VALUE(MID(F226,2,1))),IF((LEN(F226)-1)=2,ISNUMBER(VALUE(MID(F226,3,1))),TRUE),VALUE(MID(F226,2,(LEN(F226)-1)))&lt;24),VALUE(MID(F226,2,(LEN(F226)-1)))/24,-1)),-1)))</x:f>
      </x:c>
      <x:c r="I226" s="71" t="str">
        <x:f>IF(OR(E226="",E226="В"),"",IF(OR(E226=$B$42,E226=$B$43,E226=$B$44,E226=$B$45,E226=$B$46),INDEX($F$42:$F$46,MATCH(E226,$B$42:$B$46,0)),IFERROR(IF(ISNUMBER(SEARCH(":",G226)),IF(AND(OR((LEN(G226)-1)=4,(LEN(G226)-1)=5),MID(G226,0+(LEN(G226)-1)-2,1)=":",ISNUMBER(VALUE(MID(G226,1,1))),IF((LEN(G226)-1)=5,ISNUMBER(VALUE(MID(G226,2,1))),TRUE),ISNUMBER(VALUE(MID(G226,0+(LEN(G226)-1)-1,1))),ISNUMBER(VALUE(MID(G226,0+(LEN(G226)-1),1))),VALUE(MID(G226,1,(LEN(G226)-1)-3))&lt;24,VALUE(MID(G226,0+(LEN(G226)-1)-1,2))&lt;60),VALUE(MID(G226,1,(LEN(G226)-1)-3))/24+VALUE(MID(G226,0+(LEN(G226)-1)-1,2))/1440,-1),IF(AND((LEN(G226)-1)&gt;=1,(LEN(G226)-1)&lt;=2,ISNUMBER(VALUE(MID(G226,1,1))),IF((LEN(G226)-1)=2,ISNUMBER(VALUE(MID(G226,2,1))),TRUE),VALUE(MID(G226,1,(LEN(G226)-1)))&lt;24),VALUE(MID(G226,1,(LEN(G226)-1)))/24,-1)),-1)))</x:f>
      </x:c>
      <x:c r="J226" s="72" t="n">
        <x:f>IF(OR(E226="",E226="В"),0,IF(OR(E226=$B$42,E226=$B$43,E226=$B$44,E226=$B$45,E226=$B$46),INDEX($G$42:$G$46,MATCH(E226,$B$42:$B$46,0)),$D$7))</x:f>
        <x:v>0</x:v>
      </x:c>
      <x:c r="K226" s="73" t="n">
        <x:f>IF(OR(L226="",L226="Выходной"),0,IF(L226="Готово",ROUND(24*MOD(I226-H226,1)-J226/60,10),"Проверить"))</x:f>
        <x:v>0</x:v>
      </x:c>
      <x:c r="L226" s="74" t="str">
        <x:f>IF(E226="","",IF(C226="","Нет дня",IF(E226="В","Выходной",IF(LEN(TRIM($B$20))=0,"Нет имени",IF(COUNTIFS($B$10:$B$33,$B$20)&gt;1,"Повтор имени",IF(OR(E226=$B$42,E226=$B$43,E226=$B$44,E226=$B$45,E226=$B$46),IF(INDEX($I$42:$I$46,MATCH(E226,$B$42:$B$46,0))="Готово","Готово","Проверьте смену"),IF(OR(IFERROR(SEARCH("-",E226),0)=0,IFERROR(SEARCH("-",E226,SEARCH("-",E226)+1),0)&gt;0),"Нет кода",IF(OR(H226&lt;0,I226&lt;0),"Неверное время",IF(H226=I226,"Начало равно концу",IF(NOT(ISNUMBER($D$7)),"Проверьте перерыв",IF(OR($D$7&lt;0,$D$7&lt;&gt;INT($D$7)),"Проверьте перерыв",IF($D$7&gt;=ROUND(MOD(I226-H226,1)*1440,8),"Перерыв не меньше смены","Готово"))))))))))))</x:f>
      </x:c>
      <x:c r="M226" s="3"/>
      <x:c r="N226" s="3"/>
      <x:c r="O226" s="3"/>
      <x:c r="P226" s="3"/>
      <x:c r="Q226" s="3"/>
      <x:c r="R226" s="3"/>
      <x:c r="S226" s="3"/>
      <x:c r="T226" s="3"/>
      <x:c r="U226" s="3"/>
      <x:c r="V226" s="3"/>
      <x:c r="W226" s="3"/>
      <x:c r="X226" s="3"/>
      <x:c r="Y226" s="3"/>
      <x:c r="Z226" s="3"/>
      <x:c r="AA226" s="3"/>
      <x:c r="AB226" s="3"/>
      <x:c r="AC226" s="3"/>
      <x:c r="AD226" s="3"/>
      <x:c r="AE226" s="3"/>
      <x:c r="AF226" s="3"/>
      <x:c r="AG226" s="3"/>
      <x:c r="AH226" s="3"/>
      <x:c r="AI226" s="3"/>
      <x:c r="AJ226" s="3"/>
      <x:c r="AK226" s="3"/>
    </x:row>
    <x:row r="227" ht="30" customHeight="1">
      <x:c r="A227" s="3"/>
      <x:c r="B227" s="69" t="str">
        <x:f>IF($B$20="","",$B$20)</x:f>
      </x:c>
      <x:c r="C227" s="70" t="n">
        <x:f>IF(T$8="","",T$8)</x:f>
        <x:v>46343</x:v>
      </x:c>
      <x:c r="D227" s="69" t="str">
        <x:f>IF(T20="","",T20)</x:f>
      </x:c>
      <x:c r="E227" s="69" t="str">
        <x:f>IFERROR(UPPER(CONCATENATE("",SUBSTITUTE(CONCATENATE("",SUBSTITUTE(CONCATENATE("",SUBSTITUTE(TRIM(CONCATENATE("",D227))," ","")),"–","-")),"—","-"))),CONCATENATE("",D227))</x:f>
      </x:c>
      <x:c r="F227" s="69" t="str">
        <x:f>IFERROR(LEFT(CONCATENATE("[",E227),SEARCH("-",E227)),"")</x:f>
      </x:c>
      <x:c r="G227" s="69" t="str">
        <x:f>IFERROR(MID(CONCATENATE(E227,"]"),SEARCH("-",E227)+1,32),"")</x:f>
      </x:c>
      <x:c r="H227" s="71" t="str">
        <x:f>IF(OR(E227="",E227="В"),"",IF(OR(E227=$B$42,E227=$B$43,E227=$B$44,E227=$B$45,E227=$B$46),INDEX($E$42:$E$46,MATCH(E227,$B$42:$B$46,0)),IFERROR(IF(ISNUMBER(SEARCH(":",F227)),IF(AND(OR((LEN(F227)-1)=4,(LEN(F227)-1)=5),MID(F227,1+(LEN(F227)-1)-2,1)=":",ISNUMBER(VALUE(MID(F227,2,1))),IF((LEN(F227)-1)=5,ISNUMBER(VALUE(MID(F227,3,1))),TRUE),ISNUMBER(VALUE(MID(F227,1+(LEN(F227)-1)-1,1))),ISNUMBER(VALUE(MID(F227,1+(LEN(F227)-1),1))),VALUE(MID(F227,2,(LEN(F227)-1)-3))&lt;24,VALUE(MID(F227,1+(LEN(F227)-1)-1,2))&lt;60),VALUE(MID(F227,2,(LEN(F227)-1)-3))/24+VALUE(MID(F227,1+(LEN(F227)-1)-1,2))/1440,-1),IF(AND((LEN(F227)-1)&gt;=1,(LEN(F227)-1)&lt;=2,ISNUMBER(VALUE(MID(F227,2,1))),IF((LEN(F227)-1)=2,ISNUMBER(VALUE(MID(F227,3,1))),TRUE),VALUE(MID(F227,2,(LEN(F227)-1)))&lt;24),VALUE(MID(F227,2,(LEN(F227)-1)))/24,-1)),-1)))</x:f>
      </x:c>
      <x:c r="I227" s="71" t="str">
        <x:f>IF(OR(E227="",E227="В"),"",IF(OR(E227=$B$42,E227=$B$43,E227=$B$44,E227=$B$45,E227=$B$46),INDEX($F$42:$F$46,MATCH(E227,$B$42:$B$46,0)),IFERROR(IF(ISNUMBER(SEARCH(":",G227)),IF(AND(OR((LEN(G227)-1)=4,(LEN(G227)-1)=5),MID(G227,0+(LEN(G227)-1)-2,1)=":",ISNUMBER(VALUE(MID(G227,1,1))),IF((LEN(G227)-1)=5,ISNUMBER(VALUE(MID(G227,2,1))),TRUE),ISNUMBER(VALUE(MID(G227,0+(LEN(G227)-1)-1,1))),ISNUMBER(VALUE(MID(G227,0+(LEN(G227)-1),1))),VALUE(MID(G227,1,(LEN(G227)-1)-3))&lt;24,VALUE(MID(G227,0+(LEN(G227)-1)-1,2))&lt;60),VALUE(MID(G227,1,(LEN(G227)-1)-3))/24+VALUE(MID(G227,0+(LEN(G227)-1)-1,2))/1440,-1),IF(AND((LEN(G227)-1)&gt;=1,(LEN(G227)-1)&lt;=2,ISNUMBER(VALUE(MID(G227,1,1))),IF((LEN(G227)-1)=2,ISNUMBER(VALUE(MID(G227,2,1))),TRUE),VALUE(MID(G227,1,(LEN(G227)-1)))&lt;24),VALUE(MID(G227,1,(LEN(G227)-1)))/24,-1)),-1)))</x:f>
      </x:c>
      <x:c r="J227" s="72" t="n">
        <x:f>IF(OR(E227="",E227="В"),0,IF(OR(E227=$B$42,E227=$B$43,E227=$B$44,E227=$B$45,E227=$B$46),INDEX($G$42:$G$46,MATCH(E227,$B$42:$B$46,0)),$D$7))</x:f>
        <x:v>0</x:v>
      </x:c>
      <x:c r="K227" s="73" t="n">
        <x:f>IF(OR(L227="",L227="Выходной"),0,IF(L227="Готово",ROUND(24*MOD(I227-H227,1)-J227/60,10),"Проверить"))</x:f>
        <x:v>0</x:v>
      </x:c>
      <x:c r="L227" s="74" t="str">
        <x:f>IF(E227="","",IF(C227="","Нет дня",IF(E227="В","Выходной",IF(LEN(TRIM($B$20))=0,"Нет имени",IF(COUNTIFS($B$10:$B$33,$B$20)&gt;1,"Повтор имени",IF(OR(E227=$B$42,E227=$B$43,E227=$B$44,E227=$B$45,E227=$B$46),IF(INDEX($I$42:$I$46,MATCH(E227,$B$42:$B$46,0))="Готово","Готово","Проверьте смену"),IF(OR(IFERROR(SEARCH("-",E227),0)=0,IFERROR(SEARCH("-",E227,SEARCH("-",E227)+1),0)&gt;0),"Нет кода",IF(OR(H227&lt;0,I227&lt;0),"Неверное время",IF(H227=I227,"Начало равно концу",IF(NOT(ISNUMBER($D$7)),"Проверьте перерыв",IF(OR($D$7&lt;0,$D$7&lt;&gt;INT($D$7)),"Проверьте перерыв",IF($D$7&gt;=ROUND(MOD(I227-H227,1)*1440,8),"Перерыв не меньше смены","Готово"))))))))))))</x:f>
      </x:c>
      <x:c r="M227" s="3"/>
      <x:c r="N227" s="3"/>
      <x:c r="O227" s="3"/>
      <x:c r="P227" s="3"/>
      <x:c r="Q227" s="3"/>
      <x:c r="R227" s="3"/>
      <x:c r="S227" s="3"/>
      <x:c r="T227" s="3"/>
      <x:c r="U227" s="3"/>
      <x:c r="V227" s="3"/>
      <x:c r="W227" s="3"/>
      <x:c r="X227" s="3"/>
      <x:c r="Y227" s="3"/>
      <x:c r="Z227" s="3"/>
      <x:c r="AA227" s="3"/>
      <x:c r="AB227" s="3"/>
      <x:c r="AC227" s="3"/>
      <x:c r="AD227" s="3"/>
      <x:c r="AE227" s="3"/>
      <x:c r="AF227" s="3"/>
      <x:c r="AG227" s="3"/>
      <x:c r="AH227" s="3"/>
      <x:c r="AI227" s="3"/>
      <x:c r="AJ227" s="3"/>
      <x:c r="AK227" s="3"/>
    </x:row>
    <x:row r="228" ht="30" customHeight="1">
      <x:c r="A228" s="3"/>
      <x:c r="B228" s="69" t="str">
        <x:f>IF($B$20="","",$B$20)</x:f>
      </x:c>
      <x:c r="C228" s="70" t="n">
        <x:f>IF(U$8="","",U$8)</x:f>
        <x:v>46344</x:v>
      </x:c>
      <x:c r="D228" s="69" t="str">
        <x:f>IF(U20="","",U20)</x:f>
      </x:c>
      <x:c r="E228" s="69" t="str">
        <x:f>IFERROR(UPPER(CONCATENATE("",SUBSTITUTE(CONCATENATE("",SUBSTITUTE(CONCATENATE("",SUBSTITUTE(TRIM(CONCATENATE("",D228))," ","")),"–","-")),"—","-"))),CONCATENATE("",D228))</x:f>
      </x:c>
      <x:c r="F228" s="69" t="str">
        <x:f>IFERROR(LEFT(CONCATENATE("[",E228),SEARCH("-",E228)),"")</x:f>
      </x:c>
      <x:c r="G228" s="69" t="str">
        <x:f>IFERROR(MID(CONCATENATE(E228,"]"),SEARCH("-",E228)+1,32),"")</x:f>
      </x:c>
      <x:c r="H228" s="71" t="str">
        <x:f>IF(OR(E228="",E228="В"),"",IF(OR(E228=$B$42,E228=$B$43,E228=$B$44,E228=$B$45,E228=$B$46),INDEX($E$42:$E$46,MATCH(E228,$B$42:$B$46,0)),IFERROR(IF(ISNUMBER(SEARCH(":",F228)),IF(AND(OR((LEN(F228)-1)=4,(LEN(F228)-1)=5),MID(F228,1+(LEN(F228)-1)-2,1)=":",ISNUMBER(VALUE(MID(F228,2,1))),IF((LEN(F228)-1)=5,ISNUMBER(VALUE(MID(F228,3,1))),TRUE),ISNUMBER(VALUE(MID(F228,1+(LEN(F228)-1)-1,1))),ISNUMBER(VALUE(MID(F228,1+(LEN(F228)-1),1))),VALUE(MID(F228,2,(LEN(F228)-1)-3))&lt;24,VALUE(MID(F228,1+(LEN(F228)-1)-1,2))&lt;60),VALUE(MID(F228,2,(LEN(F228)-1)-3))/24+VALUE(MID(F228,1+(LEN(F228)-1)-1,2))/1440,-1),IF(AND((LEN(F228)-1)&gt;=1,(LEN(F228)-1)&lt;=2,ISNUMBER(VALUE(MID(F228,2,1))),IF((LEN(F228)-1)=2,ISNUMBER(VALUE(MID(F228,3,1))),TRUE),VALUE(MID(F228,2,(LEN(F228)-1)))&lt;24),VALUE(MID(F228,2,(LEN(F228)-1)))/24,-1)),-1)))</x:f>
      </x:c>
      <x:c r="I228" s="71" t="str">
        <x:f>IF(OR(E228="",E228="В"),"",IF(OR(E228=$B$42,E228=$B$43,E228=$B$44,E228=$B$45,E228=$B$46),INDEX($F$42:$F$46,MATCH(E228,$B$42:$B$46,0)),IFERROR(IF(ISNUMBER(SEARCH(":",G228)),IF(AND(OR((LEN(G228)-1)=4,(LEN(G228)-1)=5),MID(G228,0+(LEN(G228)-1)-2,1)=":",ISNUMBER(VALUE(MID(G228,1,1))),IF((LEN(G228)-1)=5,ISNUMBER(VALUE(MID(G228,2,1))),TRUE),ISNUMBER(VALUE(MID(G228,0+(LEN(G228)-1)-1,1))),ISNUMBER(VALUE(MID(G228,0+(LEN(G228)-1),1))),VALUE(MID(G228,1,(LEN(G228)-1)-3))&lt;24,VALUE(MID(G228,0+(LEN(G228)-1)-1,2))&lt;60),VALUE(MID(G228,1,(LEN(G228)-1)-3))/24+VALUE(MID(G228,0+(LEN(G228)-1)-1,2))/1440,-1),IF(AND((LEN(G228)-1)&gt;=1,(LEN(G228)-1)&lt;=2,ISNUMBER(VALUE(MID(G228,1,1))),IF((LEN(G228)-1)=2,ISNUMBER(VALUE(MID(G228,2,1))),TRUE),VALUE(MID(G228,1,(LEN(G228)-1)))&lt;24),VALUE(MID(G228,1,(LEN(G228)-1)))/24,-1)),-1)))</x:f>
      </x:c>
      <x:c r="J228" s="72" t="n">
        <x:f>IF(OR(E228="",E228="В"),0,IF(OR(E228=$B$42,E228=$B$43,E228=$B$44,E228=$B$45,E228=$B$46),INDEX($G$42:$G$46,MATCH(E228,$B$42:$B$46,0)),$D$7))</x:f>
        <x:v>0</x:v>
      </x:c>
      <x:c r="K228" s="73" t="n">
        <x:f>IF(OR(L228="",L228="Выходной"),0,IF(L228="Готово",ROUND(24*MOD(I228-H228,1)-J228/60,10),"Проверить"))</x:f>
        <x:v>0</x:v>
      </x:c>
      <x:c r="L228" s="74" t="str">
        <x:f>IF(E228="","",IF(C228="","Нет дня",IF(E228="В","Выходной",IF(LEN(TRIM($B$20))=0,"Нет имени",IF(COUNTIFS($B$10:$B$33,$B$20)&gt;1,"Повтор имени",IF(OR(E228=$B$42,E228=$B$43,E228=$B$44,E228=$B$45,E228=$B$46),IF(INDEX($I$42:$I$46,MATCH(E228,$B$42:$B$46,0))="Готово","Готово","Проверьте смену"),IF(OR(IFERROR(SEARCH("-",E228),0)=0,IFERROR(SEARCH("-",E228,SEARCH("-",E228)+1),0)&gt;0),"Нет кода",IF(OR(H228&lt;0,I228&lt;0),"Неверное время",IF(H228=I228,"Начало равно концу",IF(NOT(ISNUMBER($D$7)),"Проверьте перерыв",IF(OR($D$7&lt;0,$D$7&lt;&gt;INT($D$7)),"Проверьте перерыв",IF($D$7&gt;=ROUND(MOD(I228-H228,1)*1440,8),"Перерыв не меньше смены","Готово"))))))))))))</x:f>
      </x:c>
      <x:c r="M228" s="3"/>
      <x:c r="N228" s="3"/>
      <x:c r="O228" s="3"/>
      <x:c r="P228" s="3"/>
      <x:c r="Q228" s="3"/>
      <x:c r="R228" s="3"/>
      <x:c r="S228" s="3"/>
      <x:c r="T228" s="3"/>
      <x:c r="U228" s="3"/>
      <x:c r="V228" s="3"/>
      <x:c r="W228" s="3"/>
      <x:c r="X228" s="3"/>
      <x:c r="Y228" s="3"/>
      <x:c r="Z228" s="3"/>
      <x:c r="AA228" s="3"/>
      <x:c r="AB228" s="3"/>
      <x:c r="AC228" s="3"/>
      <x:c r="AD228" s="3"/>
      <x:c r="AE228" s="3"/>
      <x:c r="AF228" s="3"/>
      <x:c r="AG228" s="3"/>
      <x:c r="AH228" s="3"/>
      <x:c r="AI228" s="3"/>
      <x:c r="AJ228" s="3"/>
      <x:c r="AK228" s="3"/>
    </x:row>
    <x:row r="229" ht="30" customHeight="1">
      <x:c r="A229" s="3"/>
      <x:c r="B229" s="69" t="str">
        <x:f>IF($B$20="","",$B$20)</x:f>
      </x:c>
      <x:c r="C229" s="70" t="n">
        <x:f>IF(V$8="","",V$8)</x:f>
        <x:v>46345</x:v>
      </x:c>
      <x:c r="D229" s="69" t="str">
        <x:f>IF(V20="","",V20)</x:f>
      </x:c>
      <x:c r="E229" s="69" t="str">
        <x:f>IFERROR(UPPER(CONCATENATE("",SUBSTITUTE(CONCATENATE("",SUBSTITUTE(CONCATENATE("",SUBSTITUTE(TRIM(CONCATENATE("",D229))," ","")),"–","-")),"—","-"))),CONCATENATE("",D229))</x:f>
      </x:c>
      <x:c r="F229" s="69" t="str">
        <x:f>IFERROR(LEFT(CONCATENATE("[",E229),SEARCH("-",E229)),"")</x:f>
      </x:c>
      <x:c r="G229" s="69" t="str">
        <x:f>IFERROR(MID(CONCATENATE(E229,"]"),SEARCH("-",E229)+1,32),"")</x:f>
      </x:c>
      <x:c r="H229" s="71" t="str">
        <x:f>IF(OR(E229="",E229="В"),"",IF(OR(E229=$B$42,E229=$B$43,E229=$B$44,E229=$B$45,E229=$B$46),INDEX($E$42:$E$46,MATCH(E229,$B$42:$B$46,0)),IFERROR(IF(ISNUMBER(SEARCH(":",F229)),IF(AND(OR((LEN(F229)-1)=4,(LEN(F229)-1)=5),MID(F229,1+(LEN(F229)-1)-2,1)=":",ISNUMBER(VALUE(MID(F229,2,1))),IF((LEN(F229)-1)=5,ISNUMBER(VALUE(MID(F229,3,1))),TRUE),ISNUMBER(VALUE(MID(F229,1+(LEN(F229)-1)-1,1))),ISNUMBER(VALUE(MID(F229,1+(LEN(F229)-1),1))),VALUE(MID(F229,2,(LEN(F229)-1)-3))&lt;24,VALUE(MID(F229,1+(LEN(F229)-1)-1,2))&lt;60),VALUE(MID(F229,2,(LEN(F229)-1)-3))/24+VALUE(MID(F229,1+(LEN(F229)-1)-1,2))/1440,-1),IF(AND((LEN(F229)-1)&gt;=1,(LEN(F229)-1)&lt;=2,ISNUMBER(VALUE(MID(F229,2,1))),IF((LEN(F229)-1)=2,ISNUMBER(VALUE(MID(F229,3,1))),TRUE),VALUE(MID(F229,2,(LEN(F229)-1)))&lt;24),VALUE(MID(F229,2,(LEN(F229)-1)))/24,-1)),-1)))</x:f>
      </x:c>
      <x:c r="I229" s="71" t="str">
        <x:f>IF(OR(E229="",E229="В"),"",IF(OR(E229=$B$42,E229=$B$43,E229=$B$44,E229=$B$45,E229=$B$46),INDEX($F$42:$F$46,MATCH(E229,$B$42:$B$46,0)),IFERROR(IF(ISNUMBER(SEARCH(":",G229)),IF(AND(OR((LEN(G229)-1)=4,(LEN(G229)-1)=5),MID(G229,0+(LEN(G229)-1)-2,1)=":",ISNUMBER(VALUE(MID(G229,1,1))),IF((LEN(G229)-1)=5,ISNUMBER(VALUE(MID(G229,2,1))),TRUE),ISNUMBER(VALUE(MID(G229,0+(LEN(G229)-1)-1,1))),ISNUMBER(VALUE(MID(G229,0+(LEN(G229)-1),1))),VALUE(MID(G229,1,(LEN(G229)-1)-3))&lt;24,VALUE(MID(G229,0+(LEN(G229)-1)-1,2))&lt;60),VALUE(MID(G229,1,(LEN(G229)-1)-3))/24+VALUE(MID(G229,0+(LEN(G229)-1)-1,2))/1440,-1),IF(AND((LEN(G229)-1)&gt;=1,(LEN(G229)-1)&lt;=2,ISNUMBER(VALUE(MID(G229,1,1))),IF((LEN(G229)-1)=2,ISNUMBER(VALUE(MID(G229,2,1))),TRUE),VALUE(MID(G229,1,(LEN(G229)-1)))&lt;24),VALUE(MID(G229,1,(LEN(G229)-1)))/24,-1)),-1)))</x:f>
      </x:c>
      <x:c r="J229" s="72" t="n">
        <x:f>IF(OR(E229="",E229="В"),0,IF(OR(E229=$B$42,E229=$B$43,E229=$B$44,E229=$B$45,E229=$B$46),INDEX($G$42:$G$46,MATCH(E229,$B$42:$B$46,0)),$D$7))</x:f>
        <x:v>0</x:v>
      </x:c>
      <x:c r="K229" s="73" t="n">
        <x:f>IF(OR(L229="",L229="Выходной"),0,IF(L229="Готово",ROUND(24*MOD(I229-H229,1)-J229/60,10),"Проверить"))</x:f>
        <x:v>0</x:v>
      </x:c>
      <x:c r="L229" s="74" t="str">
        <x:f>IF(E229="","",IF(C229="","Нет дня",IF(E229="В","Выходной",IF(LEN(TRIM($B$20))=0,"Нет имени",IF(COUNTIFS($B$10:$B$33,$B$20)&gt;1,"Повтор имени",IF(OR(E229=$B$42,E229=$B$43,E229=$B$44,E229=$B$45,E229=$B$46),IF(INDEX($I$42:$I$46,MATCH(E229,$B$42:$B$46,0))="Готово","Готово","Проверьте смену"),IF(OR(IFERROR(SEARCH("-",E229),0)=0,IFERROR(SEARCH("-",E229,SEARCH("-",E229)+1),0)&gt;0),"Нет кода",IF(OR(H229&lt;0,I229&lt;0),"Неверное время",IF(H229=I229,"Начало равно концу",IF(NOT(ISNUMBER($D$7)),"Проверьте перерыв",IF(OR($D$7&lt;0,$D$7&lt;&gt;INT($D$7)),"Проверьте перерыв",IF($D$7&gt;=ROUND(MOD(I229-H229,1)*1440,8),"Перерыв не меньше смены","Готово"))))))))))))</x:f>
      </x:c>
      <x:c r="M229" s="3"/>
      <x:c r="N229" s="3"/>
      <x:c r="O229" s="3"/>
      <x:c r="P229" s="3"/>
      <x:c r="Q229" s="3"/>
      <x:c r="R229" s="3"/>
      <x:c r="S229" s="3"/>
      <x:c r="T229" s="3"/>
      <x:c r="U229" s="3"/>
      <x:c r="V229" s="3"/>
      <x:c r="W229" s="3"/>
      <x:c r="X229" s="3"/>
      <x:c r="Y229" s="3"/>
      <x:c r="Z229" s="3"/>
      <x:c r="AA229" s="3"/>
      <x:c r="AB229" s="3"/>
      <x:c r="AC229" s="3"/>
      <x:c r="AD229" s="3"/>
      <x:c r="AE229" s="3"/>
      <x:c r="AF229" s="3"/>
      <x:c r="AG229" s="3"/>
      <x:c r="AH229" s="3"/>
      <x:c r="AI229" s="3"/>
      <x:c r="AJ229" s="3"/>
      <x:c r="AK229" s="3"/>
    </x:row>
    <x:row r="230" ht="30" customHeight="1">
      <x:c r="A230" s="3"/>
      <x:c r="B230" s="69" t="str">
        <x:f>IF($B$20="","",$B$20)</x:f>
      </x:c>
      <x:c r="C230" s="70" t="n">
        <x:f>IF(W$8="","",W$8)</x:f>
        <x:v>46346</x:v>
      </x:c>
      <x:c r="D230" s="69" t="str">
        <x:f>IF(W20="","",W20)</x:f>
      </x:c>
      <x:c r="E230" s="69" t="str">
        <x:f>IFERROR(UPPER(CONCATENATE("",SUBSTITUTE(CONCATENATE("",SUBSTITUTE(CONCATENATE("",SUBSTITUTE(TRIM(CONCATENATE("",D230))," ","")),"–","-")),"—","-"))),CONCATENATE("",D230))</x:f>
      </x:c>
      <x:c r="F230" s="69" t="str">
        <x:f>IFERROR(LEFT(CONCATENATE("[",E230),SEARCH("-",E230)),"")</x:f>
      </x:c>
      <x:c r="G230" s="69" t="str">
        <x:f>IFERROR(MID(CONCATENATE(E230,"]"),SEARCH("-",E230)+1,32),"")</x:f>
      </x:c>
      <x:c r="H230" s="71" t="str">
        <x:f>IF(OR(E230="",E230="В"),"",IF(OR(E230=$B$42,E230=$B$43,E230=$B$44,E230=$B$45,E230=$B$46),INDEX($E$42:$E$46,MATCH(E230,$B$42:$B$46,0)),IFERROR(IF(ISNUMBER(SEARCH(":",F230)),IF(AND(OR((LEN(F230)-1)=4,(LEN(F230)-1)=5),MID(F230,1+(LEN(F230)-1)-2,1)=":",ISNUMBER(VALUE(MID(F230,2,1))),IF((LEN(F230)-1)=5,ISNUMBER(VALUE(MID(F230,3,1))),TRUE),ISNUMBER(VALUE(MID(F230,1+(LEN(F230)-1)-1,1))),ISNUMBER(VALUE(MID(F230,1+(LEN(F230)-1),1))),VALUE(MID(F230,2,(LEN(F230)-1)-3))&lt;24,VALUE(MID(F230,1+(LEN(F230)-1)-1,2))&lt;60),VALUE(MID(F230,2,(LEN(F230)-1)-3))/24+VALUE(MID(F230,1+(LEN(F230)-1)-1,2))/1440,-1),IF(AND((LEN(F230)-1)&gt;=1,(LEN(F230)-1)&lt;=2,ISNUMBER(VALUE(MID(F230,2,1))),IF((LEN(F230)-1)=2,ISNUMBER(VALUE(MID(F230,3,1))),TRUE),VALUE(MID(F230,2,(LEN(F230)-1)))&lt;24),VALUE(MID(F230,2,(LEN(F230)-1)))/24,-1)),-1)))</x:f>
      </x:c>
      <x:c r="I230" s="71" t="str">
        <x:f>IF(OR(E230="",E230="В"),"",IF(OR(E230=$B$42,E230=$B$43,E230=$B$44,E230=$B$45,E230=$B$46),INDEX($F$42:$F$46,MATCH(E230,$B$42:$B$46,0)),IFERROR(IF(ISNUMBER(SEARCH(":",G230)),IF(AND(OR((LEN(G230)-1)=4,(LEN(G230)-1)=5),MID(G230,0+(LEN(G230)-1)-2,1)=":",ISNUMBER(VALUE(MID(G230,1,1))),IF((LEN(G230)-1)=5,ISNUMBER(VALUE(MID(G230,2,1))),TRUE),ISNUMBER(VALUE(MID(G230,0+(LEN(G230)-1)-1,1))),ISNUMBER(VALUE(MID(G230,0+(LEN(G230)-1),1))),VALUE(MID(G230,1,(LEN(G230)-1)-3))&lt;24,VALUE(MID(G230,0+(LEN(G230)-1)-1,2))&lt;60),VALUE(MID(G230,1,(LEN(G230)-1)-3))/24+VALUE(MID(G230,0+(LEN(G230)-1)-1,2))/1440,-1),IF(AND((LEN(G230)-1)&gt;=1,(LEN(G230)-1)&lt;=2,ISNUMBER(VALUE(MID(G230,1,1))),IF((LEN(G230)-1)=2,ISNUMBER(VALUE(MID(G230,2,1))),TRUE),VALUE(MID(G230,1,(LEN(G230)-1)))&lt;24),VALUE(MID(G230,1,(LEN(G230)-1)))/24,-1)),-1)))</x:f>
      </x:c>
      <x:c r="J230" s="72" t="n">
        <x:f>IF(OR(E230="",E230="В"),0,IF(OR(E230=$B$42,E230=$B$43,E230=$B$44,E230=$B$45,E230=$B$46),INDEX($G$42:$G$46,MATCH(E230,$B$42:$B$46,0)),$D$7))</x:f>
        <x:v>0</x:v>
      </x:c>
      <x:c r="K230" s="73" t="n">
        <x:f>IF(OR(L230="",L230="Выходной"),0,IF(L230="Готово",ROUND(24*MOD(I230-H230,1)-J230/60,10),"Проверить"))</x:f>
        <x:v>0</x:v>
      </x:c>
      <x:c r="L230" s="74" t="str">
        <x:f>IF(E230="","",IF(C230="","Нет дня",IF(E230="В","Выходной",IF(LEN(TRIM($B$20))=0,"Нет имени",IF(COUNTIFS($B$10:$B$33,$B$20)&gt;1,"Повтор имени",IF(OR(E230=$B$42,E230=$B$43,E230=$B$44,E230=$B$45,E230=$B$46),IF(INDEX($I$42:$I$46,MATCH(E230,$B$42:$B$46,0))="Готово","Готово","Проверьте смену"),IF(OR(IFERROR(SEARCH("-",E230),0)=0,IFERROR(SEARCH("-",E230,SEARCH("-",E230)+1),0)&gt;0),"Нет кода",IF(OR(H230&lt;0,I230&lt;0),"Неверное время",IF(H230=I230,"Начало равно концу",IF(NOT(ISNUMBER($D$7)),"Проверьте перерыв",IF(OR($D$7&lt;0,$D$7&lt;&gt;INT($D$7)),"Проверьте перерыв",IF($D$7&gt;=ROUND(MOD(I230-H230,1)*1440,8),"Перерыв не меньше смены","Готово"))))))))))))</x:f>
      </x:c>
      <x:c r="M230" s="3"/>
      <x:c r="N230" s="3"/>
      <x:c r="O230" s="3"/>
      <x:c r="P230" s="3"/>
      <x:c r="Q230" s="3"/>
      <x:c r="R230" s="3"/>
      <x:c r="S230" s="3"/>
      <x:c r="T230" s="3"/>
      <x:c r="U230" s="3"/>
      <x:c r="V230" s="3"/>
      <x:c r="W230" s="3"/>
      <x:c r="X230" s="3"/>
      <x:c r="Y230" s="3"/>
      <x:c r="Z230" s="3"/>
      <x:c r="AA230" s="3"/>
      <x:c r="AB230" s="3"/>
      <x:c r="AC230" s="3"/>
      <x:c r="AD230" s="3"/>
      <x:c r="AE230" s="3"/>
      <x:c r="AF230" s="3"/>
      <x:c r="AG230" s="3"/>
      <x:c r="AH230" s="3"/>
      <x:c r="AI230" s="3"/>
      <x:c r="AJ230" s="3"/>
      <x:c r="AK230" s="3"/>
    </x:row>
    <x:row r="231" ht="30" customHeight="1">
      <x:c r="A231" s="3"/>
      <x:c r="B231" s="69" t="str">
        <x:f>IF($B$20="","",$B$20)</x:f>
      </x:c>
      <x:c r="C231" s="70" t="n">
        <x:f>IF(X$8="","",X$8)</x:f>
        <x:v>46347</x:v>
      </x:c>
      <x:c r="D231" s="69" t="str">
        <x:f>IF(X20="","",X20)</x:f>
      </x:c>
      <x:c r="E231" s="69" t="str">
        <x:f>IFERROR(UPPER(CONCATENATE("",SUBSTITUTE(CONCATENATE("",SUBSTITUTE(CONCATENATE("",SUBSTITUTE(TRIM(CONCATENATE("",D231))," ","")),"–","-")),"—","-"))),CONCATENATE("",D231))</x:f>
      </x:c>
      <x:c r="F231" s="69" t="str">
        <x:f>IFERROR(LEFT(CONCATENATE("[",E231),SEARCH("-",E231)),"")</x:f>
      </x:c>
      <x:c r="G231" s="69" t="str">
        <x:f>IFERROR(MID(CONCATENATE(E231,"]"),SEARCH("-",E231)+1,32),"")</x:f>
      </x:c>
      <x:c r="H231" s="71" t="str">
        <x:f>IF(OR(E231="",E231="В"),"",IF(OR(E231=$B$42,E231=$B$43,E231=$B$44,E231=$B$45,E231=$B$46),INDEX($E$42:$E$46,MATCH(E231,$B$42:$B$46,0)),IFERROR(IF(ISNUMBER(SEARCH(":",F231)),IF(AND(OR((LEN(F231)-1)=4,(LEN(F231)-1)=5),MID(F231,1+(LEN(F231)-1)-2,1)=":",ISNUMBER(VALUE(MID(F231,2,1))),IF((LEN(F231)-1)=5,ISNUMBER(VALUE(MID(F231,3,1))),TRUE),ISNUMBER(VALUE(MID(F231,1+(LEN(F231)-1)-1,1))),ISNUMBER(VALUE(MID(F231,1+(LEN(F231)-1),1))),VALUE(MID(F231,2,(LEN(F231)-1)-3))&lt;24,VALUE(MID(F231,1+(LEN(F231)-1)-1,2))&lt;60),VALUE(MID(F231,2,(LEN(F231)-1)-3))/24+VALUE(MID(F231,1+(LEN(F231)-1)-1,2))/1440,-1),IF(AND((LEN(F231)-1)&gt;=1,(LEN(F231)-1)&lt;=2,ISNUMBER(VALUE(MID(F231,2,1))),IF((LEN(F231)-1)=2,ISNUMBER(VALUE(MID(F231,3,1))),TRUE),VALUE(MID(F231,2,(LEN(F231)-1)))&lt;24),VALUE(MID(F231,2,(LEN(F231)-1)))/24,-1)),-1)))</x:f>
      </x:c>
      <x:c r="I231" s="71" t="str">
        <x:f>IF(OR(E231="",E231="В"),"",IF(OR(E231=$B$42,E231=$B$43,E231=$B$44,E231=$B$45,E231=$B$46),INDEX($F$42:$F$46,MATCH(E231,$B$42:$B$46,0)),IFERROR(IF(ISNUMBER(SEARCH(":",G231)),IF(AND(OR((LEN(G231)-1)=4,(LEN(G231)-1)=5),MID(G231,0+(LEN(G231)-1)-2,1)=":",ISNUMBER(VALUE(MID(G231,1,1))),IF((LEN(G231)-1)=5,ISNUMBER(VALUE(MID(G231,2,1))),TRUE),ISNUMBER(VALUE(MID(G231,0+(LEN(G231)-1)-1,1))),ISNUMBER(VALUE(MID(G231,0+(LEN(G231)-1),1))),VALUE(MID(G231,1,(LEN(G231)-1)-3))&lt;24,VALUE(MID(G231,0+(LEN(G231)-1)-1,2))&lt;60),VALUE(MID(G231,1,(LEN(G231)-1)-3))/24+VALUE(MID(G231,0+(LEN(G231)-1)-1,2))/1440,-1),IF(AND((LEN(G231)-1)&gt;=1,(LEN(G231)-1)&lt;=2,ISNUMBER(VALUE(MID(G231,1,1))),IF((LEN(G231)-1)=2,ISNUMBER(VALUE(MID(G231,2,1))),TRUE),VALUE(MID(G231,1,(LEN(G231)-1)))&lt;24),VALUE(MID(G231,1,(LEN(G231)-1)))/24,-1)),-1)))</x:f>
      </x:c>
      <x:c r="J231" s="72" t="n">
        <x:f>IF(OR(E231="",E231="В"),0,IF(OR(E231=$B$42,E231=$B$43,E231=$B$44,E231=$B$45,E231=$B$46),INDEX($G$42:$G$46,MATCH(E231,$B$42:$B$46,0)),$D$7))</x:f>
        <x:v>0</x:v>
      </x:c>
      <x:c r="K231" s="73" t="n">
        <x:f>IF(OR(L231="",L231="Выходной"),0,IF(L231="Готово",ROUND(24*MOD(I231-H231,1)-J231/60,10),"Проверить"))</x:f>
        <x:v>0</x:v>
      </x:c>
      <x:c r="L231" s="74" t="str">
        <x:f>IF(E231="","",IF(C231="","Нет дня",IF(E231="В","Выходной",IF(LEN(TRIM($B$20))=0,"Нет имени",IF(COUNTIFS($B$10:$B$33,$B$20)&gt;1,"Повтор имени",IF(OR(E231=$B$42,E231=$B$43,E231=$B$44,E231=$B$45,E231=$B$46),IF(INDEX($I$42:$I$46,MATCH(E231,$B$42:$B$46,0))="Готово","Готово","Проверьте смену"),IF(OR(IFERROR(SEARCH("-",E231),0)=0,IFERROR(SEARCH("-",E231,SEARCH("-",E231)+1),0)&gt;0),"Нет кода",IF(OR(H231&lt;0,I231&lt;0),"Неверное время",IF(H231=I231,"Начало равно концу",IF(NOT(ISNUMBER($D$7)),"Проверьте перерыв",IF(OR($D$7&lt;0,$D$7&lt;&gt;INT($D$7)),"Проверьте перерыв",IF($D$7&gt;=ROUND(MOD(I231-H231,1)*1440,8),"Перерыв не меньше смены","Готово"))))))))))))</x:f>
      </x:c>
      <x:c r="M231" s="3"/>
      <x:c r="N231" s="3"/>
      <x:c r="O231" s="3"/>
      <x:c r="P231" s="3"/>
      <x:c r="Q231" s="3"/>
      <x:c r="R231" s="3"/>
      <x:c r="S231" s="3"/>
      <x:c r="T231" s="3"/>
      <x:c r="U231" s="3"/>
      <x:c r="V231" s="3"/>
      <x:c r="W231" s="3"/>
      <x:c r="X231" s="3"/>
      <x:c r="Y231" s="3"/>
      <x:c r="Z231" s="3"/>
      <x:c r="AA231" s="3"/>
      <x:c r="AB231" s="3"/>
      <x:c r="AC231" s="3"/>
      <x:c r="AD231" s="3"/>
      <x:c r="AE231" s="3"/>
      <x:c r="AF231" s="3"/>
      <x:c r="AG231" s="3"/>
      <x:c r="AH231" s="3"/>
      <x:c r="AI231" s="3"/>
      <x:c r="AJ231" s="3"/>
      <x:c r="AK231" s="3"/>
    </x:row>
    <x:row r="232" ht="30" customHeight="1">
      <x:c r="A232" s="3"/>
      <x:c r="B232" s="69" t="str">
        <x:f>IF($B$20="","",$B$20)</x:f>
      </x:c>
      <x:c r="C232" s="70" t="n">
        <x:f>IF(Y$8="","",Y$8)</x:f>
        <x:v>46348</x:v>
      </x:c>
      <x:c r="D232" s="69" t="str">
        <x:f>IF(Y20="","",Y20)</x:f>
      </x:c>
      <x:c r="E232" s="69" t="str">
        <x:f>IFERROR(UPPER(CONCATENATE("",SUBSTITUTE(CONCATENATE("",SUBSTITUTE(CONCATENATE("",SUBSTITUTE(TRIM(CONCATENATE("",D232))," ","")),"–","-")),"—","-"))),CONCATENATE("",D232))</x:f>
      </x:c>
      <x:c r="F232" s="69" t="str">
        <x:f>IFERROR(LEFT(CONCATENATE("[",E232),SEARCH("-",E232)),"")</x:f>
      </x:c>
      <x:c r="G232" s="69" t="str">
        <x:f>IFERROR(MID(CONCATENATE(E232,"]"),SEARCH("-",E232)+1,32),"")</x:f>
      </x:c>
      <x:c r="H232" s="71" t="str">
        <x:f>IF(OR(E232="",E232="В"),"",IF(OR(E232=$B$42,E232=$B$43,E232=$B$44,E232=$B$45,E232=$B$46),INDEX($E$42:$E$46,MATCH(E232,$B$42:$B$46,0)),IFERROR(IF(ISNUMBER(SEARCH(":",F232)),IF(AND(OR((LEN(F232)-1)=4,(LEN(F232)-1)=5),MID(F232,1+(LEN(F232)-1)-2,1)=":",ISNUMBER(VALUE(MID(F232,2,1))),IF((LEN(F232)-1)=5,ISNUMBER(VALUE(MID(F232,3,1))),TRUE),ISNUMBER(VALUE(MID(F232,1+(LEN(F232)-1)-1,1))),ISNUMBER(VALUE(MID(F232,1+(LEN(F232)-1),1))),VALUE(MID(F232,2,(LEN(F232)-1)-3))&lt;24,VALUE(MID(F232,1+(LEN(F232)-1)-1,2))&lt;60),VALUE(MID(F232,2,(LEN(F232)-1)-3))/24+VALUE(MID(F232,1+(LEN(F232)-1)-1,2))/1440,-1),IF(AND((LEN(F232)-1)&gt;=1,(LEN(F232)-1)&lt;=2,ISNUMBER(VALUE(MID(F232,2,1))),IF((LEN(F232)-1)=2,ISNUMBER(VALUE(MID(F232,3,1))),TRUE),VALUE(MID(F232,2,(LEN(F232)-1)))&lt;24),VALUE(MID(F232,2,(LEN(F232)-1)))/24,-1)),-1)))</x:f>
      </x:c>
      <x:c r="I232" s="71" t="str">
        <x:f>IF(OR(E232="",E232="В"),"",IF(OR(E232=$B$42,E232=$B$43,E232=$B$44,E232=$B$45,E232=$B$46),INDEX($F$42:$F$46,MATCH(E232,$B$42:$B$46,0)),IFERROR(IF(ISNUMBER(SEARCH(":",G232)),IF(AND(OR((LEN(G232)-1)=4,(LEN(G232)-1)=5),MID(G232,0+(LEN(G232)-1)-2,1)=":",ISNUMBER(VALUE(MID(G232,1,1))),IF((LEN(G232)-1)=5,ISNUMBER(VALUE(MID(G232,2,1))),TRUE),ISNUMBER(VALUE(MID(G232,0+(LEN(G232)-1)-1,1))),ISNUMBER(VALUE(MID(G232,0+(LEN(G232)-1),1))),VALUE(MID(G232,1,(LEN(G232)-1)-3))&lt;24,VALUE(MID(G232,0+(LEN(G232)-1)-1,2))&lt;60),VALUE(MID(G232,1,(LEN(G232)-1)-3))/24+VALUE(MID(G232,0+(LEN(G232)-1)-1,2))/1440,-1),IF(AND((LEN(G232)-1)&gt;=1,(LEN(G232)-1)&lt;=2,ISNUMBER(VALUE(MID(G232,1,1))),IF((LEN(G232)-1)=2,ISNUMBER(VALUE(MID(G232,2,1))),TRUE),VALUE(MID(G232,1,(LEN(G232)-1)))&lt;24),VALUE(MID(G232,1,(LEN(G232)-1)))/24,-1)),-1)))</x:f>
      </x:c>
      <x:c r="J232" s="72" t="n">
        <x:f>IF(OR(E232="",E232="В"),0,IF(OR(E232=$B$42,E232=$B$43,E232=$B$44,E232=$B$45,E232=$B$46),INDEX($G$42:$G$46,MATCH(E232,$B$42:$B$46,0)),$D$7))</x:f>
        <x:v>0</x:v>
      </x:c>
      <x:c r="K232" s="73" t="n">
        <x:f>IF(OR(L232="",L232="Выходной"),0,IF(L232="Готово",ROUND(24*MOD(I232-H232,1)-J232/60,10),"Проверить"))</x:f>
        <x:v>0</x:v>
      </x:c>
      <x:c r="L232" s="74" t="str">
        <x:f>IF(E232="","",IF(C232="","Нет дня",IF(E232="В","Выходной",IF(LEN(TRIM($B$20))=0,"Нет имени",IF(COUNTIFS($B$10:$B$33,$B$20)&gt;1,"Повтор имени",IF(OR(E232=$B$42,E232=$B$43,E232=$B$44,E232=$B$45,E232=$B$46),IF(INDEX($I$42:$I$46,MATCH(E232,$B$42:$B$46,0))="Готово","Готово","Проверьте смену"),IF(OR(IFERROR(SEARCH("-",E232),0)=0,IFERROR(SEARCH("-",E232,SEARCH("-",E232)+1),0)&gt;0),"Нет кода",IF(OR(H232&lt;0,I232&lt;0),"Неверное время",IF(H232=I232,"Начало равно концу",IF(NOT(ISNUMBER($D$7)),"Проверьте перерыв",IF(OR($D$7&lt;0,$D$7&lt;&gt;INT($D$7)),"Проверьте перерыв",IF($D$7&gt;=ROUND(MOD(I232-H232,1)*1440,8),"Перерыв не меньше смены","Готово"))))))))))))</x:f>
      </x:c>
      <x:c r="M232" s="3"/>
      <x:c r="N232" s="3"/>
      <x:c r="O232" s="3"/>
      <x:c r="P232" s="3"/>
      <x:c r="Q232" s="3"/>
      <x:c r="R232" s="3"/>
      <x:c r="S232" s="3"/>
      <x:c r="T232" s="3"/>
      <x:c r="U232" s="3"/>
      <x:c r="V232" s="3"/>
      <x:c r="W232" s="3"/>
      <x:c r="X232" s="3"/>
      <x:c r="Y232" s="3"/>
      <x:c r="Z232" s="3"/>
      <x:c r="AA232" s="3"/>
      <x:c r="AB232" s="3"/>
      <x:c r="AC232" s="3"/>
      <x:c r="AD232" s="3"/>
      <x:c r="AE232" s="3"/>
      <x:c r="AF232" s="3"/>
      <x:c r="AG232" s="3"/>
      <x:c r="AH232" s="3"/>
      <x:c r="AI232" s="3"/>
      <x:c r="AJ232" s="3"/>
      <x:c r="AK232" s="3"/>
    </x:row>
    <x:row r="233" ht="30" customHeight="1">
      <x:c r="A233" s="3"/>
      <x:c r="B233" s="69" t="str">
        <x:f>IF($B$20="","",$B$20)</x:f>
      </x:c>
      <x:c r="C233" s="70" t="n">
        <x:f>IF(Z$8="","",Z$8)</x:f>
        <x:v>46349</x:v>
      </x:c>
      <x:c r="D233" s="69" t="str">
        <x:f>IF(Z20="","",Z20)</x:f>
      </x:c>
      <x:c r="E233" s="69" t="str">
        <x:f>IFERROR(UPPER(CONCATENATE("",SUBSTITUTE(CONCATENATE("",SUBSTITUTE(CONCATENATE("",SUBSTITUTE(TRIM(CONCATENATE("",D233))," ","")),"–","-")),"—","-"))),CONCATENATE("",D233))</x:f>
      </x:c>
      <x:c r="F233" s="69" t="str">
        <x:f>IFERROR(LEFT(CONCATENATE("[",E233),SEARCH("-",E233)),"")</x:f>
      </x:c>
      <x:c r="G233" s="69" t="str">
        <x:f>IFERROR(MID(CONCATENATE(E233,"]"),SEARCH("-",E233)+1,32),"")</x:f>
      </x:c>
      <x:c r="H233" s="71" t="str">
        <x:f>IF(OR(E233="",E233="В"),"",IF(OR(E233=$B$42,E233=$B$43,E233=$B$44,E233=$B$45,E233=$B$46),INDEX($E$42:$E$46,MATCH(E233,$B$42:$B$46,0)),IFERROR(IF(ISNUMBER(SEARCH(":",F233)),IF(AND(OR((LEN(F233)-1)=4,(LEN(F233)-1)=5),MID(F233,1+(LEN(F233)-1)-2,1)=":",ISNUMBER(VALUE(MID(F233,2,1))),IF((LEN(F233)-1)=5,ISNUMBER(VALUE(MID(F233,3,1))),TRUE),ISNUMBER(VALUE(MID(F233,1+(LEN(F233)-1)-1,1))),ISNUMBER(VALUE(MID(F233,1+(LEN(F233)-1),1))),VALUE(MID(F233,2,(LEN(F233)-1)-3))&lt;24,VALUE(MID(F233,1+(LEN(F233)-1)-1,2))&lt;60),VALUE(MID(F233,2,(LEN(F233)-1)-3))/24+VALUE(MID(F233,1+(LEN(F233)-1)-1,2))/1440,-1),IF(AND((LEN(F233)-1)&gt;=1,(LEN(F233)-1)&lt;=2,ISNUMBER(VALUE(MID(F233,2,1))),IF((LEN(F233)-1)=2,ISNUMBER(VALUE(MID(F233,3,1))),TRUE),VALUE(MID(F233,2,(LEN(F233)-1)))&lt;24),VALUE(MID(F233,2,(LEN(F233)-1)))/24,-1)),-1)))</x:f>
      </x:c>
      <x:c r="I233" s="71" t="str">
        <x:f>IF(OR(E233="",E233="В"),"",IF(OR(E233=$B$42,E233=$B$43,E233=$B$44,E233=$B$45,E233=$B$46),INDEX($F$42:$F$46,MATCH(E233,$B$42:$B$46,0)),IFERROR(IF(ISNUMBER(SEARCH(":",G233)),IF(AND(OR((LEN(G233)-1)=4,(LEN(G233)-1)=5),MID(G233,0+(LEN(G233)-1)-2,1)=":",ISNUMBER(VALUE(MID(G233,1,1))),IF((LEN(G233)-1)=5,ISNUMBER(VALUE(MID(G233,2,1))),TRUE),ISNUMBER(VALUE(MID(G233,0+(LEN(G233)-1)-1,1))),ISNUMBER(VALUE(MID(G233,0+(LEN(G233)-1),1))),VALUE(MID(G233,1,(LEN(G233)-1)-3))&lt;24,VALUE(MID(G233,0+(LEN(G233)-1)-1,2))&lt;60),VALUE(MID(G233,1,(LEN(G233)-1)-3))/24+VALUE(MID(G233,0+(LEN(G233)-1)-1,2))/1440,-1),IF(AND((LEN(G233)-1)&gt;=1,(LEN(G233)-1)&lt;=2,ISNUMBER(VALUE(MID(G233,1,1))),IF((LEN(G233)-1)=2,ISNUMBER(VALUE(MID(G233,2,1))),TRUE),VALUE(MID(G233,1,(LEN(G233)-1)))&lt;24),VALUE(MID(G233,1,(LEN(G233)-1)))/24,-1)),-1)))</x:f>
      </x:c>
      <x:c r="J233" s="72" t="n">
        <x:f>IF(OR(E233="",E233="В"),0,IF(OR(E233=$B$42,E233=$B$43,E233=$B$44,E233=$B$45,E233=$B$46),INDEX($G$42:$G$46,MATCH(E233,$B$42:$B$46,0)),$D$7))</x:f>
        <x:v>0</x:v>
      </x:c>
      <x:c r="K233" s="73" t="n">
        <x:f>IF(OR(L233="",L233="Выходной"),0,IF(L233="Готово",ROUND(24*MOD(I233-H233,1)-J233/60,10),"Проверить"))</x:f>
        <x:v>0</x:v>
      </x:c>
      <x:c r="L233" s="74" t="str">
        <x:f>IF(E233="","",IF(C233="","Нет дня",IF(E233="В","Выходной",IF(LEN(TRIM($B$20))=0,"Нет имени",IF(COUNTIFS($B$10:$B$33,$B$20)&gt;1,"Повтор имени",IF(OR(E233=$B$42,E233=$B$43,E233=$B$44,E233=$B$45,E233=$B$46),IF(INDEX($I$42:$I$46,MATCH(E233,$B$42:$B$46,0))="Готово","Готово","Проверьте смену"),IF(OR(IFERROR(SEARCH("-",E233),0)=0,IFERROR(SEARCH("-",E233,SEARCH("-",E233)+1),0)&gt;0),"Нет кода",IF(OR(H233&lt;0,I233&lt;0),"Неверное время",IF(H233=I233,"Начало равно концу",IF(NOT(ISNUMBER($D$7)),"Проверьте перерыв",IF(OR($D$7&lt;0,$D$7&lt;&gt;INT($D$7)),"Проверьте перерыв",IF($D$7&gt;=ROUND(MOD(I233-H233,1)*1440,8),"Перерыв не меньше смены","Готово"))))))))))))</x:f>
      </x:c>
      <x:c r="M233" s="3"/>
      <x:c r="N233" s="3"/>
      <x:c r="O233" s="3"/>
      <x:c r="P233" s="3"/>
      <x:c r="Q233" s="3"/>
      <x:c r="R233" s="3"/>
      <x:c r="S233" s="3"/>
      <x:c r="T233" s="3"/>
      <x:c r="U233" s="3"/>
      <x:c r="V233" s="3"/>
      <x:c r="W233" s="3"/>
      <x:c r="X233" s="3"/>
      <x:c r="Y233" s="3"/>
      <x:c r="Z233" s="3"/>
      <x:c r="AA233" s="3"/>
      <x:c r="AB233" s="3"/>
      <x:c r="AC233" s="3"/>
      <x:c r="AD233" s="3"/>
      <x:c r="AE233" s="3"/>
      <x:c r="AF233" s="3"/>
      <x:c r="AG233" s="3"/>
      <x:c r="AH233" s="3"/>
      <x:c r="AI233" s="3"/>
      <x:c r="AJ233" s="3"/>
      <x:c r="AK233" s="3"/>
    </x:row>
    <x:row r="234" ht="30" customHeight="1">
      <x:c r="A234" s="3"/>
      <x:c r="B234" s="69" t="str">
        <x:f>IF($B$20="","",$B$20)</x:f>
      </x:c>
      <x:c r="C234" s="70" t="n">
        <x:f>IF(AA$8="","",AA$8)</x:f>
        <x:v>46350</x:v>
      </x:c>
      <x:c r="D234" s="69" t="str">
        <x:f>IF(AA20="","",AA20)</x:f>
      </x:c>
      <x:c r="E234" s="69" t="str">
        <x:f>IFERROR(UPPER(CONCATENATE("",SUBSTITUTE(CONCATENATE("",SUBSTITUTE(CONCATENATE("",SUBSTITUTE(TRIM(CONCATENATE("",D234))," ","")),"–","-")),"—","-"))),CONCATENATE("",D234))</x:f>
      </x:c>
      <x:c r="F234" s="69" t="str">
        <x:f>IFERROR(LEFT(CONCATENATE("[",E234),SEARCH("-",E234)),"")</x:f>
      </x:c>
      <x:c r="G234" s="69" t="str">
        <x:f>IFERROR(MID(CONCATENATE(E234,"]"),SEARCH("-",E234)+1,32),"")</x:f>
      </x:c>
      <x:c r="H234" s="71" t="str">
        <x:f>IF(OR(E234="",E234="В"),"",IF(OR(E234=$B$42,E234=$B$43,E234=$B$44,E234=$B$45,E234=$B$46),INDEX($E$42:$E$46,MATCH(E234,$B$42:$B$46,0)),IFERROR(IF(ISNUMBER(SEARCH(":",F234)),IF(AND(OR((LEN(F234)-1)=4,(LEN(F234)-1)=5),MID(F234,1+(LEN(F234)-1)-2,1)=":",ISNUMBER(VALUE(MID(F234,2,1))),IF((LEN(F234)-1)=5,ISNUMBER(VALUE(MID(F234,3,1))),TRUE),ISNUMBER(VALUE(MID(F234,1+(LEN(F234)-1)-1,1))),ISNUMBER(VALUE(MID(F234,1+(LEN(F234)-1),1))),VALUE(MID(F234,2,(LEN(F234)-1)-3))&lt;24,VALUE(MID(F234,1+(LEN(F234)-1)-1,2))&lt;60),VALUE(MID(F234,2,(LEN(F234)-1)-3))/24+VALUE(MID(F234,1+(LEN(F234)-1)-1,2))/1440,-1),IF(AND((LEN(F234)-1)&gt;=1,(LEN(F234)-1)&lt;=2,ISNUMBER(VALUE(MID(F234,2,1))),IF((LEN(F234)-1)=2,ISNUMBER(VALUE(MID(F234,3,1))),TRUE),VALUE(MID(F234,2,(LEN(F234)-1)))&lt;24),VALUE(MID(F234,2,(LEN(F234)-1)))/24,-1)),-1)))</x:f>
      </x:c>
      <x:c r="I234" s="71" t="str">
        <x:f>IF(OR(E234="",E234="В"),"",IF(OR(E234=$B$42,E234=$B$43,E234=$B$44,E234=$B$45,E234=$B$46),INDEX($F$42:$F$46,MATCH(E234,$B$42:$B$46,0)),IFERROR(IF(ISNUMBER(SEARCH(":",G234)),IF(AND(OR((LEN(G234)-1)=4,(LEN(G234)-1)=5),MID(G234,0+(LEN(G234)-1)-2,1)=":",ISNUMBER(VALUE(MID(G234,1,1))),IF((LEN(G234)-1)=5,ISNUMBER(VALUE(MID(G234,2,1))),TRUE),ISNUMBER(VALUE(MID(G234,0+(LEN(G234)-1)-1,1))),ISNUMBER(VALUE(MID(G234,0+(LEN(G234)-1),1))),VALUE(MID(G234,1,(LEN(G234)-1)-3))&lt;24,VALUE(MID(G234,0+(LEN(G234)-1)-1,2))&lt;60),VALUE(MID(G234,1,(LEN(G234)-1)-3))/24+VALUE(MID(G234,0+(LEN(G234)-1)-1,2))/1440,-1),IF(AND((LEN(G234)-1)&gt;=1,(LEN(G234)-1)&lt;=2,ISNUMBER(VALUE(MID(G234,1,1))),IF((LEN(G234)-1)=2,ISNUMBER(VALUE(MID(G234,2,1))),TRUE),VALUE(MID(G234,1,(LEN(G234)-1)))&lt;24),VALUE(MID(G234,1,(LEN(G234)-1)))/24,-1)),-1)))</x:f>
      </x:c>
      <x:c r="J234" s="72" t="n">
        <x:f>IF(OR(E234="",E234="В"),0,IF(OR(E234=$B$42,E234=$B$43,E234=$B$44,E234=$B$45,E234=$B$46),INDEX($G$42:$G$46,MATCH(E234,$B$42:$B$46,0)),$D$7))</x:f>
        <x:v>0</x:v>
      </x:c>
      <x:c r="K234" s="73" t="n">
        <x:f>IF(OR(L234="",L234="Выходной"),0,IF(L234="Готово",ROUND(24*MOD(I234-H234,1)-J234/60,10),"Проверить"))</x:f>
        <x:v>0</x:v>
      </x:c>
      <x:c r="L234" s="74" t="str">
        <x:f>IF(E234="","",IF(C234="","Нет дня",IF(E234="В","Выходной",IF(LEN(TRIM($B$20))=0,"Нет имени",IF(COUNTIFS($B$10:$B$33,$B$20)&gt;1,"Повтор имени",IF(OR(E234=$B$42,E234=$B$43,E234=$B$44,E234=$B$45,E234=$B$46),IF(INDEX($I$42:$I$46,MATCH(E234,$B$42:$B$46,0))="Готово","Готово","Проверьте смену"),IF(OR(IFERROR(SEARCH("-",E234),0)=0,IFERROR(SEARCH("-",E234,SEARCH("-",E234)+1),0)&gt;0),"Нет кода",IF(OR(H234&lt;0,I234&lt;0),"Неверное время",IF(H234=I234,"Начало равно концу",IF(NOT(ISNUMBER($D$7)),"Проверьте перерыв",IF(OR($D$7&lt;0,$D$7&lt;&gt;INT($D$7)),"Проверьте перерыв",IF($D$7&gt;=ROUND(MOD(I234-H234,1)*1440,8),"Перерыв не меньше смены","Готово"))))))))))))</x:f>
      </x:c>
      <x:c r="M234" s="3"/>
      <x:c r="N234" s="3"/>
      <x:c r="O234" s="3"/>
      <x:c r="P234" s="3"/>
      <x:c r="Q234" s="3"/>
      <x:c r="R234" s="3"/>
      <x:c r="S234" s="3"/>
      <x:c r="T234" s="3"/>
      <x:c r="U234" s="3"/>
      <x:c r="V234" s="3"/>
      <x:c r="W234" s="3"/>
      <x:c r="X234" s="3"/>
      <x:c r="Y234" s="3"/>
      <x:c r="Z234" s="3"/>
      <x:c r="AA234" s="3"/>
      <x:c r="AB234" s="3"/>
      <x:c r="AC234" s="3"/>
      <x:c r="AD234" s="3"/>
      <x:c r="AE234" s="3"/>
      <x:c r="AF234" s="3"/>
      <x:c r="AG234" s="3"/>
      <x:c r="AH234" s="3"/>
      <x:c r="AI234" s="3"/>
      <x:c r="AJ234" s="3"/>
      <x:c r="AK234" s="3"/>
    </x:row>
    <x:row r="235" ht="30" customHeight="1">
      <x:c r="A235" s="3"/>
      <x:c r="B235" s="69" t="str">
        <x:f>IF($B$20="","",$B$20)</x:f>
      </x:c>
      <x:c r="C235" s="70" t="n">
        <x:f>IF(AB$8="","",AB$8)</x:f>
        <x:v>46351</x:v>
      </x:c>
      <x:c r="D235" s="69" t="str">
        <x:f>IF(AB20="","",AB20)</x:f>
      </x:c>
      <x:c r="E235" s="69" t="str">
        <x:f>IFERROR(UPPER(CONCATENATE("",SUBSTITUTE(CONCATENATE("",SUBSTITUTE(CONCATENATE("",SUBSTITUTE(TRIM(CONCATENATE("",D235))," ","")),"–","-")),"—","-"))),CONCATENATE("",D235))</x:f>
      </x:c>
      <x:c r="F235" s="69" t="str">
        <x:f>IFERROR(LEFT(CONCATENATE("[",E235),SEARCH("-",E235)),"")</x:f>
      </x:c>
      <x:c r="G235" s="69" t="str">
        <x:f>IFERROR(MID(CONCATENATE(E235,"]"),SEARCH("-",E235)+1,32),"")</x:f>
      </x:c>
      <x:c r="H235" s="71" t="str">
        <x:f>IF(OR(E235="",E235="В"),"",IF(OR(E235=$B$42,E235=$B$43,E235=$B$44,E235=$B$45,E235=$B$46),INDEX($E$42:$E$46,MATCH(E235,$B$42:$B$46,0)),IFERROR(IF(ISNUMBER(SEARCH(":",F235)),IF(AND(OR((LEN(F235)-1)=4,(LEN(F235)-1)=5),MID(F235,1+(LEN(F235)-1)-2,1)=":",ISNUMBER(VALUE(MID(F235,2,1))),IF((LEN(F235)-1)=5,ISNUMBER(VALUE(MID(F235,3,1))),TRUE),ISNUMBER(VALUE(MID(F235,1+(LEN(F235)-1)-1,1))),ISNUMBER(VALUE(MID(F235,1+(LEN(F235)-1),1))),VALUE(MID(F235,2,(LEN(F235)-1)-3))&lt;24,VALUE(MID(F235,1+(LEN(F235)-1)-1,2))&lt;60),VALUE(MID(F235,2,(LEN(F235)-1)-3))/24+VALUE(MID(F235,1+(LEN(F235)-1)-1,2))/1440,-1),IF(AND((LEN(F235)-1)&gt;=1,(LEN(F235)-1)&lt;=2,ISNUMBER(VALUE(MID(F235,2,1))),IF((LEN(F235)-1)=2,ISNUMBER(VALUE(MID(F235,3,1))),TRUE),VALUE(MID(F235,2,(LEN(F235)-1)))&lt;24),VALUE(MID(F235,2,(LEN(F235)-1)))/24,-1)),-1)))</x:f>
      </x:c>
      <x:c r="I235" s="71" t="str">
        <x:f>IF(OR(E235="",E235="В"),"",IF(OR(E235=$B$42,E235=$B$43,E235=$B$44,E235=$B$45,E235=$B$46),INDEX($F$42:$F$46,MATCH(E235,$B$42:$B$46,0)),IFERROR(IF(ISNUMBER(SEARCH(":",G235)),IF(AND(OR((LEN(G235)-1)=4,(LEN(G235)-1)=5),MID(G235,0+(LEN(G235)-1)-2,1)=":",ISNUMBER(VALUE(MID(G235,1,1))),IF((LEN(G235)-1)=5,ISNUMBER(VALUE(MID(G235,2,1))),TRUE),ISNUMBER(VALUE(MID(G235,0+(LEN(G235)-1)-1,1))),ISNUMBER(VALUE(MID(G235,0+(LEN(G235)-1),1))),VALUE(MID(G235,1,(LEN(G235)-1)-3))&lt;24,VALUE(MID(G235,0+(LEN(G235)-1)-1,2))&lt;60),VALUE(MID(G235,1,(LEN(G235)-1)-3))/24+VALUE(MID(G235,0+(LEN(G235)-1)-1,2))/1440,-1),IF(AND((LEN(G235)-1)&gt;=1,(LEN(G235)-1)&lt;=2,ISNUMBER(VALUE(MID(G235,1,1))),IF((LEN(G235)-1)=2,ISNUMBER(VALUE(MID(G235,2,1))),TRUE),VALUE(MID(G235,1,(LEN(G235)-1)))&lt;24),VALUE(MID(G235,1,(LEN(G235)-1)))/24,-1)),-1)))</x:f>
      </x:c>
      <x:c r="J235" s="72" t="n">
        <x:f>IF(OR(E235="",E235="В"),0,IF(OR(E235=$B$42,E235=$B$43,E235=$B$44,E235=$B$45,E235=$B$46),INDEX($G$42:$G$46,MATCH(E235,$B$42:$B$46,0)),$D$7))</x:f>
        <x:v>0</x:v>
      </x:c>
      <x:c r="K235" s="73" t="n">
        <x:f>IF(OR(L235="",L235="Выходной"),0,IF(L235="Готово",ROUND(24*MOD(I235-H235,1)-J235/60,10),"Проверить"))</x:f>
        <x:v>0</x:v>
      </x:c>
      <x:c r="L235" s="74" t="str">
        <x:f>IF(E235="","",IF(C235="","Нет дня",IF(E235="В","Выходной",IF(LEN(TRIM($B$20))=0,"Нет имени",IF(COUNTIFS($B$10:$B$33,$B$20)&gt;1,"Повтор имени",IF(OR(E235=$B$42,E235=$B$43,E235=$B$44,E235=$B$45,E235=$B$46),IF(INDEX($I$42:$I$46,MATCH(E235,$B$42:$B$46,0))="Готово","Готово","Проверьте смену"),IF(OR(IFERROR(SEARCH("-",E235),0)=0,IFERROR(SEARCH("-",E235,SEARCH("-",E235)+1),0)&gt;0),"Нет кода",IF(OR(H235&lt;0,I235&lt;0),"Неверное время",IF(H235=I235,"Начало равно концу",IF(NOT(ISNUMBER($D$7)),"Проверьте перерыв",IF(OR($D$7&lt;0,$D$7&lt;&gt;INT($D$7)),"Проверьте перерыв",IF($D$7&gt;=ROUND(MOD(I235-H235,1)*1440,8),"Перерыв не меньше смены","Готово"))))))))))))</x:f>
      </x:c>
      <x:c r="M235" s="3"/>
      <x:c r="N235" s="3"/>
      <x:c r="O235" s="3"/>
      <x:c r="P235" s="3"/>
      <x:c r="Q235" s="3"/>
      <x:c r="R235" s="3"/>
      <x:c r="S235" s="3"/>
      <x:c r="T235" s="3"/>
      <x:c r="U235" s="3"/>
      <x:c r="V235" s="3"/>
      <x:c r="W235" s="3"/>
      <x:c r="X235" s="3"/>
      <x:c r="Y235" s="3"/>
      <x:c r="Z235" s="3"/>
      <x:c r="AA235" s="3"/>
      <x:c r="AB235" s="3"/>
      <x:c r="AC235" s="3"/>
      <x:c r="AD235" s="3"/>
      <x:c r="AE235" s="3"/>
      <x:c r="AF235" s="3"/>
      <x:c r="AG235" s="3"/>
      <x:c r="AH235" s="3"/>
      <x:c r="AI235" s="3"/>
      <x:c r="AJ235" s="3"/>
      <x:c r="AK235" s="3"/>
    </x:row>
    <x:row r="236" ht="30" customHeight="1">
      <x:c r="A236" s="3"/>
      <x:c r="B236" s="69" t="str">
        <x:f>IF($B$20="","",$B$20)</x:f>
      </x:c>
      <x:c r="C236" s="70" t="n">
        <x:f>IF(AC$8="","",AC$8)</x:f>
        <x:v>46352</x:v>
      </x:c>
      <x:c r="D236" s="69" t="str">
        <x:f>IF(AC20="","",AC20)</x:f>
      </x:c>
      <x:c r="E236" s="69" t="str">
        <x:f>IFERROR(UPPER(CONCATENATE("",SUBSTITUTE(CONCATENATE("",SUBSTITUTE(CONCATENATE("",SUBSTITUTE(TRIM(CONCATENATE("",D236))," ","")),"–","-")),"—","-"))),CONCATENATE("",D236))</x:f>
      </x:c>
      <x:c r="F236" s="69" t="str">
        <x:f>IFERROR(LEFT(CONCATENATE("[",E236),SEARCH("-",E236)),"")</x:f>
      </x:c>
      <x:c r="G236" s="69" t="str">
        <x:f>IFERROR(MID(CONCATENATE(E236,"]"),SEARCH("-",E236)+1,32),"")</x:f>
      </x:c>
      <x:c r="H236" s="71" t="str">
        <x:f>IF(OR(E236="",E236="В"),"",IF(OR(E236=$B$42,E236=$B$43,E236=$B$44,E236=$B$45,E236=$B$46),INDEX($E$42:$E$46,MATCH(E236,$B$42:$B$46,0)),IFERROR(IF(ISNUMBER(SEARCH(":",F236)),IF(AND(OR((LEN(F236)-1)=4,(LEN(F236)-1)=5),MID(F236,1+(LEN(F236)-1)-2,1)=":",ISNUMBER(VALUE(MID(F236,2,1))),IF((LEN(F236)-1)=5,ISNUMBER(VALUE(MID(F236,3,1))),TRUE),ISNUMBER(VALUE(MID(F236,1+(LEN(F236)-1)-1,1))),ISNUMBER(VALUE(MID(F236,1+(LEN(F236)-1),1))),VALUE(MID(F236,2,(LEN(F236)-1)-3))&lt;24,VALUE(MID(F236,1+(LEN(F236)-1)-1,2))&lt;60),VALUE(MID(F236,2,(LEN(F236)-1)-3))/24+VALUE(MID(F236,1+(LEN(F236)-1)-1,2))/1440,-1),IF(AND((LEN(F236)-1)&gt;=1,(LEN(F236)-1)&lt;=2,ISNUMBER(VALUE(MID(F236,2,1))),IF((LEN(F236)-1)=2,ISNUMBER(VALUE(MID(F236,3,1))),TRUE),VALUE(MID(F236,2,(LEN(F236)-1)))&lt;24),VALUE(MID(F236,2,(LEN(F236)-1)))/24,-1)),-1)))</x:f>
      </x:c>
      <x:c r="I236" s="71" t="str">
        <x:f>IF(OR(E236="",E236="В"),"",IF(OR(E236=$B$42,E236=$B$43,E236=$B$44,E236=$B$45,E236=$B$46),INDEX($F$42:$F$46,MATCH(E236,$B$42:$B$46,0)),IFERROR(IF(ISNUMBER(SEARCH(":",G236)),IF(AND(OR((LEN(G236)-1)=4,(LEN(G236)-1)=5),MID(G236,0+(LEN(G236)-1)-2,1)=":",ISNUMBER(VALUE(MID(G236,1,1))),IF((LEN(G236)-1)=5,ISNUMBER(VALUE(MID(G236,2,1))),TRUE),ISNUMBER(VALUE(MID(G236,0+(LEN(G236)-1)-1,1))),ISNUMBER(VALUE(MID(G236,0+(LEN(G236)-1),1))),VALUE(MID(G236,1,(LEN(G236)-1)-3))&lt;24,VALUE(MID(G236,0+(LEN(G236)-1)-1,2))&lt;60),VALUE(MID(G236,1,(LEN(G236)-1)-3))/24+VALUE(MID(G236,0+(LEN(G236)-1)-1,2))/1440,-1),IF(AND((LEN(G236)-1)&gt;=1,(LEN(G236)-1)&lt;=2,ISNUMBER(VALUE(MID(G236,1,1))),IF((LEN(G236)-1)=2,ISNUMBER(VALUE(MID(G236,2,1))),TRUE),VALUE(MID(G236,1,(LEN(G236)-1)))&lt;24),VALUE(MID(G236,1,(LEN(G236)-1)))/24,-1)),-1)))</x:f>
      </x:c>
      <x:c r="J236" s="72" t="n">
        <x:f>IF(OR(E236="",E236="В"),0,IF(OR(E236=$B$42,E236=$B$43,E236=$B$44,E236=$B$45,E236=$B$46),INDEX($G$42:$G$46,MATCH(E236,$B$42:$B$46,0)),$D$7))</x:f>
        <x:v>0</x:v>
      </x:c>
      <x:c r="K236" s="73" t="n">
        <x:f>IF(OR(L236="",L236="Выходной"),0,IF(L236="Готово",ROUND(24*MOD(I236-H236,1)-J236/60,10),"Проверить"))</x:f>
        <x:v>0</x:v>
      </x:c>
      <x:c r="L236" s="74" t="str">
        <x:f>IF(E236="","",IF(C236="","Нет дня",IF(E236="В","Выходной",IF(LEN(TRIM($B$20))=0,"Нет имени",IF(COUNTIFS($B$10:$B$33,$B$20)&gt;1,"Повтор имени",IF(OR(E236=$B$42,E236=$B$43,E236=$B$44,E236=$B$45,E236=$B$46),IF(INDEX($I$42:$I$46,MATCH(E236,$B$42:$B$46,0))="Готово","Готово","Проверьте смену"),IF(OR(IFERROR(SEARCH("-",E236),0)=0,IFERROR(SEARCH("-",E236,SEARCH("-",E236)+1),0)&gt;0),"Нет кода",IF(OR(H236&lt;0,I236&lt;0),"Неверное время",IF(H236=I236,"Начало равно концу",IF(NOT(ISNUMBER($D$7)),"Проверьте перерыв",IF(OR($D$7&lt;0,$D$7&lt;&gt;INT($D$7)),"Проверьте перерыв",IF($D$7&gt;=ROUND(MOD(I236-H236,1)*1440,8),"Перерыв не меньше смены","Готово"))))))))))))</x:f>
      </x:c>
      <x:c r="M236" s="3"/>
      <x:c r="N236" s="3"/>
      <x:c r="O236" s="3"/>
      <x:c r="P236" s="3"/>
      <x:c r="Q236" s="3"/>
      <x:c r="R236" s="3"/>
      <x:c r="S236" s="3"/>
      <x:c r="T236" s="3"/>
      <x:c r="U236" s="3"/>
      <x:c r="V236" s="3"/>
      <x:c r="W236" s="3"/>
      <x:c r="X236" s="3"/>
      <x:c r="Y236" s="3"/>
      <x:c r="Z236" s="3"/>
      <x:c r="AA236" s="3"/>
      <x:c r="AB236" s="3"/>
      <x:c r="AC236" s="3"/>
      <x:c r="AD236" s="3"/>
      <x:c r="AE236" s="3"/>
      <x:c r="AF236" s="3"/>
      <x:c r="AG236" s="3"/>
      <x:c r="AH236" s="3"/>
      <x:c r="AI236" s="3"/>
      <x:c r="AJ236" s="3"/>
      <x:c r="AK236" s="3"/>
    </x:row>
    <x:row r="237" ht="30" customHeight="1">
      <x:c r="A237" s="3"/>
      <x:c r="B237" s="69" t="str">
        <x:f>IF($B$20="","",$B$20)</x:f>
      </x:c>
      <x:c r="C237" s="70" t="n">
        <x:f>IF(AD$8="","",AD$8)</x:f>
        <x:v>46353</x:v>
      </x:c>
      <x:c r="D237" s="69" t="str">
        <x:f>IF(AD20="","",AD20)</x:f>
      </x:c>
      <x:c r="E237" s="69" t="str">
        <x:f>IFERROR(UPPER(CONCATENATE("",SUBSTITUTE(CONCATENATE("",SUBSTITUTE(CONCATENATE("",SUBSTITUTE(TRIM(CONCATENATE("",D237))," ","")),"–","-")),"—","-"))),CONCATENATE("",D237))</x:f>
      </x:c>
      <x:c r="F237" s="69" t="str">
        <x:f>IFERROR(LEFT(CONCATENATE("[",E237),SEARCH("-",E237)),"")</x:f>
      </x:c>
      <x:c r="G237" s="69" t="str">
        <x:f>IFERROR(MID(CONCATENATE(E237,"]"),SEARCH("-",E237)+1,32),"")</x:f>
      </x:c>
      <x:c r="H237" s="71" t="str">
        <x:f>IF(OR(E237="",E237="В"),"",IF(OR(E237=$B$42,E237=$B$43,E237=$B$44,E237=$B$45,E237=$B$46),INDEX($E$42:$E$46,MATCH(E237,$B$42:$B$46,0)),IFERROR(IF(ISNUMBER(SEARCH(":",F237)),IF(AND(OR((LEN(F237)-1)=4,(LEN(F237)-1)=5),MID(F237,1+(LEN(F237)-1)-2,1)=":",ISNUMBER(VALUE(MID(F237,2,1))),IF((LEN(F237)-1)=5,ISNUMBER(VALUE(MID(F237,3,1))),TRUE),ISNUMBER(VALUE(MID(F237,1+(LEN(F237)-1)-1,1))),ISNUMBER(VALUE(MID(F237,1+(LEN(F237)-1),1))),VALUE(MID(F237,2,(LEN(F237)-1)-3))&lt;24,VALUE(MID(F237,1+(LEN(F237)-1)-1,2))&lt;60),VALUE(MID(F237,2,(LEN(F237)-1)-3))/24+VALUE(MID(F237,1+(LEN(F237)-1)-1,2))/1440,-1),IF(AND((LEN(F237)-1)&gt;=1,(LEN(F237)-1)&lt;=2,ISNUMBER(VALUE(MID(F237,2,1))),IF((LEN(F237)-1)=2,ISNUMBER(VALUE(MID(F237,3,1))),TRUE),VALUE(MID(F237,2,(LEN(F237)-1)))&lt;24),VALUE(MID(F237,2,(LEN(F237)-1)))/24,-1)),-1)))</x:f>
      </x:c>
      <x:c r="I237" s="71" t="str">
        <x:f>IF(OR(E237="",E237="В"),"",IF(OR(E237=$B$42,E237=$B$43,E237=$B$44,E237=$B$45,E237=$B$46),INDEX($F$42:$F$46,MATCH(E237,$B$42:$B$46,0)),IFERROR(IF(ISNUMBER(SEARCH(":",G237)),IF(AND(OR((LEN(G237)-1)=4,(LEN(G237)-1)=5),MID(G237,0+(LEN(G237)-1)-2,1)=":",ISNUMBER(VALUE(MID(G237,1,1))),IF((LEN(G237)-1)=5,ISNUMBER(VALUE(MID(G237,2,1))),TRUE),ISNUMBER(VALUE(MID(G237,0+(LEN(G237)-1)-1,1))),ISNUMBER(VALUE(MID(G237,0+(LEN(G237)-1),1))),VALUE(MID(G237,1,(LEN(G237)-1)-3))&lt;24,VALUE(MID(G237,0+(LEN(G237)-1)-1,2))&lt;60),VALUE(MID(G237,1,(LEN(G237)-1)-3))/24+VALUE(MID(G237,0+(LEN(G237)-1)-1,2))/1440,-1),IF(AND((LEN(G237)-1)&gt;=1,(LEN(G237)-1)&lt;=2,ISNUMBER(VALUE(MID(G237,1,1))),IF((LEN(G237)-1)=2,ISNUMBER(VALUE(MID(G237,2,1))),TRUE),VALUE(MID(G237,1,(LEN(G237)-1)))&lt;24),VALUE(MID(G237,1,(LEN(G237)-1)))/24,-1)),-1)))</x:f>
      </x:c>
      <x:c r="J237" s="72" t="n">
        <x:f>IF(OR(E237="",E237="В"),0,IF(OR(E237=$B$42,E237=$B$43,E237=$B$44,E237=$B$45,E237=$B$46),INDEX($G$42:$G$46,MATCH(E237,$B$42:$B$46,0)),$D$7))</x:f>
        <x:v>0</x:v>
      </x:c>
      <x:c r="K237" s="73" t="n">
        <x:f>IF(OR(L237="",L237="Выходной"),0,IF(L237="Готово",ROUND(24*MOD(I237-H237,1)-J237/60,10),"Проверить"))</x:f>
        <x:v>0</x:v>
      </x:c>
      <x:c r="L237" s="74" t="str">
        <x:f>IF(E237="","",IF(C237="","Нет дня",IF(E237="В","Выходной",IF(LEN(TRIM($B$20))=0,"Нет имени",IF(COUNTIFS($B$10:$B$33,$B$20)&gt;1,"Повтор имени",IF(OR(E237=$B$42,E237=$B$43,E237=$B$44,E237=$B$45,E237=$B$46),IF(INDEX($I$42:$I$46,MATCH(E237,$B$42:$B$46,0))="Готово","Готово","Проверьте смену"),IF(OR(IFERROR(SEARCH("-",E237),0)=0,IFERROR(SEARCH("-",E237,SEARCH("-",E237)+1),0)&gt;0),"Нет кода",IF(OR(H237&lt;0,I237&lt;0),"Неверное время",IF(H237=I237,"Начало равно концу",IF(NOT(ISNUMBER($D$7)),"Проверьте перерыв",IF(OR($D$7&lt;0,$D$7&lt;&gt;INT($D$7)),"Проверьте перерыв",IF($D$7&gt;=ROUND(MOD(I237-H237,1)*1440,8),"Перерыв не меньше смены","Готово"))))))))))))</x:f>
      </x:c>
      <x:c r="M237" s="3"/>
      <x:c r="N237" s="3"/>
      <x:c r="O237" s="3"/>
      <x:c r="P237" s="3"/>
      <x:c r="Q237" s="3"/>
      <x:c r="R237" s="3"/>
      <x:c r="S237" s="3"/>
      <x:c r="T237" s="3"/>
      <x:c r="U237" s="3"/>
      <x:c r="V237" s="3"/>
      <x:c r="W237" s="3"/>
      <x:c r="X237" s="3"/>
      <x:c r="Y237" s="3"/>
      <x:c r="Z237" s="3"/>
      <x:c r="AA237" s="3"/>
      <x:c r="AB237" s="3"/>
      <x:c r="AC237" s="3"/>
      <x:c r="AD237" s="3"/>
      <x:c r="AE237" s="3"/>
      <x:c r="AF237" s="3"/>
      <x:c r="AG237" s="3"/>
      <x:c r="AH237" s="3"/>
      <x:c r="AI237" s="3"/>
      <x:c r="AJ237" s="3"/>
      <x:c r="AK237" s="3"/>
    </x:row>
    <x:row r="238" ht="30" customHeight="1">
      <x:c r="A238" s="3"/>
      <x:c r="B238" s="69" t="str">
        <x:f>IF($B$20="","",$B$20)</x:f>
      </x:c>
      <x:c r="C238" s="70" t="n">
        <x:f>IF(AE$8="","",AE$8)</x:f>
        <x:v>46354</x:v>
      </x:c>
      <x:c r="D238" s="69" t="str">
        <x:f>IF(AE20="","",AE20)</x:f>
      </x:c>
      <x:c r="E238" s="69" t="str">
        <x:f>IFERROR(UPPER(CONCATENATE("",SUBSTITUTE(CONCATENATE("",SUBSTITUTE(CONCATENATE("",SUBSTITUTE(TRIM(CONCATENATE("",D238))," ","")),"–","-")),"—","-"))),CONCATENATE("",D238))</x:f>
      </x:c>
      <x:c r="F238" s="69" t="str">
        <x:f>IFERROR(LEFT(CONCATENATE("[",E238),SEARCH("-",E238)),"")</x:f>
      </x:c>
      <x:c r="G238" s="69" t="str">
        <x:f>IFERROR(MID(CONCATENATE(E238,"]"),SEARCH("-",E238)+1,32),"")</x:f>
      </x:c>
      <x:c r="H238" s="71" t="str">
        <x:f>IF(OR(E238="",E238="В"),"",IF(OR(E238=$B$42,E238=$B$43,E238=$B$44,E238=$B$45,E238=$B$46),INDEX($E$42:$E$46,MATCH(E238,$B$42:$B$46,0)),IFERROR(IF(ISNUMBER(SEARCH(":",F238)),IF(AND(OR((LEN(F238)-1)=4,(LEN(F238)-1)=5),MID(F238,1+(LEN(F238)-1)-2,1)=":",ISNUMBER(VALUE(MID(F238,2,1))),IF((LEN(F238)-1)=5,ISNUMBER(VALUE(MID(F238,3,1))),TRUE),ISNUMBER(VALUE(MID(F238,1+(LEN(F238)-1)-1,1))),ISNUMBER(VALUE(MID(F238,1+(LEN(F238)-1),1))),VALUE(MID(F238,2,(LEN(F238)-1)-3))&lt;24,VALUE(MID(F238,1+(LEN(F238)-1)-1,2))&lt;60),VALUE(MID(F238,2,(LEN(F238)-1)-3))/24+VALUE(MID(F238,1+(LEN(F238)-1)-1,2))/1440,-1),IF(AND((LEN(F238)-1)&gt;=1,(LEN(F238)-1)&lt;=2,ISNUMBER(VALUE(MID(F238,2,1))),IF((LEN(F238)-1)=2,ISNUMBER(VALUE(MID(F238,3,1))),TRUE),VALUE(MID(F238,2,(LEN(F238)-1)))&lt;24),VALUE(MID(F238,2,(LEN(F238)-1)))/24,-1)),-1)))</x:f>
      </x:c>
      <x:c r="I238" s="71" t="str">
        <x:f>IF(OR(E238="",E238="В"),"",IF(OR(E238=$B$42,E238=$B$43,E238=$B$44,E238=$B$45,E238=$B$46),INDEX($F$42:$F$46,MATCH(E238,$B$42:$B$46,0)),IFERROR(IF(ISNUMBER(SEARCH(":",G238)),IF(AND(OR((LEN(G238)-1)=4,(LEN(G238)-1)=5),MID(G238,0+(LEN(G238)-1)-2,1)=":",ISNUMBER(VALUE(MID(G238,1,1))),IF((LEN(G238)-1)=5,ISNUMBER(VALUE(MID(G238,2,1))),TRUE),ISNUMBER(VALUE(MID(G238,0+(LEN(G238)-1)-1,1))),ISNUMBER(VALUE(MID(G238,0+(LEN(G238)-1),1))),VALUE(MID(G238,1,(LEN(G238)-1)-3))&lt;24,VALUE(MID(G238,0+(LEN(G238)-1)-1,2))&lt;60),VALUE(MID(G238,1,(LEN(G238)-1)-3))/24+VALUE(MID(G238,0+(LEN(G238)-1)-1,2))/1440,-1),IF(AND((LEN(G238)-1)&gt;=1,(LEN(G238)-1)&lt;=2,ISNUMBER(VALUE(MID(G238,1,1))),IF((LEN(G238)-1)=2,ISNUMBER(VALUE(MID(G238,2,1))),TRUE),VALUE(MID(G238,1,(LEN(G238)-1)))&lt;24),VALUE(MID(G238,1,(LEN(G238)-1)))/24,-1)),-1)))</x:f>
      </x:c>
      <x:c r="J238" s="72" t="n">
        <x:f>IF(OR(E238="",E238="В"),0,IF(OR(E238=$B$42,E238=$B$43,E238=$B$44,E238=$B$45,E238=$B$46),INDEX($G$42:$G$46,MATCH(E238,$B$42:$B$46,0)),$D$7))</x:f>
        <x:v>0</x:v>
      </x:c>
      <x:c r="K238" s="73" t="n">
        <x:f>IF(OR(L238="",L238="Выходной"),0,IF(L238="Готово",ROUND(24*MOD(I238-H238,1)-J238/60,10),"Проверить"))</x:f>
        <x:v>0</x:v>
      </x:c>
      <x:c r="L238" s="74" t="str">
        <x:f>IF(E238="","",IF(C238="","Нет дня",IF(E238="В","Выходной",IF(LEN(TRIM($B$20))=0,"Нет имени",IF(COUNTIFS($B$10:$B$33,$B$20)&gt;1,"Повтор имени",IF(OR(E238=$B$42,E238=$B$43,E238=$B$44,E238=$B$45,E238=$B$46),IF(INDEX($I$42:$I$46,MATCH(E238,$B$42:$B$46,0))="Готово","Готово","Проверьте смену"),IF(OR(IFERROR(SEARCH("-",E238),0)=0,IFERROR(SEARCH("-",E238,SEARCH("-",E238)+1),0)&gt;0),"Нет кода",IF(OR(H238&lt;0,I238&lt;0),"Неверное время",IF(H238=I238,"Начало равно концу",IF(NOT(ISNUMBER($D$7)),"Проверьте перерыв",IF(OR($D$7&lt;0,$D$7&lt;&gt;INT($D$7)),"Проверьте перерыв",IF($D$7&gt;=ROUND(MOD(I238-H238,1)*1440,8),"Перерыв не меньше смены","Готово"))))))))))))</x:f>
      </x:c>
      <x:c r="M238" s="3"/>
      <x:c r="N238" s="3"/>
      <x:c r="O238" s="3"/>
      <x:c r="P238" s="3"/>
      <x:c r="Q238" s="3"/>
      <x:c r="R238" s="3"/>
      <x:c r="S238" s="3"/>
      <x:c r="T238" s="3"/>
      <x:c r="U238" s="3"/>
      <x:c r="V238" s="3"/>
      <x:c r="W238" s="3"/>
      <x:c r="X238" s="3"/>
      <x:c r="Y238" s="3"/>
      <x:c r="Z238" s="3"/>
      <x:c r="AA238" s="3"/>
      <x:c r="AB238" s="3"/>
      <x:c r="AC238" s="3"/>
      <x:c r="AD238" s="3"/>
      <x:c r="AE238" s="3"/>
      <x:c r="AF238" s="3"/>
      <x:c r="AG238" s="3"/>
      <x:c r="AH238" s="3"/>
      <x:c r="AI238" s="3"/>
      <x:c r="AJ238" s="3"/>
      <x:c r="AK238" s="3"/>
    </x:row>
    <x:row r="239" ht="30" customHeight="1">
      <x:c r="A239" s="3"/>
      <x:c r="B239" s="69" t="str">
        <x:f>IF($B$20="","",$B$20)</x:f>
      </x:c>
      <x:c r="C239" s="70" t="n">
        <x:f>IF(AF$8="","",AF$8)</x:f>
        <x:v>46355</x:v>
      </x:c>
      <x:c r="D239" s="69" t="str">
        <x:f>IF(AF20="","",AF20)</x:f>
      </x:c>
      <x:c r="E239" s="69" t="str">
        <x:f>IFERROR(UPPER(CONCATENATE("",SUBSTITUTE(CONCATENATE("",SUBSTITUTE(CONCATENATE("",SUBSTITUTE(TRIM(CONCATENATE("",D239))," ","")),"–","-")),"—","-"))),CONCATENATE("",D239))</x:f>
      </x:c>
      <x:c r="F239" s="69" t="str">
        <x:f>IFERROR(LEFT(CONCATENATE("[",E239),SEARCH("-",E239)),"")</x:f>
      </x:c>
      <x:c r="G239" s="69" t="str">
        <x:f>IFERROR(MID(CONCATENATE(E239,"]"),SEARCH("-",E239)+1,32),"")</x:f>
      </x:c>
      <x:c r="H239" s="71" t="str">
        <x:f>IF(OR(E239="",E239="В"),"",IF(OR(E239=$B$42,E239=$B$43,E239=$B$44,E239=$B$45,E239=$B$46),INDEX($E$42:$E$46,MATCH(E239,$B$42:$B$46,0)),IFERROR(IF(ISNUMBER(SEARCH(":",F239)),IF(AND(OR((LEN(F239)-1)=4,(LEN(F239)-1)=5),MID(F239,1+(LEN(F239)-1)-2,1)=":",ISNUMBER(VALUE(MID(F239,2,1))),IF((LEN(F239)-1)=5,ISNUMBER(VALUE(MID(F239,3,1))),TRUE),ISNUMBER(VALUE(MID(F239,1+(LEN(F239)-1)-1,1))),ISNUMBER(VALUE(MID(F239,1+(LEN(F239)-1),1))),VALUE(MID(F239,2,(LEN(F239)-1)-3))&lt;24,VALUE(MID(F239,1+(LEN(F239)-1)-1,2))&lt;60),VALUE(MID(F239,2,(LEN(F239)-1)-3))/24+VALUE(MID(F239,1+(LEN(F239)-1)-1,2))/1440,-1),IF(AND((LEN(F239)-1)&gt;=1,(LEN(F239)-1)&lt;=2,ISNUMBER(VALUE(MID(F239,2,1))),IF((LEN(F239)-1)=2,ISNUMBER(VALUE(MID(F239,3,1))),TRUE),VALUE(MID(F239,2,(LEN(F239)-1)))&lt;24),VALUE(MID(F239,2,(LEN(F239)-1)))/24,-1)),-1)))</x:f>
      </x:c>
      <x:c r="I239" s="71" t="str">
        <x:f>IF(OR(E239="",E239="В"),"",IF(OR(E239=$B$42,E239=$B$43,E239=$B$44,E239=$B$45,E239=$B$46),INDEX($F$42:$F$46,MATCH(E239,$B$42:$B$46,0)),IFERROR(IF(ISNUMBER(SEARCH(":",G239)),IF(AND(OR((LEN(G239)-1)=4,(LEN(G239)-1)=5),MID(G239,0+(LEN(G239)-1)-2,1)=":",ISNUMBER(VALUE(MID(G239,1,1))),IF((LEN(G239)-1)=5,ISNUMBER(VALUE(MID(G239,2,1))),TRUE),ISNUMBER(VALUE(MID(G239,0+(LEN(G239)-1)-1,1))),ISNUMBER(VALUE(MID(G239,0+(LEN(G239)-1),1))),VALUE(MID(G239,1,(LEN(G239)-1)-3))&lt;24,VALUE(MID(G239,0+(LEN(G239)-1)-1,2))&lt;60),VALUE(MID(G239,1,(LEN(G239)-1)-3))/24+VALUE(MID(G239,0+(LEN(G239)-1)-1,2))/1440,-1),IF(AND((LEN(G239)-1)&gt;=1,(LEN(G239)-1)&lt;=2,ISNUMBER(VALUE(MID(G239,1,1))),IF((LEN(G239)-1)=2,ISNUMBER(VALUE(MID(G239,2,1))),TRUE),VALUE(MID(G239,1,(LEN(G239)-1)))&lt;24),VALUE(MID(G239,1,(LEN(G239)-1)))/24,-1)),-1)))</x:f>
      </x:c>
      <x:c r="J239" s="72" t="n">
        <x:f>IF(OR(E239="",E239="В"),0,IF(OR(E239=$B$42,E239=$B$43,E239=$B$44,E239=$B$45,E239=$B$46),INDEX($G$42:$G$46,MATCH(E239,$B$42:$B$46,0)),$D$7))</x:f>
        <x:v>0</x:v>
      </x:c>
      <x:c r="K239" s="73" t="n">
        <x:f>IF(OR(L239="",L239="Выходной"),0,IF(L239="Готово",ROUND(24*MOD(I239-H239,1)-J239/60,10),"Проверить"))</x:f>
        <x:v>0</x:v>
      </x:c>
      <x:c r="L239" s="74" t="str">
        <x:f>IF(E239="","",IF(C239="","Нет дня",IF(E239="В","Выходной",IF(LEN(TRIM($B$20))=0,"Нет имени",IF(COUNTIFS($B$10:$B$33,$B$20)&gt;1,"Повтор имени",IF(OR(E239=$B$42,E239=$B$43,E239=$B$44,E239=$B$45,E239=$B$46),IF(INDEX($I$42:$I$46,MATCH(E239,$B$42:$B$46,0))="Готово","Готово","Проверьте смену"),IF(OR(IFERROR(SEARCH("-",E239),0)=0,IFERROR(SEARCH("-",E239,SEARCH("-",E239)+1),0)&gt;0),"Нет кода",IF(OR(H239&lt;0,I239&lt;0),"Неверное время",IF(H239=I239,"Начало равно концу",IF(NOT(ISNUMBER($D$7)),"Проверьте перерыв",IF(OR($D$7&lt;0,$D$7&lt;&gt;INT($D$7)),"Проверьте перерыв",IF($D$7&gt;=ROUND(MOD(I239-H239,1)*1440,8),"Перерыв не меньше смены","Готово"))))))))))))</x:f>
      </x:c>
      <x:c r="M239" s="3"/>
      <x:c r="N239" s="3"/>
      <x:c r="O239" s="3"/>
      <x:c r="P239" s="3"/>
      <x:c r="Q239" s="3"/>
      <x:c r="R239" s="3"/>
      <x:c r="S239" s="3"/>
      <x:c r="T239" s="3"/>
      <x:c r="U239" s="3"/>
      <x:c r="V239" s="3"/>
      <x:c r="W239" s="3"/>
      <x:c r="X239" s="3"/>
      <x:c r="Y239" s="3"/>
      <x:c r="Z239" s="3"/>
      <x:c r="AA239" s="3"/>
      <x:c r="AB239" s="3"/>
      <x:c r="AC239" s="3"/>
      <x:c r="AD239" s="3"/>
      <x:c r="AE239" s="3"/>
      <x:c r="AF239" s="3"/>
      <x:c r="AG239" s="3"/>
      <x:c r="AH239" s="3"/>
      <x:c r="AI239" s="3"/>
      <x:c r="AJ239" s="3"/>
      <x:c r="AK239" s="3"/>
    </x:row>
    <x:row r="240" ht="30" customHeight="1">
      <x:c r="A240" s="3"/>
      <x:c r="B240" s="69" t="str">
        <x:f>IF($B$20="","",$B$20)</x:f>
      </x:c>
      <x:c r="C240" s="70" t="n">
        <x:f>IF(AG$8="","",AG$8)</x:f>
        <x:v>46356</x:v>
      </x:c>
      <x:c r="D240" s="69" t="str">
        <x:f>IF(AG20="","",AG20)</x:f>
      </x:c>
      <x:c r="E240" s="69" t="str">
        <x:f>IFERROR(UPPER(CONCATENATE("",SUBSTITUTE(CONCATENATE("",SUBSTITUTE(CONCATENATE("",SUBSTITUTE(TRIM(CONCATENATE("",D240))," ","")),"–","-")),"—","-"))),CONCATENATE("",D240))</x:f>
      </x:c>
      <x:c r="F240" s="69" t="str">
        <x:f>IFERROR(LEFT(CONCATENATE("[",E240),SEARCH("-",E240)),"")</x:f>
      </x:c>
      <x:c r="G240" s="69" t="str">
        <x:f>IFERROR(MID(CONCATENATE(E240,"]"),SEARCH("-",E240)+1,32),"")</x:f>
      </x:c>
      <x:c r="H240" s="71" t="str">
        <x:f>IF(OR(E240="",E240="В"),"",IF(OR(E240=$B$42,E240=$B$43,E240=$B$44,E240=$B$45,E240=$B$46),INDEX($E$42:$E$46,MATCH(E240,$B$42:$B$46,0)),IFERROR(IF(ISNUMBER(SEARCH(":",F240)),IF(AND(OR((LEN(F240)-1)=4,(LEN(F240)-1)=5),MID(F240,1+(LEN(F240)-1)-2,1)=":",ISNUMBER(VALUE(MID(F240,2,1))),IF((LEN(F240)-1)=5,ISNUMBER(VALUE(MID(F240,3,1))),TRUE),ISNUMBER(VALUE(MID(F240,1+(LEN(F240)-1)-1,1))),ISNUMBER(VALUE(MID(F240,1+(LEN(F240)-1),1))),VALUE(MID(F240,2,(LEN(F240)-1)-3))&lt;24,VALUE(MID(F240,1+(LEN(F240)-1)-1,2))&lt;60),VALUE(MID(F240,2,(LEN(F240)-1)-3))/24+VALUE(MID(F240,1+(LEN(F240)-1)-1,2))/1440,-1),IF(AND((LEN(F240)-1)&gt;=1,(LEN(F240)-1)&lt;=2,ISNUMBER(VALUE(MID(F240,2,1))),IF((LEN(F240)-1)=2,ISNUMBER(VALUE(MID(F240,3,1))),TRUE),VALUE(MID(F240,2,(LEN(F240)-1)))&lt;24),VALUE(MID(F240,2,(LEN(F240)-1)))/24,-1)),-1)))</x:f>
      </x:c>
      <x:c r="I240" s="71" t="str">
        <x:f>IF(OR(E240="",E240="В"),"",IF(OR(E240=$B$42,E240=$B$43,E240=$B$44,E240=$B$45,E240=$B$46),INDEX($F$42:$F$46,MATCH(E240,$B$42:$B$46,0)),IFERROR(IF(ISNUMBER(SEARCH(":",G240)),IF(AND(OR((LEN(G240)-1)=4,(LEN(G240)-1)=5),MID(G240,0+(LEN(G240)-1)-2,1)=":",ISNUMBER(VALUE(MID(G240,1,1))),IF((LEN(G240)-1)=5,ISNUMBER(VALUE(MID(G240,2,1))),TRUE),ISNUMBER(VALUE(MID(G240,0+(LEN(G240)-1)-1,1))),ISNUMBER(VALUE(MID(G240,0+(LEN(G240)-1),1))),VALUE(MID(G240,1,(LEN(G240)-1)-3))&lt;24,VALUE(MID(G240,0+(LEN(G240)-1)-1,2))&lt;60),VALUE(MID(G240,1,(LEN(G240)-1)-3))/24+VALUE(MID(G240,0+(LEN(G240)-1)-1,2))/1440,-1),IF(AND((LEN(G240)-1)&gt;=1,(LEN(G240)-1)&lt;=2,ISNUMBER(VALUE(MID(G240,1,1))),IF((LEN(G240)-1)=2,ISNUMBER(VALUE(MID(G240,2,1))),TRUE),VALUE(MID(G240,1,(LEN(G240)-1)))&lt;24),VALUE(MID(G240,1,(LEN(G240)-1)))/24,-1)),-1)))</x:f>
      </x:c>
      <x:c r="J240" s="72" t="n">
        <x:f>IF(OR(E240="",E240="В"),0,IF(OR(E240=$B$42,E240=$B$43,E240=$B$44,E240=$B$45,E240=$B$46),INDEX($G$42:$G$46,MATCH(E240,$B$42:$B$46,0)),$D$7))</x:f>
        <x:v>0</x:v>
      </x:c>
      <x:c r="K240" s="73" t="n">
        <x:f>IF(OR(L240="",L240="Выходной"),0,IF(L240="Готово",ROUND(24*MOD(I240-H240,1)-J240/60,10),"Проверить"))</x:f>
        <x:v>0</x:v>
      </x:c>
      <x:c r="L240" s="74" t="str">
        <x:f>IF(E240="","",IF(C240="","Нет дня",IF(E240="В","Выходной",IF(LEN(TRIM($B$20))=0,"Нет имени",IF(COUNTIFS($B$10:$B$33,$B$20)&gt;1,"Повтор имени",IF(OR(E240=$B$42,E240=$B$43,E240=$B$44,E240=$B$45,E240=$B$46),IF(INDEX($I$42:$I$46,MATCH(E240,$B$42:$B$46,0))="Готово","Готово","Проверьте смену"),IF(OR(IFERROR(SEARCH("-",E240),0)=0,IFERROR(SEARCH("-",E240,SEARCH("-",E240)+1),0)&gt;0),"Нет кода",IF(OR(H240&lt;0,I240&lt;0),"Неверное время",IF(H240=I240,"Начало равно концу",IF(NOT(ISNUMBER($D$7)),"Проверьте перерыв",IF(OR($D$7&lt;0,$D$7&lt;&gt;INT($D$7)),"Проверьте перерыв",IF($D$7&gt;=ROUND(MOD(I240-H240,1)*1440,8),"Перерыв не меньше смены","Готово"))))))))))))</x:f>
      </x:c>
      <x:c r="M240" s="3"/>
      <x:c r="N240" s="3"/>
      <x:c r="O240" s="3"/>
      <x:c r="P240" s="3"/>
      <x:c r="Q240" s="3"/>
      <x:c r="R240" s="3"/>
      <x:c r="S240" s="3"/>
      <x:c r="T240" s="3"/>
      <x:c r="U240" s="3"/>
      <x:c r="V240" s="3"/>
      <x:c r="W240" s="3"/>
      <x:c r="X240" s="3"/>
      <x:c r="Y240" s="3"/>
      <x:c r="Z240" s="3"/>
      <x:c r="AA240" s="3"/>
      <x:c r="AB240" s="3"/>
      <x:c r="AC240" s="3"/>
      <x:c r="AD240" s="3"/>
      <x:c r="AE240" s="3"/>
      <x:c r="AF240" s="3"/>
      <x:c r="AG240" s="3"/>
      <x:c r="AH240" s="3"/>
      <x:c r="AI240" s="3"/>
      <x:c r="AJ240" s="3"/>
      <x:c r="AK240" s="3"/>
    </x:row>
    <x:row r="241" ht="30" customHeight="1">
      <x:c r="A241" s="3"/>
      <x:c r="B241" s="69" t="str">
        <x:f>IF($B$20="","",$B$20)</x:f>
      </x:c>
      <x:c r="C241" s="70" t="str">
        <x:f>IF(AH$8="","",AH$8)</x:f>
      </x:c>
      <x:c r="D241" s="69" t="str">
        <x:f>IF(AH20="","",AH20)</x:f>
      </x:c>
      <x:c r="E241" s="69" t="str">
        <x:f>IFERROR(UPPER(CONCATENATE("",SUBSTITUTE(CONCATENATE("",SUBSTITUTE(CONCATENATE("",SUBSTITUTE(TRIM(CONCATENATE("",D241))," ","")),"–","-")),"—","-"))),CONCATENATE("",D241))</x:f>
      </x:c>
      <x:c r="F241" s="69" t="str">
        <x:f>IFERROR(LEFT(CONCATENATE("[",E241),SEARCH("-",E241)),"")</x:f>
      </x:c>
      <x:c r="G241" s="69" t="str">
        <x:f>IFERROR(MID(CONCATENATE(E241,"]"),SEARCH("-",E241)+1,32),"")</x:f>
      </x:c>
      <x:c r="H241" s="71" t="str">
        <x:f>IF(OR(E241="",E241="В"),"",IF(OR(E241=$B$42,E241=$B$43,E241=$B$44,E241=$B$45,E241=$B$46),INDEX($E$42:$E$46,MATCH(E241,$B$42:$B$46,0)),IFERROR(IF(ISNUMBER(SEARCH(":",F241)),IF(AND(OR((LEN(F241)-1)=4,(LEN(F241)-1)=5),MID(F241,1+(LEN(F241)-1)-2,1)=":",ISNUMBER(VALUE(MID(F241,2,1))),IF((LEN(F241)-1)=5,ISNUMBER(VALUE(MID(F241,3,1))),TRUE),ISNUMBER(VALUE(MID(F241,1+(LEN(F241)-1)-1,1))),ISNUMBER(VALUE(MID(F241,1+(LEN(F241)-1),1))),VALUE(MID(F241,2,(LEN(F241)-1)-3))&lt;24,VALUE(MID(F241,1+(LEN(F241)-1)-1,2))&lt;60),VALUE(MID(F241,2,(LEN(F241)-1)-3))/24+VALUE(MID(F241,1+(LEN(F241)-1)-1,2))/1440,-1),IF(AND((LEN(F241)-1)&gt;=1,(LEN(F241)-1)&lt;=2,ISNUMBER(VALUE(MID(F241,2,1))),IF((LEN(F241)-1)=2,ISNUMBER(VALUE(MID(F241,3,1))),TRUE),VALUE(MID(F241,2,(LEN(F241)-1)))&lt;24),VALUE(MID(F241,2,(LEN(F241)-1)))/24,-1)),-1)))</x:f>
      </x:c>
      <x:c r="I241" s="71" t="str">
        <x:f>IF(OR(E241="",E241="В"),"",IF(OR(E241=$B$42,E241=$B$43,E241=$B$44,E241=$B$45,E241=$B$46),INDEX($F$42:$F$46,MATCH(E241,$B$42:$B$46,0)),IFERROR(IF(ISNUMBER(SEARCH(":",G241)),IF(AND(OR((LEN(G241)-1)=4,(LEN(G241)-1)=5),MID(G241,0+(LEN(G241)-1)-2,1)=":",ISNUMBER(VALUE(MID(G241,1,1))),IF((LEN(G241)-1)=5,ISNUMBER(VALUE(MID(G241,2,1))),TRUE),ISNUMBER(VALUE(MID(G241,0+(LEN(G241)-1)-1,1))),ISNUMBER(VALUE(MID(G241,0+(LEN(G241)-1),1))),VALUE(MID(G241,1,(LEN(G241)-1)-3))&lt;24,VALUE(MID(G241,0+(LEN(G241)-1)-1,2))&lt;60),VALUE(MID(G241,1,(LEN(G241)-1)-3))/24+VALUE(MID(G241,0+(LEN(G241)-1)-1,2))/1440,-1),IF(AND((LEN(G241)-1)&gt;=1,(LEN(G241)-1)&lt;=2,ISNUMBER(VALUE(MID(G241,1,1))),IF((LEN(G241)-1)=2,ISNUMBER(VALUE(MID(G241,2,1))),TRUE),VALUE(MID(G241,1,(LEN(G241)-1)))&lt;24),VALUE(MID(G241,1,(LEN(G241)-1)))/24,-1)),-1)))</x:f>
      </x:c>
      <x:c r="J241" s="72" t="n">
        <x:f>IF(OR(E241="",E241="В"),0,IF(OR(E241=$B$42,E241=$B$43,E241=$B$44,E241=$B$45,E241=$B$46),INDEX($G$42:$G$46,MATCH(E241,$B$42:$B$46,0)),$D$7))</x:f>
        <x:v>0</x:v>
      </x:c>
      <x:c r="K241" s="73" t="n">
        <x:f>IF(OR(L241="",L241="Выходной"),0,IF(L241="Готово",ROUND(24*MOD(I241-H241,1)-J241/60,10),"Проверить"))</x:f>
        <x:v>0</x:v>
      </x:c>
      <x:c r="L241" s="74" t="str">
        <x:f>IF(E241="","",IF(C241="","Нет дня",IF(E241="В","Выходной",IF(LEN(TRIM($B$20))=0,"Нет имени",IF(COUNTIFS($B$10:$B$33,$B$20)&gt;1,"Повтор имени",IF(OR(E241=$B$42,E241=$B$43,E241=$B$44,E241=$B$45,E241=$B$46),IF(INDEX($I$42:$I$46,MATCH(E241,$B$42:$B$46,0))="Готово","Готово","Проверьте смену"),IF(OR(IFERROR(SEARCH("-",E241),0)=0,IFERROR(SEARCH("-",E241,SEARCH("-",E241)+1),0)&gt;0),"Нет кода",IF(OR(H241&lt;0,I241&lt;0),"Неверное время",IF(H241=I241,"Начало равно концу",IF(NOT(ISNUMBER($D$7)),"Проверьте перерыв",IF(OR($D$7&lt;0,$D$7&lt;&gt;INT($D$7)),"Проверьте перерыв",IF($D$7&gt;=ROUND(MOD(I241-H241,1)*1440,8),"Перерыв не меньше смены","Готово"))))))))))))</x:f>
      </x:c>
      <x:c r="M241" s="3"/>
      <x:c r="N241" s="3"/>
      <x:c r="O241" s="3"/>
      <x:c r="P241" s="3"/>
      <x:c r="Q241" s="3"/>
      <x:c r="R241" s="3"/>
      <x:c r="S241" s="3"/>
      <x:c r="T241" s="3"/>
      <x:c r="U241" s="3"/>
      <x:c r="V241" s="3"/>
      <x:c r="W241" s="3"/>
      <x:c r="X241" s="3"/>
      <x:c r="Y241" s="3"/>
      <x:c r="Z241" s="3"/>
      <x:c r="AA241" s="3"/>
      <x:c r="AB241" s="3"/>
      <x:c r="AC241" s="3"/>
      <x:c r="AD241" s="3"/>
      <x:c r="AE241" s="3"/>
      <x:c r="AF241" s="3"/>
      <x:c r="AG241" s="3"/>
      <x:c r="AH241" s="3"/>
      <x:c r="AI241" s="3"/>
      <x:c r="AJ241" s="3"/>
      <x:c r="AK241" s="3"/>
    </x:row>
    <x:row r="242" ht="30" customHeight="1">
      <x:c r="A242" s="3"/>
      <x:c r="B242" s="69" t="str">
        <x:f>IF($B$22="","",$B$22)</x:f>
      </x:c>
      <x:c r="C242" s="70" t="n">
        <x:f>IF(D$8="","",D$8)</x:f>
        <x:v>46327</x:v>
      </x:c>
      <x:c r="D242" s="69" t="str">
        <x:f>IF(D22="","",D22)</x:f>
      </x:c>
      <x:c r="E242" s="69" t="str">
        <x:f>IFERROR(UPPER(CONCATENATE("",SUBSTITUTE(CONCATENATE("",SUBSTITUTE(CONCATENATE("",SUBSTITUTE(TRIM(CONCATENATE("",D242))," ","")),"–","-")),"—","-"))),CONCATENATE("",D242))</x:f>
      </x:c>
      <x:c r="F242" s="69" t="str">
        <x:f>IFERROR(LEFT(CONCATENATE("[",E242),SEARCH("-",E242)),"")</x:f>
      </x:c>
      <x:c r="G242" s="69" t="str">
        <x:f>IFERROR(MID(CONCATENATE(E242,"]"),SEARCH("-",E242)+1,32),"")</x:f>
      </x:c>
      <x:c r="H242" s="71" t="str">
        <x:f>IF(OR(E242="",E242="В"),"",IF(OR(E242=$B$42,E242=$B$43,E242=$B$44,E242=$B$45,E242=$B$46),INDEX($E$42:$E$46,MATCH(E242,$B$42:$B$46,0)),IFERROR(IF(ISNUMBER(SEARCH(":",F242)),IF(AND(OR((LEN(F242)-1)=4,(LEN(F242)-1)=5),MID(F242,1+(LEN(F242)-1)-2,1)=":",ISNUMBER(VALUE(MID(F242,2,1))),IF((LEN(F242)-1)=5,ISNUMBER(VALUE(MID(F242,3,1))),TRUE),ISNUMBER(VALUE(MID(F242,1+(LEN(F242)-1)-1,1))),ISNUMBER(VALUE(MID(F242,1+(LEN(F242)-1),1))),VALUE(MID(F242,2,(LEN(F242)-1)-3))&lt;24,VALUE(MID(F242,1+(LEN(F242)-1)-1,2))&lt;60),VALUE(MID(F242,2,(LEN(F242)-1)-3))/24+VALUE(MID(F242,1+(LEN(F242)-1)-1,2))/1440,-1),IF(AND((LEN(F242)-1)&gt;=1,(LEN(F242)-1)&lt;=2,ISNUMBER(VALUE(MID(F242,2,1))),IF((LEN(F242)-1)=2,ISNUMBER(VALUE(MID(F242,3,1))),TRUE),VALUE(MID(F242,2,(LEN(F242)-1)))&lt;24),VALUE(MID(F242,2,(LEN(F242)-1)))/24,-1)),-1)))</x:f>
      </x:c>
      <x:c r="I242" s="71" t="str">
        <x:f>IF(OR(E242="",E242="В"),"",IF(OR(E242=$B$42,E242=$B$43,E242=$B$44,E242=$B$45,E242=$B$46),INDEX($F$42:$F$46,MATCH(E242,$B$42:$B$46,0)),IFERROR(IF(ISNUMBER(SEARCH(":",G242)),IF(AND(OR((LEN(G242)-1)=4,(LEN(G242)-1)=5),MID(G242,0+(LEN(G242)-1)-2,1)=":",ISNUMBER(VALUE(MID(G242,1,1))),IF((LEN(G242)-1)=5,ISNUMBER(VALUE(MID(G242,2,1))),TRUE),ISNUMBER(VALUE(MID(G242,0+(LEN(G242)-1)-1,1))),ISNUMBER(VALUE(MID(G242,0+(LEN(G242)-1),1))),VALUE(MID(G242,1,(LEN(G242)-1)-3))&lt;24,VALUE(MID(G242,0+(LEN(G242)-1)-1,2))&lt;60),VALUE(MID(G242,1,(LEN(G242)-1)-3))/24+VALUE(MID(G242,0+(LEN(G242)-1)-1,2))/1440,-1),IF(AND((LEN(G242)-1)&gt;=1,(LEN(G242)-1)&lt;=2,ISNUMBER(VALUE(MID(G242,1,1))),IF((LEN(G242)-1)=2,ISNUMBER(VALUE(MID(G242,2,1))),TRUE),VALUE(MID(G242,1,(LEN(G242)-1)))&lt;24),VALUE(MID(G242,1,(LEN(G242)-1)))/24,-1)),-1)))</x:f>
      </x:c>
      <x:c r="J242" s="72" t="n">
        <x:f>IF(OR(E242="",E242="В"),0,IF(OR(E242=$B$42,E242=$B$43,E242=$B$44,E242=$B$45,E242=$B$46),INDEX($G$42:$G$46,MATCH(E242,$B$42:$B$46,0)),$D$7))</x:f>
        <x:v>0</x:v>
      </x:c>
      <x:c r="K242" s="73" t="n">
        <x:f>IF(OR(L242="",L242="Выходной"),0,IF(L242="Готово",ROUND(24*MOD(I242-H242,1)-J242/60,10),"Проверить"))</x:f>
        <x:v>0</x:v>
      </x:c>
      <x:c r="L242" s="74" t="str">
        <x:f>IF(E242="","",IF(C242="","Нет дня",IF(E242="В","Выходной",IF(LEN(TRIM($B$22))=0,"Нет имени",IF(COUNTIFS($B$10:$B$33,$B$22)&gt;1,"Повтор имени",IF(OR(E242=$B$42,E242=$B$43,E242=$B$44,E242=$B$45,E242=$B$46),IF(INDEX($I$42:$I$46,MATCH(E242,$B$42:$B$46,0))="Готово","Готово","Проверьте смену"),IF(OR(IFERROR(SEARCH("-",E242),0)=0,IFERROR(SEARCH("-",E242,SEARCH("-",E242)+1),0)&gt;0),"Нет кода",IF(OR(H242&lt;0,I242&lt;0),"Неверное время",IF(H242=I242,"Начало равно концу",IF(NOT(ISNUMBER($D$7)),"Проверьте перерыв",IF(OR($D$7&lt;0,$D$7&lt;&gt;INT($D$7)),"Проверьте перерыв",IF($D$7&gt;=ROUND(MOD(I242-H242,1)*1440,8),"Перерыв не меньше смены","Готово"))))))))))))</x:f>
      </x:c>
      <x:c r="M242" s="3"/>
      <x:c r="N242" s="3"/>
      <x:c r="O242" s="3"/>
      <x:c r="P242" s="3"/>
      <x:c r="Q242" s="3"/>
      <x:c r="R242" s="3"/>
      <x:c r="S242" s="3"/>
      <x:c r="T242" s="3"/>
      <x:c r="U242" s="3"/>
      <x:c r="V242" s="3"/>
      <x:c r="W242" s="3"/>
      <x:c r="X242" s="3"/>
      <x:c r="Y242" s="3"/>
      <x:c r="Z242" s="3"/>
      <x:c r="AA242" s="3"/>
      <x:c r="AB242" s="3"/>
      <x:c r="AC242" s="3"/>
      <x:c r="AD242" s="3"/>
      <x:c r="AE242" s="3"/>
      <x:c r="AF242" s="3"/>
      <x:c r="AG242" s="3"/>
      <x:c r="AH242" s="3"/>
      <x:c r="AI242" s="3"/>
      <x:c r="AJ242" s="3"/>
      <x:c r="AK242" s="3"/>
    </x:row>
    <x:row r="243" ht="30" customHeight="1">
      <x:c r="A243" s="3"/>
      <x:c r="B243" s="69" t="str">
        <x:f>IF($B$22="","",$B$22)</x:f>
      </x:c>
      <x:c r="C243" s="70" t="n">
        <x:f>IF(E$8="","",E$8)</x:f>
        <x:v>46328</x:v>
      </x:c>
      <x:c r="D243" s="69" t="str">
        <x:f>IF(E22="","",E22)</x:f>
      </x:c>
      <x:c r="E243" s="69" t="str">
        <x:f>IFERROR(UPPER(CONCATENATE("",SUBSTITUTE(CONCATENATE("",SUBSTITUTE(CONCATENATE("",SUBSTITUTE(TRIM(CONCATENATE("",D243))," ","")),"–","-")),"—","-"))),CONCATENATE("",D243))</x:f>
      </x:c>
      <x:c r="F243" s="69" t="str">
        <x:f>IFERROR(LEFT(CONCATENATE("[",E243),SEARCH("-",E243)),"")</x:f>
      </x:c>
      <x:c r="G243" s="69" t="str">
        <x:f>IFERROR(MID(CONCATENATE(E243,"]"),SEARCH("-",E243)+1,32),"")</x:f>
      </x:c>
      <x:c r="H243" s="71" t="str">
        <x:f>IF(OR(E243="",E243="В"),"",IF(OR(E243=$B$42,E243=$B$43,E243=$B$44,E243=$B$45,E243=$B$46),INDEX($E$42:$E$46,MATCH(E243,$B$42:$B$46,0)),IFERROR(IF(ISNUMBER(SEARCH(":",F243)),IF(AND(OR((LEN(F243)-1)=4,(LEN(F243)-1)=5),MID(F243,1+(LEN(F243)-1)-2,1)=":",ISNUMBER(VALUE(MID(F243,2,1))),IF((LEN(F243)-1)=5,ISNUMBER(VALUE(MID(F243,3,1))),TRUE),ISNUMBER(VALUE(MID(F243,1+(LEN(F243)-1)-1,1))),ISNUMBER(VALUE(MID(F243,1+(LEN(F243)-1),1))),VALUE(MID(F243,2,(LEN(F243)-1)-3))&lt;24,VALUE(MID(F243,1+(LEN(F243)-1)-1,2))&lt;60),VALUE(MID(F243,2,(LEN(F243)-1)-3))/24+VALUE(MID(F243,1+(LEN(F243)-1)-1,2))/1440,-1),IF(AND((LEN(F243)-1)&gt;=1,(LEN(F243)-1)&lt;=2,ISNUMBER(VALUE(MID(F243,2,1))),IF((LEN(F243)-1)=2,ISNUMBER(VALUE(MID(F243,3,1))),TRUE),VALUE(MID(F243,2,(LEN(F243)-1)))&lt;24),VALUE(MID(F243,2,(LEN(F243)-1)))/24,-1)),-1)))</x:f>
      </x:c>
      <x:c r="I243" s="71" t="str">
        <x:f>IF(OR(E243="",E243="В"),"",IF(OR(E243=$B$42,E243=$B$43,E243=$B$44,E243=$B$45,E243=$B$46),INDEX($F$42:$F$46,MATCH(E243,$B$42:$B$46,0)),IFERROR(IF(ISNUMBER(SEARCH(":",G243)),IF(AND(OR((LEN(G243)-1)=4,(LEN(G243)-1)=5),MID(G243,0+(LEN(G243)-1)-2,1)=":",ISNUMBER(VALUE(MID(G243,1,1))),IF((LEN(G243)-1)=5,ISNUMBER(VALUE(MID(G243,2,1))),TRUE),ISNUMBER(VALUE(MID(G243,0+(LEN(G243)-1)-1,1))),ISNUMBER(VALUE(MID(G243,0+(LEN(G243)-1),1))),VALUE(MID(G243,1,(LEN(G243)-1)-3))&lt;24,VALUE(MID(G243,0+(LEN(G243)-1)-1,2))&lt;60),VALUE(MID(G243,1,(LEN(G243)-1)-3))/24+VALUE(MID(G243,0+(LEN(G243)-1)-1,2))/1440,-1),IF(AND((LEN(G243)-1)&gt;=1,(LEN(G243)-1)&lt;=2,ISNUMBER(VALUE(MID(G243,1,1))),IF((LEN(G243)-1)=2,ISNUMBER(VALUE(MID(G243,2,1))),TRUE),VALUE(MID(G243,1,(LEN(G243)-1)))&lt;24),VALUE(MID(G243,1,(LEN(G243)-1)))/24,-1)),-1)))</x:f>
      </x:c>
      <x:c r="J243" s="72" t="n">
        <x:f>IF(OR(E243="",E243="В"),0,IF(OR(E243=$B$42,E243=$B$43,E243=$B$44,E243=$B$45,E243=$B$46),INDEX($G$42:$G$46,MATCH(E243,$B$42:$B$46,0)),$D$7))</x:f>
        <x:v>0</x:v>
      </x:c>
      <x:c r="K243" s="73" t="n">
        <x:f>IF(OR(L243="",L243="Выходной"),0,IF(L243="Готово",ROUND(24*MOD(I243-H243,1)-J243/60,10),"Проверить"))</x:f>
        <x:v>0</x:v>
      </x:c>
      <x:c r="L243" s="74" t="str">
        <x:f>IF(E243="","",IF(C243="","Нет дня",IF(E243="В","Выходной",IF(LEN(TRIM($B$22))=0,"Нет имени",IF(COUNTIFS($B$10:$B$33,$B$22)&gt;1,"Повтор имени",IF(OR(E243=$B$42,E243=$B$43,E243=$B$44,E243=$B$45,E243=$B$46),IF(INDEX($I$42:$I$46,MATCH(E243,$B$42:$B$46,0))="Готово","Готово","Проверьте смену"),IF(OR(IFERROR(SEARCH("-",E243),0)=0,IFERROR(SEARCH("-",E243,SEARCH("-",E243)+1),0)&gt;0),"Нет кода",IF(OR(H243&lt;0,I243&lt;0),"Неверное время",IF(H243=I243,"Начало равно концу",IF(NOT(ISNUMBER($D$7)),"Проверьте перерыв",IF(OR($D$7&lt;0,$D$7&lt;&gt;INT($D$7)),"Проверьте перерыв",IF($D$7&gt;=ROUND(MOD(I243-H243,1)*1440,8),"Перерыв не меньше смены","Готово"))))))))))))</x:f>
      </x:c>
      <x:c r="M243" s="3"/>
      <x:c r="N243" s="3"/>
      <x:c r="O243" s="3"/>
      <x:c r="P243" s="3"/>
      <x:c r="Q243" s="3"/>
      <x:c r="R243" s="3"/>
      <x:c r="S243" s="3"/>
      <x:c r="T243" s="3"/>
      <x:c r="U243" s="3"/>
      <x:c r="V243" s="3"/>
      <x:c r="W243" s="3"/>
      <x:c r="X243" s="3"/>
      <x:c r="Y243" s="3"/>
      <x:c r="Z243" s="3"/>
      <x:c r="AA243" s="3"/>
      <x:c r="AB243" s="3"/>
      <x:c r="AC243" s="3"/>
      <x:c r="AD243" s="3"/>
      <x:c r="AE243" s="3"/>
      <x:c r="AF243" s="3"/>
      <x:c r="AG243" s="3"/>
      <x:c r="AH243" s="3"/>
      <x:c r="AI243" s="3"/>
      <x:c r="AJ243" s="3"/>
      <x:c r="AK243" s="3"/>
    </x:row>
    <x:row r="244" ht="30" customHeight="1">
      <x:c r="A244" s="3"/>
      <x:c r="B244" s="69" t="str">
        <x:f>IF($B$22="","",$B$22)</x:f>
      </x:c>
      <x:c r="C244" s="70" t="n">
        <x:f>IF(F$8="","",F$8)</x:f>
        <x:v>46329</x:v>
      </x:c>
      <x:c r="D244" s="69" t="str">
        <x:f>IF(F22="","",F22)</x:f>
      </x:c>
      <x:c r="E244" s="69" t="str">
        <x:f>IFERROR(UPPER(CONCATENATE("",SUBSTITUTE(CONCATENATE("",SUBSTITUTE(CONCATENATE("",SUBSTITUTE(TRIM(CONCATENATE("",D244))," ","")),"–","-")),"—","-"))),CONCATENATE("",D244))</x:f>
      </x:c>
      <x:c r="F244" s="69" t="str">
        <x:f>IFERROR(LEFT(CONCATENATE("[",E244),SEARCH("-",E244)),"")</x:f>
      </x:c>
      <x:c r="G244" s="69" t="str">
        <x:f>IFERROR(MID(CONCATENATE(E244,"]"),SEARCH("-",E244)+1,32),"")</x:f>
      </x:c>
      <x:c r="H244" s="71" t="str">
        <x:f>IF(OR(E244="",E244="В"),"",IF(OR(E244=$B$42,E244=$B$43,E244=$B$44,E244=$B$45,E244=$B$46),INDEX($E$42:$E$46,MATCH(E244,$B$42:$B$46,0)),IFERROR(IF(ISNUMBER(SEARCH(":",F244)),IF(AND(OR((LEN(F244)-1)=4,(LEN(F244)-1)=5),MID(F244,1+(LEN(F244)-1)-2,1)=":",ISNUMBER(VALUE(MID(F244,2,1))),IF((LEN(F244)-1)=5,ISNUMBER(VALUE(MID(F244,3,1))),TRUE),ISNUMBER(VALUE(MID(F244,1+(LEN(F244)-1)-1,1))),ISNUMBER(VALUE(MID(F244,1+(LEN(F244)-1),1))),VALUE(MID(F244,2,(LEN(F244)-1)-3))&lt;24,VALUE(MID(F244,1+(LEN(F244)-1)-1,2))&lt;60),VALUE(MID(F244,2,(LEN(F244)-1)-3))/24+VALUE(MID(F244,1+(LEN(F244)-1)-1,2))/1440,-1),IF(AND((LEN(F244)-1)&gt;=1,(LEN(F244)-1)&lt;=2,ISNUMBER(VALUE(MID(F244,2,1))),IF((LEN(F244)-1)=2,ISNUMBER(VALUE(MID(F244,3,1))),TRUE),VALUE(MID(F244,2,(LEN(F244)-1)))&lt;24),VALUE(MID(F244,2,(LEN(F244)-1)))/24,-1)),-1)))</x:f>
      </x:c>
      <x:c r="I244" s="71" t="str">
        <x:f>IF(OR(E244="",E244="В"),"",IF(OR(E244=$B$42,E244=$B$43,E244=$B$44,E244=$B$45,E244=$B$46),INDEX($F$42:$F$46,MATCH(E244,$B$42:$B$46,0)),IFERROR(IF(ISNUMBER(SEARCH(":",G244)),IF(AND(OR((LEN(G244)-1)=4,(LEN(G244)-1)=5),MID(G244,0+(LEN(G244)-1)-2,1)=":",ISNUMBER(VALUE(MID(G244,1,1))),IF((LEN(G244)-1)=5,ISNUMBER(VALUE(MID(G244,2,1))),TRUE),ISNUMBER(VALUE(MID(G244,0+(LEN(G244)-1)-1,1))),ISNUMBER(VALUE(MID(G244,0+(LEN(G244)-1),1))),VALUE(MID(G244,1,(LEN(G244)-1)-3))&lt;24,VALUE(MID(G244,0+(LEN(G244)-1)-1,2))&lt;60),VALUE(MID(G244,1,(LEN(G244)-1)-3))/24+VALUE(MID(G244,0+(LEN(G244)-1)-1,2))/1440,-1),IF(AND((LEN(G244)-1)&gt;=1,(LEN(G244)-1)&lt;=2,ISNUMBER(VALUE(MID(G244,1,1))),IF((LEN(G244)-1)=2,ISNUMBER(VALUE(MID(G244,2,1))),TRUE),VALUE(MID(G244,1,(LEN(G244)-1)))&lt;24),VALUE(MID(G244,1,(LEN(G244)-1)))/24,-1)),-1)))</x:f>
      </x:c>
      <x:c r="J244" s="72" t="n">
        <x:f>IF(OR(E244="",E244="В"),0,IF(OR(E244=$B$42,E244=$B$43,E244=$B$44,E244=$B$45,E244=$B$46),INDEX($G$42:$G$46,MATCH(E244,$B$42:$B$46,0)),$D$7))</x:f>
        <x:v>0</x:v>
      </x:c>
      <x:c r="K244" s="73" t="n">
        <x:f>IF(OR(L244="",L244="Выходной"),0,IF(L244="Готово",ROUND(24*MOD(I244-H244,1)-J244/60,10),"Проверить"))</x:f>
        <x:v>0</x:v>
      </x:c>
      <x:c r="L244" s="74" t="str">
        <x:f>IF(E244="","",IF(C244="","Нет дня",IF(E244="В","Выходной",IF(LEN(TRIM($B$22))=0,"Нет имени",IF(COUNTIFS($B$10:$B$33,$B$22)&gt;1,"Повтор имени",IF(OR(E244=$B$42,E244=$B$43,E244=$B$44,E244=$B$45,E244=$B$46),IF(INDEX($I$42:$I$46,MATCH(E244,$B$42:$B$46,0))="Готово","Готово","Проверьте смену"),IF(OR(IFERROR(SEARCH("-",E244),0)=0,IFERROR(SEARCH("-",E244,SEARCH("-",E244)+1),0)&gt;0),"Нет кода",IF(OR(H244&lt;0,I244&lt;0),"Неверное время",IF(H244=I244,"Начало равно концу",IF(NOT(ISNUMBER($D$7)),"Проверьте перерыв",IF(OR($D$7&lt;0,$D$7&lt;&gt;INT($D$7)),"Проверьте перерыв",IF($D$7&gt;=ROUND(MOD(I244-H244,1)*1440,8),"Перерыв не меньше смены","Готово"))))))))))))</x:f>
      </x:c>
      <x:c r="M244" s="3"/>
      <x:c r="N244" s="3"/>
      <x:c r="O244" s="3"/>
      <x:c r="P244" s="3"/>
      <x:c r="Q244" s="3"/>
      <x:c r="R244" s="3"/>
      <x:c r="S244" s="3"/>
      <x:c r="T244" s="3"/>
      <x:c r="U244" s="3"/>
      <x:c r="V244" s="3"/>
      <x:c r="W244" s="3"/>
      <x:c r="X244" s="3"/>
      <x:c r="Y244" s="3"/>
      <x:c r="Z244" s="3"/>
      <x:c r="AA244" s="3"/>
      <x:c r="AB244" s="3"/>
      <x:c r="AC244" s="3"/>
      <x:c r="AD244" s="3"/>
      <x:c r="AE244" s="3"/>
      <x:c r="AF244" s="3"/>
      <x:c r="AG244" s="3"/>
      <x:c r="AH244" s="3"/>
      <x:c r="AI244" s="3"/>
      <x:c r="AJ244" s="3"/>
      <x:c r="AK244" s="3"/>
    </x:row>
    <x:row r="245" ht="30" customHeight="1">
      <x:c r="A245" s="3"/>
      <x:c r="B245" s="69" t="str">
        <x:f>IF($B$22="","",$B$22)</x:f>
      </x:c>
      <x:c r="C245" s="70" t="n">
        <x:f>IF(G$8="","",G$8)</x:f>
        <x:v>46330</x:v>
      </x:c>
      <x:c r="D245" s="69" t="str">
        <x:f>IF(G22="","",G22)</x:f>
      </x:c>
      <x:c r="E245" s="69" t="str">
        <x:f>IFERROR(UPPER(CONCATENATE("",SUBSTITUTE(CONCATENATE("",SUBSTITUTE(CONCATENATE("",SUBSTITUTE(TRIM(CONCATENATE("",D245))," ","")),"–","-")),"—","-"))),CONCATENATE("",D245))</x:f>
      </x:c>
      <x:c r="F245" s="69" t="str">
        <x:f>IFERROR(LEFT(CONCATENATE("[",E245),SEARCH("-",E245)),"")</x:f>
      </x:c>
      <x:c r="G245" s="69" t="str">
        <x:f>IFERROR(MID(CONCATENATE(E245,"]"),SEARCH("-",E245)+1,32),"")</x:f>
      </x:c>
      <x:c r="H245" s="71" t="str">
        <x:f>IF(OR(E245="",E245="В"),"",IF(OR(E245=$B$42,E245=$B$43,E245=$B$44,E245=$B$45,E245=$B$46),INDEX($E$42:$E$46,MATCH(E245,$B$42:$B$46,0)),IFERROR(IF(ISNUMBER(SEARCH(":",F245)),IF(AND(OR((LEN(F245)-1)=4,(LEN(F245)-1)=5),MID(F245,1+(LEN(F245)-1)-2,1)=":",ISNUMBER(VALUE(MID(F245,2,1))),IF((LEN(F245)-1)=5,ISNUMBER(VALUE(MID(F245,3,1))),TRUE),ISNUMBER(VALUE(MID(F245,1+(LEN(F245)-1)-1,1))),ISNUMBER(VALUE(MID(F245,1+(LEN(F245)-1),1))),VALUE(MID(F245,2,(LEN(F245)-1)-3))&lt;24,VALUE(MID(F245,1+(LEN(F245)-1)-1,2))&lt;60),VALUE(MID(F245,2,(LEN(F245)-1)-3))/24+VALUE(MID(F245,1+(LEN(F245)-1)-1,2))/1440,-1),IF(AND((LEN(F245)-1)&gt;=1,(LEN(F245)-1)&lt;=2,ISNUMBER(VALUE(MID(F245,2,1))),IF((LEN(F245)-1)=2,ISNUMBER(VALUE(MID(F245,3,1))),TRUE),VALUE(MID(F245,2,(LEN(F245)-1)))&lt;24),VALUE(MID(F245,2,(LEN(F245)-1)))/24,-1)),-1)))</x:f>
      </x:c>
      <x:c r="I245" s="71" t="str">
        <x:f>IF(OR(E245="",E245="В"),"",IF(OR(E245=$B$42,E245=$B$43,E245=$B$44,E245=$B$45,E245=$B$46),INDEX($F$42:$F$46,MATCH(E245,$B$42:$B$46,0)),IFERROR(IF(ISNUMBER(SEARCH(":",G245)),IF(AND(OR((LEN(G245)-1)=4,(LEN(G245)-1)=5),MID(G245,0+(LEN(G245)-1)-2,1)=":",ISNUMBER(VALUE(MID(G245,1,1))),IF((LEN(G245)-1)=5,ISNUMBER(VALUE(MID(G245,2,1))),TRUE),ISNUMBER(VALUE(MID(G245,0+(LEN(G245)-1)-1,1))),ISNUMBER(VALUE(MID(G245,0+(LEN(G245)-1),1))),VALUE(MID(G245,1,(LEN(G245)-1)-3))&lt;24,VALUE(MID(G245,0+(LEN(G245)-1)-1,2))&lt;60),VALUE(MID(G245,1,(LEN(G245)-1)-3))/24+VALUE(MID(G245,0+(LEN(G245)-1)-1,2))/1440,-1),IF(AND((LEN(G245)-1)&gt;=1,(LEN(G245)-1)&lt;=2,ISNUMBER(VALUE(MID(G245,1,1))),IF((LEN(G245)-1)=2,ISNUMBER(VALUE(MID(G245,2,1))),TRUE),VALUE(MID(G245,1,(LEN(G245)-1)))&lt;24),VALUE(MID(G245,1,(LEN(G245)-1)))/24,-1)),-1)))</x:f>
      </x:c>
      <x:c r="J245" s="72" t="n">
        <x:f>IF(OR(E245="",E245="В"),0,IF(OR(E245=$B$42,E245=$B$43,E245=$B$44,E245=$B$45,E245=$B$46),INDEX($G$42:$G$46,MATCH(E245,$B$42:$B$46,0)),$D$7))</x:f>
        <x:v>0</x:v>
      </x:c>
      <x:c r="K245" s="73" t="n">
        <x:f>IF(OR(L245="",L245="Выходной"),0,IF(L245="Готово",ROUND(24*MOD(I245-H245,1)-J245/60,10),"Проверить"))</x:f>
        <x:v>0</x:v>
      </x:c>
      <x:c r="L245" s="74" t="str">
        <x:f>IF(E245="","",IF(C245="","Нет дня",IF(E245="В","Выходной",IF(LEN(TRIM($B$22))=0,"Нет имени",IF(COUNTIFS($B$10:$B$33,$B$22)&gt;1,"Повтор имени",IF(OR(E245=$B$42,E245=$B$43,E245=$B$44,E245=$B$45,E245=$B$46),IF(INDEX($I$42:$I$46,MATCH(E245,$B$42:$B$46,0))="Готово","Готово","Проверьте смену"),IF(OR(IFERROR(SEARCH("-",E245),0)=0,IFERROR(SEARCH("-",E245,SEARCH("-",E245)+1),0)&gt;0),"Нет кода",IF(OR(H245&lt;0,I245&lt;0),"Неверное время",IF(H245=I245,"Начало равно концу",IF(NOT(ISNUMBER($D$7)),"Проверьте перерыв",IF(OR($D$7&lt;0,$D$7&lt;&gt;INT($D$7)),"Проверьте перерыв",IF($D$7&gt;=ROUND(MOD(I245-H245,1)*1440,8),"Перерыв не меньше смены","Готово"))))))))))))</x:f>
      </x:c>
      <x:c r="M245" s="3"/>
      <x:c r="N245" s="3"/>
      <x:c r="O245" s="3"/>
      <x:c r="P245" s="3"/>
      <x:c r="Q245" s="3"/>
      <x:c r="R245" s="3"/>
      <x:c r="S245" s="3"/>
      <x:c r="T245" s="3"/>
      <x:c r="U245" s="3"/>
      <x:c r="V245" s="3"/>
      <x:c r="W245" s="3"/>
      <x:c r="X245" s="3"/>
      <x:c r="Y245" s="3"/>
      <x:c r="Z245" s="3"/>
      <x:c r="AA245" s="3"/>
      <x:c r="AB245" s="3"/>
      <x:c r="AC245" s="3"/>
      <x:c r="AD245" s="3"/>
      <x:c r="AE245" s="3"/>
      <x:c r="AF245" s="3"/>
      <x:c r="AG245" s="3"/>
      <x:c r="AH245" s="3"/>
      <x:c r="AI245" s="3"/>
      <x:c r="AJ245" s="3"/>
      <x:c r="AK245" s="3"/>
    </x:row>
    <x:row r="246" ht="30" customHeight="1">
      <x:c r="A246" s="3"/>
      <x:c r="B246" s="69" t="str">
        <x:f>IF($B$22="","",$B$22)</x:f>
      </x:c>
      <x:c r="C246" s="70" t="n">
        <x:f>IF(H$8="","",H$8)</x:f>
        <x:v>46331</x:v>
      </x:c>
      <x:c r="D246" s="69" t="str">
        <x:f>IF(H22="","",H22)</x:f>
      </x:c>
      <x:c r="E246" s="69" t="str">
        <x:f>IFERROR(UPPER(CONCATENATE("",SUBSTITUTE(CONCATENATE("",SUBSTITUTE(CONCATENATE("",SUBSTITUTE(TRIM(CONCATENATE("",D246))," ","")),"–","-")),"—","-"))),CONCATENATE("",D246))</x:f>
      </x:c>
      <x:c r="F246" s="69" t="str">
        <x:f>IFERROR(LEFT(CONCATENATE("[",E246),SEARCH("-",E246)),"")</x:f>
      </x:c>
      <x:c r="G246" s="69" t="str">
        <x:f>IFERROR(MID(CONCATENATE(E246,"]"),SEARCH("-",E246)+1,32),"")</x:f>
      </x:c>
      <x:c r="H246" s="71" t="str">
        <x:f>IF(OR(E246="",E246="В"),"",IF(OR(E246=$B$42,E246=$B$43,E246=$B$44,E246=$B$45,E246=$B$46),INDEX($E$42:$E$46,MATCH(E246,$B$42:$B$46,0)),IFERROR(IF(ISNUMBER(SEARCH(":",F246)),IF(AND(OR((LEN(F246)-1)=4,(LEN(F246)-1)=5),MID(F246,1+(LEN(F246)-1)-2,1)=":",ISNUMBER(VALUE(MID(F246,2,1))),IF((LEN(F246)-1)=5,ISNUMBER(VALUE(MID(F246,3,1))),TRUE),ISNUMBER(VALUE(MID(F246,1+(LEN(F246)-1)-1,1))),ISNUMBER(VALUE(MID(F246,1+(LEN(F246)-1),1))),VALUE(MID(F246,2,(LEN(F246)-1)-3))&lt;24,VALUE(MID(F246,1+(LEN(F246)-1)-1,2))&lt;60),VALUE(MID(F246,2,(LEN(F246)-1)-3))/24+VALUE(MID(F246,1+(LEN(F246)-1)-1,2))/1440,-1),IF(AND((LEN(F246)-1)&gt;=1,(LEN(F246)-1)&lt;=2,ISNUMBER(VALUE(MID(F246,2,1))),IF((LEN(F246)-1)=2,ISNUMBER(VALUE(MID(F246,3,1))),TRUE),VALUE(MID(F246,2,(LEN(F246)-1)))&lt;24),VALUE(MID(F246,2,(LEN(F246)-1)))/24,-1)),-1)))</x:f>
      </x:c>
      <x:c r="I246" s="71" t="str">
        <x:f>IF(OR(E246="",E246="В"),"",IF(OR(E246=$B$42,E246=$B$43,E246=$B$44,E246=$B$45,E246=$B$46),INDEX($F$42:$F$46,MATCH(E246,$B$42:$B$46,0)),IFERROR(IF(ISNUMBER(SEARCH(":",G246)),IF(AND(OR((LEN(G246)-1)=4,(LEN(G246)-1)=5),MID(G246,0+(LEN(G246)-1)-2,1)=":",ISNUMBER(VALUE(MID(G246,1,1))),IF((LEN(G246)-1)=5,ISNUMBER(VALUE(MID(G246,2,1))),TRUE),ISNUMBER(VALUE(MID(G246,0+(LEN(G246)-1)-1,1))),ISNUMBER(VALUE(MID(G246,0+(LEN(G246)-1),1))),VALUE(MID(G246,1,(LEN(G246)-1)-3))&lt;24,VALUE(MID(G246,0+(LEN(G246)-1)-1,2))&lt;60),VALUE(MID(G246,1,(LEN(G246)-1)-3))/24+VALUE(MID(G246,0+(LEN(G246)-1)-1,2))/1440,-1),IF(AND((LEN(G246)-1)&gt;=1,(LEN(G246)-1)&lt;=2,ISNUMBER(VALUE(MID(G246,1,1))),IF((LEN(G246)-1)=2,ISNUMBER(VALUE(MID(G246,2,1))),TRUE),VALUE(MID(G246,1,(LEN(G246)-1)))&lt;24),VALUE(MID(G246,1,(LEN(G246)-1)))/24,-1)),-1)))</x:f>
      </x:c>
      <x:c r="J246" s="72" t="n">
        <x:f>IF(OR(E246="",E246="В"),0,IF(OR(E246=$B$42,E246=$B$43,E246=$B$44,E246=$B$45,E246=$B$46),INDEX($G$42:$G$46,MATCH(E246,$B$42:$B$46,0)),$D$7))</x:f>
        <x:v>0</x:v>
      </x:c>
      <x:c r="K246" s="73" t="n">
        <x:f>IF(OR(L246="",L246="Выходной"),0,IF(L246="Готово",ROUND(24*MOD(I246-H246,1)-J246/60,10),"Проверить"))</x:f>
        <x:v>0</x:v>
      </x:c>
      <x:c r="L246" s="74" t="str">
        <x:f>IF(E246="","",IF(C246="","Нет дня",IF(E246="В","Выходной",IF(LEN(TRIM($B$22))=0,"Нет имени",IF(COUNTIFS($B$10:$B$33,$B$22)&gt;1,"Повтор имени",IF(OR(E246=$B$42,E246=$B$43,E246=$B$44,E246=$B$45,E246=$B$46),IF(INDEX($I$42:$I$46,MATCH(E246,$B$42:$B$46,0))="Готово","Готово","Проверьте смену"),IF(OR(IFERROR(SEARCH("-",E246),0)=0,IFERROR(SEARCH("-",E246,SEARCH("-",E246)+1),0)&gt;0),"Нет кода",IF(OR(H246&lt;0,I246&lt;0),"Неверное время",IF(H246=I246,"Начало равно концу",IF(NOT(ISNUMBER($D$7)),"Проверьте перерыв",IF(OR($D$7&lt;0,$D$7&lt;&gt;INT($D$7)),"Проверьте перерыв",IF($D$7&gt;=ROUND(MOD(I246-H246,1)*1440,8),"Перерыв не меньше смены","Готово"))))))))))))</x:f>
      </x:c>
      <x:c r="M246" s="3"/>
      <x:c r="N246" s="3"/>
      <x:c r="O246" s="3"/>
      <x:c r="P246" s="3"/>
      <x:c r="Q246" s="3"/>
      <x:c r="R246" s="3"/>
      <x:c r="S246" s="3"/>
      <x:c r="T246" s="3"/>
      <x:c r="U246" s="3"/>
      <x:c r="V246" s="3"/>
      <x:c r="W246" s="3"/>
      <x:c r="X246" s="3"/>
      <x:c r="Y246" s="3"/>
      <x:c r="Z246" s="3"/>
      <x:c r="AA246" s="3"/>
      <x:c r="AB246" s="3"/>
      <x:c r="AC246" s="3"/>
      <x:c r="AD246" s="3"/>
      <x:c r="AE246" s="3"/>
      <x:c r="AF246" s="3"/>
      <x:c r="AG246" s="3"/>
      <x:c r="AH246" s="3"/>
      <x:c r="AI246" s="3"/>
      <x:c r="AJ246" s="3"/>
      <x:c r="AK246" s="3"/>
    </x:row>
    <x:row r="247" ht="30" customHeight="1">
      <x:c r="A247" s="3"/>
      <x:c r="B247" s="69" t="str">
        <x:f>IF($B$22="","",$B$22)</x:f>
      </x:c>
      <x:c r="C247" s="70" t="n">
        <x:f>IF(I$8="","",I$8)</x:f>
        <x:v>46332</x:v>
      </x:c>
      <x:c r="D247" s="69" t="str">
        <x:f>IF(I22="","",I22)</x:f>
      </x:c>
      <x:c r="E247" s="69" t="str">
        <x:f>IFERROR(UPPER(CONCATENATE("",SUBSTITUTE(CONCATENATE("",SUBSTITUTE(CONCATENATE("",SUBSTITUTE(TRIM(CONCATENATE("",D247))," ","")),"–","-")),"—","-"))),CONCATENATE("",D247))</x:f>
      </x:c>
      <x:c r="F247" s="69" t="str">
        <x:f>IFERROR(LEFT(CONCATENATE("[",E247),SEARCH("-",E247)),"")</x:f>
      </x:c>
      <x:c r="G247" s="69" t="str">
        <x:f>IFERROR(MID(CONCATENATE(E247,"]"),SEARCH("-",E247)+1,32),"")</x:f>
      </x:c>
      <x:c r="H247" s="71" t="str">
        <x:f>IF(OR(E247="",E247="В"),"",IF(OR(E247=$B$42,E247=$B$43,E247=$B$44,E247=$B$45,E247=$B$46),INDEX($E$42:$E$46,MATCH(E247,$B$42:$B$46,0)),IFERROR(IF(ISNUMBER(SEARCH(":",F247)),IF(AND(OR((LEN(F247)-1)=4,(LEN(F247)-1)=5),MID(F247,1+(LEN(F247)-1)-2,1)=":",ISNUMBER(VALUE(MID(F247,2,1))),IF((LEN(F247)-1)=5,ISNUMBER(VALUE(MID(F247,3,1))),TRUE),ISNUMBER(VALUE(MID(F247,1+(LEN(F247)-1)-1,1))),ISNUMBER(VALUE(MID(F247,1+(LEN(F247)-1),1))),VALUE(MID(F247,2,(LEN(F247)-1)-3))&lt;24,VALUE(MID(F247,1+(LEN(F247)-1)-1,2))&lt;60),VALUE(MID(F247,2,(LEN(F247)-1)-3))/24+VALUE(MID(F247,1+(LEN(F247)-1)-1,2))/1440,-1),IF(AND((LEN(F247)-1)&gt;=1,(LEN(F247)-1)&lt;=2,ISNUMBER(VALUE(MID(F247,2,1))),IF((LEN(F247)-1)=2,ISNUMBER(VALUE(MID(F247,3,1))),TRUE),VALUE(MID(F247,2,(LEN(F247)-1)))&lt;24),VALUE(MID(F247,2,(LEN(F247)-1)))/24,-1)),-1)))</x:f>
      </x:c>
      <x:c r="I247" s="71" t="str">
        <x:f>IF(OR(E247="",E247="В"),"",IF(OR(E247=$B$42,E247=$B$43,E247=$B$44,E247=$B$45,E247=$B$46),INDEX($F$42:$F$46,MATCH(E247,$B$42:$B$46,0)),IFERROR(IF(ISNUMBER(SEARCH(":",G247)),IF(AND(OR((LEN(G247)-1)=4,(LEN(G247)-1)=5),MID(G247,0+(LEN(G247)-1)-2,1)=":",ISNUMBER(VALUE(MID(G247,1,1))),IF((LEN(G247)-1)=5,ISNUMBER(VALUE(MID(G247,2,1))),TRUE),ISNUMBER(VALUE(MID(G247,0+(LEN(G247)-1)-1,1))),ISNUMBER(VALUE(MID(G247,0+(LEN(G247)-1),1))),VALUE(MID(G247,1,(LEN(G247)-1)-3))&lt;24,VALUE(MID(G247,0+(LEN(G247)-1)-1,2))&lt;60),VALUE(MID(G247,1,(LEN(G247)-1)-3))/24+VALUE(MID(G247,0+(LEN(G247)-1)-1,2))/1440,-1),IF(AND((LEN(G247)-1)&gt;=1,(LEN(G247)-1)&lt;=2,ISNUMBER(VALUE(MID(G247,1,1))),IF((LEN(G247)-1)=2,ISNUMBER(VALUE(MID(G247,2,1))),TRUE),VALUE(MID(G247,1,(LEN(G247)-1)))&lt;24),VALUE(MID(G247,1,(LEN(G247)-1)))/24,-1)),-1)))</x:f>
      </x:c>
      <x:c r="J247" s="72" t="n">
        <x:f>IF(OR(E247="",E247="В"),0,IF(OR(E247=$B$42,E247=$B$43,E247=$B$44,E247=$B$45,E247=$B$46),INDEX($G$42:$G$46,MATCH(E247,$B$42:$B$46,0)),$D$7))</x:f>
        <x:v>0</x:v>
      </x:c>
      <x:c r="K247" s="73" t="n">
        <x:f>IF(OR(L247="",L247="Выходной"),0,IF(L247="Готово",ROUND(24*MOD(I247-H247,1)-J247/60,10),"Проверить"))</x:f>
        <x:v>0</x:v>
      </x:c>
      <x:c r="L247" s="74" t="str">
        <x:f>IF(E247="","",IF(C247="","Нет дня",IF(E247="В","Выходной",IF(LEN(TRIM($B$22))=0,"Нет имени",IF(COUNTIFS($B$10:$B$33,$B$22)&gt;1,"Повтор имени",IF(OR(E247=$B$42,E247=$B$43,E247=$B$44,E247=$B$45,E247=$B$46),IF(INDEX($I$42:$I$46,MATCH(E247,$B$42:$B$46,0))="Готово","Готово","Проверьте смену"),IF(OR(IFERROR(SEARCH("-",E247),0)=0,IFERROR(SEARCH("-",E247,SEARCH("-",E247)+1),0)&gt;0),"Нет кода",IF(OR(H247&lt;0,I247&lt;0),"Неверное время",IF(H247=I247,"Начало равно концу",IF(NOT(ISNUMBER($D$7)),"Проверьте перерыв",IF(OR($D$7&lt;0,$D$7&lt;&gt;INT($D$7)),"Проверьте перерыв",IF($D$7&gt;=ROUND(MOD(I247-H247,1)*1440,8),"Перерыв не меньше смены","Готово"))))))))))))</x:f>
      </x:c>
      <x:c r="M247" s="3"/>
      <x:c r="N247" s="3"/>
      <x:c r="O247" s="3"/>
      <x:c r="P247" s="3"/>
      <x:c r="Q247" s="3"/>
      <x:c r="R247" s="3"/>
      <x:c r="S247" s="3"/>
      <x:c r="T247" s="3"/>
      <x:c r="U247" s="3"/>
      <x:c r="V247" s="3"/>
      <x:c r="W247" s="3"/>
      <x:c r="X247" s="3"/>
      <x:c r="Y247" s="3"/>
      <x:c r="Z247" s="3"/>
      <x:c r="AA247" s="3"/>
      <x:c r="AB247" s="3"/>
      <x:c r="AC247" s="3"/>
      <x:c r="AD247" s="3"/>
      <x:c r="AE247" s="3"/>
      <x:c r="AF247" s="3"/>
      <x:c r="AG247" s="3"/>
      <x:c r="AH247" s="3"/>
      <x:c r="AI247" s="3"/>
      <x:c r="AJ247" s="3"/>
      <x:c r="AK247" s="3"/>
    </x:row>
    <x:row r="248" ht="30" customHeight="1">
      <x:c r="A248" s="3"/>
      <x:c r="B248" s="69" t="str">
        <x:f>IF($B$22="","",$B$22)</x:f>
      </x:c>
      <x:c r="C248" s="70" t="n">
        <x:f>IF(J$8="","",J$8)</x:f>
        <x:v>46333</x:v>
      </x:c>
      <x:c r="D248" s="69" t="str">
        <x:f>IF(J22="","",J22)</x:f>
      </x:c>
      <x:c r="E248" s="69" t="str">
        <x:f>IFERROR(UPPER(CONCATENATE("",SUBSTITUTE(CONCATENATE("",SUBSTITUTE(CONCATENATE("",SUBSTITUTE(TRIM(CONCATENATE("",D248))," ","")),"–","-")),"—","-"))),CONCATENATE("",D248))</x:f>
      </x:c>
      <x:c r="F248" s="69" t="str">
        <x:f>IFERROR(LEFT(CONCATENATE("[",E248),SEARCH("-",E248)),"")</x:f>
      </x:c>
      <x:c r="G248" s="69" t="str">
        <x:f>IFERROR(MID(CONCATENATE(E248,"]"),SEARCH("-",E248)+1,32),"")</x:f>
      </x:c>
      <x:c r="H248" s="71" t="str">
        <x:f>IF(OR(E248="",E248="В"),"",IF(OR(E248=$B$42,E248=$B$43,E248=$B$44,E248=$B$45,E248=$B$46),INDEX($E$42:$E$46,MATCH(E248,$B$42:$B$46,0)),IFERROR(IF(ISNUMBER(SEARCH(":",F248)),IF(AND(OR((LEN(F248)-1)=4,(LEN(F248)-1)=5),MID(F248,1+(LEN(F248)-1)-2,1)=":",ISNUMBER(VALUE(MID(F248,2,1))),IF((LEN(F248)-1)=5,ISNUMBER(VALUE(MID(F248,3,1))),TRUE),ISNUMBER(VALUE(MID(F248,1+(LEN(F248)-1)-1,1))),ISNUMBER(VALUE(MID(F248,1+(LEN(F248)-1),1))),VALUE(MID(F248,2,(LEN(F248)-1)-3))&lt;24,VALUE(MID(F248,1+(LEN(F248)-1)-1,2))&lt;60),VALUE(MID(F248,2,(LEN(F248)-1)-3))/24+VALUE(MID(F248,1+(LEN(F248)-1)-1,2))/1440,-1),IF(AND((LEN(F248)-1)&gt;=1,(LEN(F248)-1)&lt;=2,ISNUMBER(VALUE(MID(F248,2,1))),IF((LEN(F248)-1)=2,ISNUMBER(VALUE(MID(F248,3,1))),TRUE),VALUE(MID(F248,2,(LEN(F248)-1)))&lt;24),VALUE(MID(F248,2,(LEN(F248)-1)))/24,-1)),-1)))</x:f>
      </x:c>
      <x:c r="I248" s="71" t="str">
        <x:f>IF(OR(E248="",E248="В"),"",IF(OR(E248=$B$42,E248=$B$43,E248=$B$44,E248=$B$45,E248=$B$46),INDEX($F$42:$F$46,MATCH(E248,$B$42:$B$46,0)),IFERROR(IF(ISNUMBER(SEARCH(":",G248)),IF(AND(OR((LEN(G248)-1)=4,(LEN(G248)-1)=5),MID(G248,0+(LEN(G248)-1)-2,1)=":",ISNUMBER(VALUE(MID(G248,1,1))),IF((LEN(G248)-1)=5,ISNUMBER(VALUE(MID(G248,2,1))),TRUE),ISNUMBER(VALUE(MID(G248,0+(LEN(G248)-1)-1,1))),ISNUMBER(VALUE(MID(G248,0+(LEN(G248)-1),1))),VALUE(MID(G248,1,(LEN(G248)-1)-3))&lt;24,VALUE(MID(G248,0+(LEN(G248)-1)-1,2))&lt;60),VALUE(MID(G248,1,(LEN(G248)-1)-3))/24+VALUE(MID(G248,0+(LEN(G248)-1)-1,2))/1440,-1),IF(AND((LEN(G248)-1)&gt;=1,(LEN(G248)-1)&lt;=2,ISNUMBER(VALUE(MID(G248,1,1))),IF((LEN(G248)-1)=2,ISNUMBER(VALUE(MID(G248,2,1))),TRUE),VALUE(MID(G248,1,(LEN(G248)-1)))&lt;24),VALUE(MID(G248,1,(LEN(G248)-1)))/24,-1)),-1)))</x:f>
      </x:c>
      <x:c r="J248" s="72" t="n">
        <x:f>IF(OR(E248="",E248="В"),0,IF(OR(E248=$B$42,E248=$B$43,E248=$B$44,E248=$B$45,E248=$B$46),INDEX($G$42:$G$46,MATCH(E248,$B$42:$B$46,0)),$D$7))</x:f>
        <x:v>0</x:v>
      </x:c>
      <x:c r="K248" s="73" t="n">
        <x:f>IF(OR(L248="",L248="Выходной"),0,IF(L248="Готово",ROUND(24*MOD(I248-H248,1)-J248/60,10),"Проверить"))</x:f>
        <x:v>0</x:v>
      </x:c>
      <x:c r="L248" s="74" t="str">
        <x:f>IF(E248="","",IF(C248="","Нет дня",IF(E248="В","Выходной",IF(LEN(TRIM($B$22))=0,"Нет имени",IF(COUNTIFS($B$10:$B$33,$B$22)&gt;1,"Повтор имени",IF(OR(E248=$B$42,E248=$B$43,E248=$B$44,E248=$B$45,E248=$B$46),IF(INDEX($I$42:$I$46,MATCH(E248,$B$42:$B$46,0))="Готово","Готово","Проверьте смену"),IF(OR(IFERROR(SEARCH("-",E248),0)=0,IFERROR(SEARCH("-",E248,SEARCH("-",E248)+1),0)&gt;0),"Нет кода",IF(OR(H248&lt;0,I248&lt;0),"Неверное время",IF(H248=I248,"Начало равно концу",IF(NOT(ISNUMBER($D$7)),"Проверьте перерыв",IF(OR($D$7&lt;0,$D$7&lt;&gt;INT($D$7)),"Проверьте перерыв",IF($D$7&gt;=ROUND(MOD(I248-H248,1)*1440,8),"Перерыв не меньше смены","Готово"))))))))))))</x:f>
      </x:c>
      <x:c r="M248" s="3"/>
      <x:c r="N248" s="3"/>
      <x:c r="O248" s="3"/>
      <x:c r="P248" s="3"/>
      <x:c r="Q248" s="3"/>
      <x:c r="R248" s="3"/>
      <x:c r="S248" s="3"/>
      <x:c r="T248" s="3"/>
      <x:c r="U248" s="3"/>
      <x:c r="V248" s="3"/>
      <x:c r="W248" s="3"/>
      <x:c r="X248" s="3"/>
      <x:c r="Y248" s="3"/>
      <x:c r="Z248" s="3"/>
      <x:c r="AA248" s="3"/>
      <x:c r="AB248" s="3"/>
      <x:c r="AC248" s="3"/>
      <x:c r="AD248" s="3"/>
      <x:c r="AE248" s="3"/>
      <x:c r="AF248" s="3"/>
      <x:c r="AG248" s="3"/>
      <x:c r="AH248" s="3"/>
      <x:c r="AI248" s="3"/>
      <x:c r="AJ248" s="3"/>
      <x:c r="AK248" s="3"/>
    </x:row>
    <x:row r="249" ht="30" customHeight="1">
      <x:c r="A249" s="3"/>
      <x:c r="B249" s="69" t="str">
        <x:f>IF($B$22="","",$B$22)</x:f>
      </x:c>
      <x:c r="C249" s="70" t="n">
        <x:f>IF(K$8="","",K$8)</x:f>
        <x:v>46334</x:v>
      </x:c>
      <x:c r="D249" s="69" t="str">
        <x:f>IF(K22="","",K22)</x:f>
      </x:c>
      <x:c r="E249" s="69" t="str">
        <x:f>IFERROR(UPPER(CONCATENATE("",SUBSTITUTE(CONCATENATE("",SUBSTITUTE(CONCATENATE("",SUBSTITUTE(TRIM(CONCATENATE("",D249))," ","")),"–","-")),"—","-"))),CONCATENATE("",D249))</x:f>
      </x:c>
      <x:c r="F249" s="69" t="str">
        <x:f>IFERROR(LEFT(CONCATENATE("[",E249),SEARCH("-",E249)),"")</x:f>
      </x:c>
      <x:c r="G249" s="69" t="str">
        <x:f>IFERROR(MID(CONCATENATE(E249,"]"),SEARCH("-",E249)+1,32),"")</x:f>
      </x:c>
      <x:c r="H249" s="71" t="str">
        <x:f>IF(OR(E249="",E249="В"),"",IF(OR(E249=$B$42,E249=$B$43,E249=$B$44,E249=$B$45,E249=$B$46),INDEX($E$42:$E$46,MATCH(E249,$B$42:$B$46,0)),IFERROR(IF(ISNUMBER(SEARCH(":",F249)),IF(AND(OR((LEN(F249)-1)=4,(LEN(F249)-1)=5),MID(F249,1+(LEN(F249)-1)-2,1)=":",ISNUMBER(VALUE(MID(F249,2,1))),IF((LEN(F249)-1)=5,ISNUMBER(VALUE(MID(F249,3,1))),TRUE),ISNUMBER(VALUE(MID(F249,1+(LEN(F249)-1)-1,1))),ISNUMBER(VALUE(MID(F249,1+(LEN(F249)-1),1))),VALUE(MID(F249,2,(LEN(F249)-1)-3))&lt;24,VALUE(MID(F249,1+(LEN(F249)-1)-1,2))&lt;60),VALUE(MID(F249,2,(LEN(F249)-1)-3))/24+VALUE(MID(F249,1+(LEN(F249)-1)-1,2))/1440,-1),IF(AND((LEN(F249)-1)&gt;=1,(LEN(F249)-1)&lt;=2,ISNUMBER(VALUE(MID(F249,2,1))),IF((LEN(F249)-1)=2,ISNUMBER(VALUE(MID(F249,3,1))),TRUE),VALUE(MID(F249,2,(LEN(F249)-1)))&lt;24),VALUE(MID(F249,2,(LEN(F249)-1)))/24,-1)),-1)))</x:f>
      </x:c>
      <x:c r="I249" s="71" t="str">
        <x:f>IF(OR(E249="",E249="В"),"",IF(OR(E249=$B$42,E249=$B$43,E249=$B$44,E249=$B$45,E249=$B$46),INDEX($F$42:$F$46,MATCH(E249,$B$42:$B$46,0)),IFERROR(IF(ISNUMBER(SEARCH(":",G249)),IF(AND(OR((LEN(G249)-1)=4,(LEN(G249)-1)=5),MID(G249,0+(LEN(G249)-1)-2,1)=":",ISNUMBER(VALUE(MID(G249,1,1))),IF((LEN(G249)-1)=5,ISNUMBER(VALUE(MID(G249,2,1))),TRUE),ISNUMBER(VALUE(MID(G249,0+(LEN(G249)-1)-1,1))),ISNUMBER(VALUE(MID(G249,0+(LEN(G249)-1),1))),VALUE(MID(G249,1,(LEN(G249)-1)-3))&lt;24,VALUE(MID(G249,0+(LEN(G249)-1)-1,2))&lt;60),VALUE(MID(G249,1,(LEN(G249)-1)-3))/24+VALUE(MID(G249,0+(LEN(G249)-1)-1,2))/1440,-1),IF(AND((LEN(G249)-1)&gt;=1,(LEN(G249)-1)&lt;=2,ISNUMBER(VALUE(MID(G249,1,1))),IF((LEN(G249)-1)=2,ISNUMBER(VALUE(MID(G249,2,1))),TRUE),VALUE(MID(G249,1,(LEN(G249)-1)))&lt;24),VALUE(MID(G249,1,(LEN(G249)-1)))/24,-1)),-1)))</x:f>
      </x:c>
      <x:c r="J249" s="72" t="n">
        <x:f>IF(OR(E249="",E249="В"),0,IF(OR(E249=$B$42,E249=$B$43,E249=$B$44,E249=$B$45,E249=$B$46),INDEX($G$42:$G$46,MATCH(E249,$B$42:$B$46,0)),$D$7))</x:f>
        <x:v>0</x:v>
      </x:c>
      <x:c r="K249" s="73" t="n">
        <x:f>IF(OR(L249="",L249="Выходной"),0,IF(L249="Готово",ROUND(24*MOD(I249-H249,1)-J249/60,10),"Проверить"))</x:f>
        <x:v>0</x:v>
      </x:c>
      <x:c r="L249" s="74" t="str">
        <x:f>IF(E249="","",IF(C249="","Нет дня",IF(E249="В","Выходной",IF(LEN(TRIM($B$22))=0,"Нет имени",IF(COUNTIFS($B$10:$B$33,$B$22)&gt;1,"Повтор имени",IF(OR(E249=$B$42,E249=$B$43,E249=$B$44,E249=$B$45,E249=$B$46),IF(INDEX($I$42:$I$46,MATCH(E249,$B$42:$B$46,0))="Готово","Готово","Проверьте смену"),IF(OR(IFERROR(SEARCH("-",E249),0)=0,IFERROR(SEARCH("-",E249,SEARCH("-",E249)+1),0)&gt;0),"Нет кода",IF(OR(H249&lt;0,I249&lt;0),"Неверное время",IF(H249=I249,"Начало равно концу",IF(NOT(ISNUMBER($D$7)),"Проверьте перерыв",IF(OR($D$7&lt;0,$D$7&lt;&gt;INT($D$7)),"Проверьте перерыв",IF($D$7&gt;=ROUND(MOD(I249-H249,1)*1440,8),"Перерыв не меньше смены","Готово"))))))))))))</x:f>
      </x:c>
      <x:c r="M249" s="3"/>
      <x:c r="N249" s="3"/>
      <x:c r="O249" s="3"/>
      <x:c r="P249" s="3"/>
      <x:c r="Q249" s="3"/>
      <x:c r="R249" s="3"/>
      <x:c r="S249" s="3"/>
      <x:c r="T249" s="3"/>
      <x:c r="U249" s="3"/>
      <x:c r="V249" s="3"/>
      <x:c r="W249" s="3"/>
      <x:c r="X249" s="3"/>
      <x:c r="Y249" s="3"/>
      <x:c r="Z249" s="3"/>
      <x:c r="AA249" s="3"/>
      <x:c r="AB249" s="3"/>
      <x:c r="AC249" s="3"/>
      <x:c r="AD249" s="3"/>
      <x:c r="AE249" s="3"/>
      <x:c r="AF249" s="3"/>
      <x:c r="AG249" s="3"/>
      <x:c r="AH249" s="3"/>
      <x:c r="AI249" s="3"/>
      <x:c r="AJ249" s="3"/>
      <x:c r="AK249" s="3"/>
    </x:row>
    <x:row r="250" ht="30" customHeight="1">
      <x:c r="A250" s="3"/>
      <x:c r="B250" s="69" t="str">
        <x:f>IF($B$22="","",$B$22)</x:f>
      </x:c>
      <x:c r="C250" s="70" t="n">
        <x:f>IF(L$8="","",L$8)</x:f>
        <x:v>46335</x:v>
      </x:c>
      <x:c r="D250" s="69" t="str">
        <x:f>IF(L22="","",L22)</x:f>
      </x:c>
      <x:c r="E250" s="69" t="str">
        <x:f>IFERROR(UPPER(CONCATENATE("",SUBSTITUTE(CONCATENATE("",SUBSTITUTE(CONCATENATE("",SUBSTITUTE(TRIM(CONCATENATE("",D250))," ","")),"–","-")),"—","-"))),CONCATENATE("",D250))</x:f>
      </x:c>
      <x:c r="F250" s="69" t="str">
        <x:f>IFERROR(LEFT(CONCATENATE("[",E250),SEARCH("-",E250)),"")</x:f>
      </x:c>
      <x:c r="G250" s="69" t="str">
        <x:f>IFERROR(MID(CONCATENATE(E250,"]"),SEARCH("-",E250)+1,32),"")</x:f>
      </x:c>
      <x:c r="H250" s="71" t="str">
        <x:f>IF(OR(E250="",E250="В"),"",IF(OR(E250=$B$42,E250=$B$43,E250=$B$44,E250=$B$45,E250=$B$46),INDEX($E$42:$E$46,MATCH(E250,$B$42:$B$46,0)),IFERROR(IF(ISNUMBER(SEARCH(":",F250)),IF(AND(OR((LEN(F250)-1)=4,(LEN(F250)-1)=5),MID(F250,1+(LEN(F250)-1)-2,1)=":",ISNUMBER(VALUE(MID(F250,2,1))),IF((LEN(F250)-1)=5,ISNUMBER(VALUE(MID(F250,3,1))),TRUE),ISNUMBER(VALUE(MID(F250,1+(LEN(F250)-1)-1,1))),ISNUMBER(VALUE(MID(F250,1+(LEN(F250)-1),1))),VALUE(MID(F250,2,(LEN(F250)-1)-3))&lt;24,VALUE(MID(F250,1+(LEN(F250)-1)-1,2))&lt;60),VALUE(MID(F250,2,(LEN(F250)-1)-3))/24+VALUE(MID(F250,1+(LEN(F250)-1)-1,2))/1440,-1),IF(AND((LEN(F250)-1)&gt;=1,(LEN(F250)-1)&lt;=2,ISNUMBER(VALUE(MID(F250,2,1))),IF((LEN(F250)-1)=2,ISNUMBER(VALUE(MID(F250,3,1))),TRUE),VALUE(MID(F250,2,(LEN(F250)-1)))&lt;24),VALUE(MID(F250,2,(LEN(F250)-1)))/24,-1)),-1)))</x:f>
      </x:c>
      <x:c r="I250" s="71" t="str">
        <x:f>IF(OR(E250="",E250="В"),"",IF(OR(E250=$B$42,E250=$B$43,E250=$B$44,E250=$B$45,E250=$B$46),INDEX($F$42:$F$46,MATCH(E250,$B$42:$B$46,0)),IFERROR(IF(ISNUMBER(SEARCH(":",G250)),IF(AND(OR((LEN(G250)-1)=4,(LEN(G250)-1)=5),MID(G250,0+(LEN(G250)-1)-2,1)=":",ISNUMBER(VALUE(MID(G250,1,1))),IF((LEN(G250)-1)=5,ISNUMBER(VALUE(MID(G250,2,1))),TRUE),ISNUMBER(VALUE(MID(G250,0+(LEN(G250)-1)-1,1))),ISNUMBER(VALUE(MID(G250,0+(LEN(G250)-1),1))),VALUE(MID(G250,1,(LEN(G250)-1)-3))&lt;24,VALUE(MID(G250,0+(LEN(G250)-1)-1,2))&lt;60),VALUE(MID(G250,1,(LEN(G250)-1)-3))/24+VALUE(MID(G250,0+(LEN(G250)-1)-1,2))/1440,-1),IF(AND((LEN(G250)-1)&gt;=1,(LEN(G250)-1)&lt;=2,ISNUMBER(VALUE(MID(G250,1,1))),IF((LEN(G250)-1)=2,ISNUMBER(VALUE(MID(G250,2,1))),TRUE),VALUE(MID(G250,1,(LEN(G250)-1)))&lt;24),VALUE(MID(G250,1,(LEN(G250)-1)))/24,-1)),-1)))</x:f>
      </x:c>
      <x:c r="J250" s="72" t="n">
        <x:f>IF(OR(E250="",E250="В"),0,IF(OR(E250=$B$42,E250=$B$43,E250=$B$44,E250=$B$45,E250=$B$46),INDEX($G$42:$G$46,MATCH(E250,$B$42:$B$46,0)),$D$7))</x:f>
        <x:v>0</x:v>
      </x:c>
      <x:c r="K250" s="73" t="n">
        <x:f>IF(OR(L250="",L250="Выходной"),0,IF(L250="Готово",ROUND(24*MOD(I250-H250,1)-J250/60,10),"Проверить"))</x:f>
        <x:v>0</x:v>
      </x:c>
      <x:c r="L250" s="74" t="str">
        <x:f>IF(E250="","",IF(C250="","Нет дня",IF(E250="В","Выходной",IF(LEN(TRIM($B$22))=0,"Нет имени",IF(COUNTIFS($B$10:$B$33,$B$22)&gt;1,"Повтор имени",IF(OR(E250=$B$42,E250=$B$43,E250=$B$44,E250=$B$45,E250=$B$46),IF(INDEX($I$42:$I$46,MATCH(E250,$B$42:$B$46,0))="Готово","Готово","Проверьте смену"),IF(OR(IFERROR(SEARCH("-",E250),0)=0,IFERROR(SEARCH("-",E250,SEARCH("-",E250)+1),0)&gt;0),"Нет кода",IF(OR(H250&lt;0,I250&lt;0),"Неверное время",IF(H250=I250,"Начало равно концу",IF(NOT(ISNUMBER($D$7)),"Проверьте перерыв",IF(OR($D$7&lt;0,$D$7&lt;&gt;INT($D$7)),"Проверьте перерыв",IF($D$7&gt;=ROUND(MOD(I250-H250,1)*1440,8),"Перерыв не меньше смены","Готово"))))))))))))</x:f>
      </x:c>
      <x:c r="M250" s="3"/>
      <x:c r="N250" s="3"/>
      <x:c r="O250" s="3"/>
      <x:c r="P250" s="3"/>
      <x:c r="Q250" s="3"/>
      <x:c r="R250" s="3"/>
      <x:c r="S250" s="3"/>
      <x:c r="T250" s="3"/>
      <x:c r="U250" s="3"/>
      <x:c r="V250" s="3"/>
      <x:c r="W250" s="3"/>
      <x:c r="X250" s="3"/>
      <x:c r="Y250" s="3"/>
      <x:c r="Z250" s="3"/>
      <x:c r="AA250" s="3"/>
      <x:c r="AB250" s="3"/>
      <x:c r="AC250" s="3"/>
      <x:c r="AD250" s="3"/>
      <x:c r="AE250" s="3"/>
      <x:c r="AF250" s="3"/>
      <x:c r="AG250" s="3"/>
      <x:c r="AH250" s="3"/>
      <x:c r="AI250" s="3"/>
      <x:c r="AJ250" s="3"/>
      <x:c r="AK250" s="3"/>
    </x:row>
    <x:row r="251" ht="30" customHeight="1">
      <x:c r="A251" s="3"/>
      <x:c r="B251" s="69" t="str">
        <x:f>IF($B$22="","",$B$22)</x:f>
      </x:c>
      <x:c r="C251" s="70" t="n">
        <x:f>IF(M$8="","",M$8)</x:f>
        <x:v>46336</x:v>
      </x:c>
      <x:c r="D251" s="69" t="str">
        <x:f>IF(M22="","",M22)</x:f>
      </x:c>
      <x:c r="E251" s="69" t="str">
        <x:f>IFERROR(UPPER(CONCATENATE("",SUBSTITUTE(CONCATENATE("",SUBSTITUTE(CONCATENATE("",SUBSTITUTE(TRIM(CONCATENATE("",D251))," ","")),"–","-")),"—","-"))),CONCATENATE("",D251))</x:f>
      </x:c>
      <x:c r="F251" s="69" t="str">
        <x:f>IFERROR(LEFT(CONCATENATE("[",E251),SEARCH("-",E251)),"")</x:f>
      </x:c>
      <x:c r="G251" s="69" t="str">
        <x:f>IFERROR(MID(CONCATENATE(E251,"]"),SEARCH("-",E251)+1,32),"")</x:f>
      </x:c>
      <x:c r="H251" s="71" t="str">
        <x:f>IF(OR(E251="",E251="В"),"",IF(OR(E251=$B$42,E251=$B$43,E251=$B$44,E251=$B$45,E251=$B$46),INDEX($E$42:$E$46,MATCH(E251,$B$42:$B$46,0)),IFERROR(IF(ISNUMBER(SEARCH(":",F251)),IF(AND(OR((LEN(F251)-1)=4,(LEN(F251)-1)=5),MID(F251,1+(LEN(F251)-1)-2,1)=":",ISNUMBER(VALUE(MID(F251,2,1))),IF((LEN(F251)-1)=5,ISNUMBER(VALUE(MID(F251,3,1))),TRUE),ISNUMBER(VALUE(MID(F251,1+(LEN(F251)-1)-1,1))),ISNUMBER(VALUE(MID(F251,1+(LEN(F251)-1),1))),VALUE(MID(F251,2,(LEN(F251)-1)-3))&lt;24,VALUE(MID(F251,1+(LEN(F251)-1)-1,2))&lt;60),VALUE(MID(F251,2,(LEN(F251)-1)-3))/24+VALUE(MID(F251,1+(LEN(F251)-1)-1,2))/1440,-1),IF(AND((LEN(F251)-1)&gt;=1,(LEN(F251)-1)&lt;=2,ISNUMBER(VALUE(MID(F251,2,1))),IF((LEN(F251)-1)=2,ISNUMBER(VALUE(MID(F251,3,1))),TRUE),VALUE(MID(F251,2,(LEN(F251)-1)))&lt;24),VALUE(MID(F251,2,(LEN(F251)-1)))/24,-1)),-1)))</x:f>
      </x:c>
      <x:c r="I251" s="71" t="str">
        <x:f>IF(OR(E251="",E251="В"),"",IF(OR(E251=$B$42,E251=$B$43,E251=$B$44,E251=$B$45,E251=$B$46),INDEX($F$42:$F$46,MATCH(E251,$B$42:$B$46,0)),IFERROR(IF(ISNUMBER(SEARCH(":",G251)),IF(AND(OR((LEN(G251)-1)=4,(LEN(G251)-1)=5),MID(G251,0+(LEN(G251)-1)-2,1)=":",ISNUMBER(VALUE(MID(G251,1,1))),IF((LEN(G251)-1)=5,ISNUMBER(VALUE(MID(G251,2,1))),TRUE),ISNUMBER(VALUE(MID(G251,0+(LEN(G251)-1)-1,1))),ISNUMBER(VALUE(MID(G251,0+(LEN(G251)-1),1))),VALUE(MID(G251,1,(LEN(G251)-1)-3))&lt;24,VALUE(MID(G251,0+(LEN(G251)-1)-1,2))&lt;60),VALUE(MID(G251,1,(LEN(G251)-1)-3))/24+VALUE(MID(G251,0+(LEN(G251)-1)-1,2))/1440,-1),IF(AND((LEN(G251)-1)&gt;=1,(LEN(G251)-1)&lt;=2,ISNUMBER(VALUE(MID(G251,1,1))),IF((LEN(G251)-1)=2,ISNUMBER(VALUE(MID(G251,2,1))),TRUE),VALUE(MID(G251,1,(LEN(G251)-1)))&lt;24),VALUE(MID(G251,1,(LEN(G251)-1)))/24,-1)),-1)))</x:f>
      </x:c>
      <x:c r="J251" s="72" t="n">
        <x:f>IF(OR(E251="",E251="В"),0,IF(OR(E251=$B$42,E251=$B$43,E251=$B$44,E251=$B$45,E251=$B$46),INDEX($G$42:$G$46,MATCH(E251,$B$42:$B$46,0)),$D$7))</x:f>
        <x:v>0</x:v>
      </x:c>
      <x:c r="K251" s="73" t="n">
        <x:f>IF(OR(L251="",L251="Выходной"),0,IF(L251="Готово",ROUND(24*MOD(I251-H251,1)-J251/60,10),"Проверить"))</x:f>
        <x:v>0</x:v>
      </x:c>
      <x:c r="L251" s="74" t="str">
        <x:f>IF(E251="","",IF(C251="","Нет дня",IF(E251="В","Выходной",IF(LEN(TRIM($B$22))=0,"Нет имени",IF(COUNTIFS($B$10:$B$33,$B$22)&gt;1,"Повтор имени",IF(OR(E251=$B$42,E251=$B$43,E251=$B$44,E251=$B$45,E251=$B$46),IF(INDEX($I$42:$I$46,MATCH(E251,$B$42:$B$46,0))="Готово","Готово","Проверьте смену"),IF(OR(IFERROR(SEARCH("-",E251),0)=0,IFERROR(SEARCH("-",E251,SEARCH("-",E251)+1),0)&gt;0),"Нет кода",IF(OR(H251&lt;0,I251&lt;0),"Неверное время",IF(H251=I251,"Начало равно концу",IF(NOT(ISNUMBER($D$7)),"Проверьте перерыв",IF(OR($D$7&lt;0,$D$7&lt;&gt;INT($D$7)),"Проверьте перерыв",IF($D$7&gt;=ROUND(MOD(I251-H251,1)*1440,8),"Перерыв не меньше смены","Готово"))))))))))))</x:f>
      </x:c>
      <x:c r="M251" s="3"/>
      <x:c r="N251" s="3"/>
      <x:c r="O251" s="3"/>
      <x:c r="P251" s="3"/>
      <x:c r="Q251" s="3"/>
      <x:c r="R251" s="3"/>
      <x:c r="S251" s="3"/>
      <x:c r="T251" s="3"/>
      <x:c r="U251" s="3"/>
      <x:c r="V251" s="3"/>
      <x:c r="W251" s="3"/>
      <x:c r="X251" s="3"/>
      <x:c r="Y251" s="3"/>
      <x:c r="Z251" s="3"/>
      <x:c r="AA251" s="3"/>
      <x:c r="AB251" s="3"/>
      <x:c r="AC251" s="3"/>
      <x:c r="AD251" s="3"/>
      <x:c r="AE251" s="3"/>
      <x:c r="AF251" s="3"/>
      <x:c r="AG251" s="3"/>
      <x:c r="AH251" s="3"/>
      <x:c r="AI251" s="3"/>
      <x:c r="AJ251" s="3"/>
      <x:c r="AK251" s="3"/>
    </x:row>
    <x:row r="252" ht="30" customHeight="1">
      <x:c r="A252" s="3"/>
      <x:c r="B252" s="69" t="str">
        <x:f>IF($B$22="","",$B$22)</x:f>
      </x:c>
      <x:c r="C252" s="70" t="n">
        <x:f>IF(N$8="","",N$8)</x:f>
        <x:v>46337</x:v>
      </x:c>
      <x:c r="D252" s="69" t="str">
        <x:f>IF(N22="","",N22)</x:f>
      </x:c>
      <x:c r="E252" s="69" t="str">
        <x:f>IFERROR(UPPER(CONCATENATE("",SUBSTITUTE(CONCATENATE("",SUBSTITUTE(CONCATENATE("",SUBSTITUTE(TRIM(CONCATENATE("",D252))," ","")),"–","-")),"—","-"))),CONCATENATE("",D252))</x:f>
      </x:c>
      <x:c r="F252" s="69" t="str">
        <x:f>IFERROR(LEFT(CONCATENATE("[",E252),SEARCH("-",E252)),"")</x:f>
      </x:c>
      <x:c r="G252" s="69" t="str">
        <x:f>IFERROR(MID(CONCATENATE(E252,"]"),SEARCH("-",E252)+1,32),"")</x:f>
      </x:c>
      <x:c r="H252" s="71" t="str">
        <x:f>IF(OR(E252="",E252="В"),"",IF(OR(E252=$B$42,E252=$B$43,E252=$B$44,E252=$B$45,E252=$B$46),INDEX($E$42:$E$46,MATCH(E252,$B$42:$B$46,0)),IFERROR(IF(ISNUMBER(SEARCH(":",F252)),IF(AND(OR((LEN(F252)-1)=4,(LEN(F252)-1)=5),MID(F252,1+(LEN(F252)-1)-2,1)=":",ISNUMBER(VALUE(MID(F252,2,1))),IF((LEN(F252)-1)=5,ISNUMBER(VALUE(MID(F252,3,1))),TRUE),ISNUMBER(VALUE(MID(F252,1+(LEN(F252)-1)-1,1))),ISNUMBER(VALUE(MID(F252,1+(LEN(F252)-1),1))),VALUE(MID(F252,2,(LEN(F252)-1)-3))&lt;24,VALUE(MID(F252,1+(LEN(F252)-1)-1,2))&lt;60),VALUE(MID(F252,2,(LEN(F252)-1)-3))/24+VALUE(MID(F252,1+(LEN(F252)-1)-1,2))/1440,-1),IF(AND((LEN(F252)-1)&gt;=1,(LEN(F252)-1)&lt;=2,ISNUMBER(VALUE(MID(F252,2,1))),IF((LEN(F252)-1)=2,ISNUMBER(VALUE(MID(F252,3,1))),TRUE),VALUE(MID(F252,2,(LEN(F252)-1)))&lt;24),VALUE(MID(F252,2,(LEN(F252)-1)))/24,-1)),-1)))</x:f>
      </x:c>
      <x:c r="I252" s="71" t="str">
        <x:f>IF(OR(E252="",E252="В"),"",IF(OR(E252=$B$42,E252=$B$43,E252=$B$44,E252=$B$45,E252=$B$46),INDEX($F$42:$F$46,MATCH(E252,$B$42:$B$46,0)),IFERROR(IF(ISNUMBER(SEARCH(":",G252)),IF(AND(OR((LEN(G252)-1)=4,(LEN(G252)-1)=5),MID(G252,0+(LEN(G252)-1)-2,1)=":",ISNUMBER(VALUE(MID(G252,1,1))),IF((LEN(G252)-1)=5,ISNUMBER(VALUE(MID(G252,2,1))),TRUE),ISNUMBER(VALUE(MID(G252,0+(LEN(G252)-1)-1,1))),ISNUMBER(VALUE(MID(G252,0+(LEN(G252)-1),1))),VALUE(MID(G252,1,(LEN(G252)-1)-3))&lt;24,VALUE(MID(G252,0+(LEN(G252)-1)-1,2))&lt;60),VALUE(MID(G252,1,(LEN(G252)-1)-3))/24+VALUE(MID(G252,0+(LEN(G252)-1)-1,2))/1440,-1),IF(AND((LEN(G252)-1)&gt;=1,(LEN(G252)-1)&lt;=2,ISNUMBER(VALUE(MID(G252,1,1))),IF((LEN(G252)-1)=2,ISNUMBER(VALUE(MID(G252,2,1))),TRUE),VALUE(MID(G252,1,(LEN(G252)-1)))&lt;24),VALUE(MID(G252,1,(LEN(G252)-1)))/24,-1)),-1)))</x:f>
      </x:c>
      <x:c r="J252" s="72" t="n">
        <x:f>IF(OR(E252="",E252="В"),0,IF(OR(E252=$B$42,E252=$B$43,E252=$B$44,E252=$B$45,E252=$B$46),INDEX($G$42:$G$46,MATCH(E252,$B$42:$B$46,0)),$D$7))</x:f>
        <x:v>0</x:v>
      </x:c>
      <x:c r="K252" s="73" t="n">
        <x:f>IF(OR(L252="",L252="Выходной"),0,IF(L252="Готово",ROUND(24*MOD(I252-H252,1)-J252/60,10),"Проверить"))</x:f>
        <x:v>0</x:v>
      </x:c>
      <x:c r="L252" s="74" t="str">
        <x:f>IF(E252="","",IF(C252="","Нет дня",IF(E252="В","Выходной",IF(LEN(TRIM($B$22))=0,"Нет имени",IF(COUNTIFS($B$10:$B$33,$B$22)&gt;1,"Повтор имени",IF(OR(E252=$B$42,E252=$B$43,E252=$B$44,E252=$B$45,E252=$B$46),IF(INDEX($I$42:$I$46,MATCH(E252,$B$42:$B$46,0))="Готово","Готово","Проверьте смену"),IF(OR(IFERROR(SEARCH("-",E252),0)=0,IFERROR(SEARCH("-",E252,SEARCH("-",E252)+1),0)&gt;0),"Нет кода",IF(OR(H252&lt;0,I252&lt;0),"Неверное время",IF(H252=I252,"Начало равно концу",IF(NOT(ISNUMBER($D$7)),"Проверьте перерыв",IF(OR($D$7&lt;0,$D$7&lt;&gt;INT($D$7)),"Проверьте перерыв",IF($D$7&gt;=ROUND(MOD(I252-H252,1)*1440,8),"Перерыв не меньше смены","Готово"))))))))))))</x:f>
      </x:c>
      <x:c r="M252" s="3"/>
      <x:c r="N252" s="3"/>
      <x:c r="O252" s="3"/>
      <x:c r="P252" s="3"/>
      <x:c r="Q252" s="3"/>
      <x:c r="R252" s="3"/>
      <x:c r="S252" s="3"/>
      <x:c r="T252" s="3"/>
      <x:c r="U252" s="3"/>
      <x:c r="V252" s="3"/>
      <x:c r="W252" s="3"/>
      <x:c r="X252" s="3"/>
      <x:c r="Y252" s="3"/>
      <x:c r="Z252" s="3"/>
      <x:c r="AA252" s="3"/>
      <x:c r="AB252" s="3"/>
      <x:c r="AC252" s="3"/>
      <x:c r="AD252" s="3"/>
      <x:c r="AE252" s="3"/>
      <x:c r="AF252" s="3"/>
      <x:c r="AG252" s="3"/>
      <x:c r="AH252" s="3"/>
      <x:c r="AI252" s="3"/>
      <x:c r="AJ252" s="3"/>
      <x:c r="AK252" s="3"/>
    </x:row>
    <x:row r="253" ht="30" customHeight="1">
      <x:c r="A253" s="3"/>
      <x:c r="B253" s="69" t="str">
        <x:f>IF($B$22="","",$B$22)</x:f>
      </x:c>
      <x:c r="C253" s="70" t="n">
        <x:f>IF(O$8="","",O$8)</x:f>
        <x:v>46338</x:v>
      </x:c>
      <x:c r="D253" s="69" t="str">
        <x:f>IF(O22="","",O22)</x:f>
      </x:c>
      <x:c r="E253" s="69" t="str">
        <x:f>IFERROR(UPPER(CONCATENATE("",SUBSTITUTE(CONCATENATE("",SUBSTITUTE(CONCATENATE("",SUBSTITUTE(TRIM(CONCATENATE("",D253))," ","")),"–","-")),"—","-"))),CONCATENATE("",D253))</x:f>
      </x:c>
      <x:c r="F253" s="69" t="str">
        <x:f>IFERROR(LEFT(CONCATENATE("[",E253),SEARCH("-",E253)),"")</x:f>
      </x:c>
      <x:c r="G253" s="69" t="str">
        <x:f>IFERROR(MID(CONCATENATE(E253,"]"),SEARCH("-",E253)+1,32),"")</x:f>
      </x:c>
      <x:c r="H253" s="71" t="str">
        <x:f>IF(OR(E253="",E253="В"),"",IF(OR(E253=$B$42,E253=$B$43,E253=$B$44,E253=$B$45,E253=$B$46),INDEX($E$42:$E$46,MATCH(E253,$B$42:$B$46,0)),IFERROR(IF(ISNUMBER(SEARCH(":",F253)),IF(AND(OR((LEN(F253)-1)=4,(LEN(F253)-1)=5),MID(F253,1+(LEN(F253)-1)-2,1)=":",ISNUMBER(VALUE(MID(F253,2,1))),IF((LEN(F253)-1)=5,ISNUMBER(VALUE(MID(F253,3,1))),TRUE),ISNUMBER(VALUE(MID(F253,1+(LEN(F253)-1)-1,1))),ISNUMBER(VALUE(MID(F253,1+(LEN(F253)-1),1))),VALUE(MID(F253,2,(LEN(F253)-1)-3))&lt;24,VALUE(MID(F253,1+(LEN(F253)-1)-1,2))&lt;60),VALUE(MID(F253,2,(LEN(F253)-1)-3))/24+VALUE(MID(F253,1+(LEN(F253)-1)-1,2))/1440,-1),IF(AND((LEN(F253)-1)&gt;=1,(LEN(F253)-1)&lt;=2,ISNUMBER(VALUE(MID(F253,2,1))),IF((LEN(F253)-1)=2,ISNUMBER(VALUE(MID(F253,3,1))),TRUE),VALUE(MID(F253,2,(LEN(F253)-1)))&lt;24),VALUE(MID(F253,2,(LEN(F253)-1)))/24,-1)),-1)))</x:f>
      </x:c>
      <x:c r="I253" s="71" t="str">
        <x:f>IF(OR(E253="",E253="В"),"",IF(OR(E253=$B$42,E253=$B$43,E253=$B$44,E253=$B$45,E253=$B$46),INDEX($F$42:$F$46,MATCH(E253,$B$42:$B$46,0)),IFERROR(IF(ISNUMBER(SEARCH(":",G253)),IF(AND(OR((LEN(G253)-1)=4,(LEN(G253)-1)=5),MID(G253,0+(LEN(G253)-1)-2,1)=":",ISNUMBER(VALUE(MID(G253,1,1))),IF((LEN(G253)-1)=5,ISNUMBER(VALUE(MID(G253,2,1))),TRUE),ISNUMBER(VALUE(MID(G253,0+(LEN(G253)-1)-1,1))),ISNUMBER(VALUE(MID(G253,0+(LEN(G253)-1),1))),VALUE(MID(G253,1,(LEN(G253)-1)-3))&lt;24,VALUE(MID(G253,0+(LEN(G253)-1)-1,2))&lt;60),VALUE(MID(G253,1,(LEN(G253)-1)-3))/24+VALUE(MID(G253,0+(LEN(G253)-1)-1,2))/1440,-1),IF(AND((LEN(G253)-1)&gt;=1,(LEN(G253)-1)&lt;=2,ISNUMBER(VALUE(MID(G253,1,1))),IF((LEN(G253)-1)=2,ISNUMBER(VALUE(MID(G253,2,1))),TRUE),VALUE(MID(G253,1,(LEN(G253)-1)))&lt;24),VALUE(MID(G253,1,(LEN(G253)-1)))/24,-1)),-1)))</x:f>
      </x:c>
      <x:c r="J253" s="72" t="n">
        <x:f>IF(OR(E253="",E253="В"),0,IF(OR(E253=$B$42,E253=$B$43,E253=$B$44,E253=$B$45,E253=$B$46),INDEX($G$42:$G$46,MATCH(E253,$B$42:$B$46,0)),$D$7))</x:f>
        <x:v>0</x:v>
      </x:c>
      <x:c r="K253" s="73" t="n">
        <x:f>IF(OR(L253="",L253="Выходной"),0,IF(L253="Готово",ROUND(24*MOD(I253-H253,1)-J253/60,10),"Проверить"))</x:f>
        <x:v>0</x:v>
      </x:c>
      <x:c r="L253" s="74" t="str">
        <x:f>IF(E253="","",IF(C253="","Нет дня",IF(E253="В","Выходной",IF(LEN(TRIM($B$22))=0,"Нет имени",IF(COUNTIFS($B$10:$B$33,$B$22)&gt;1,"Повтор имени",IF(OR(E253=$B$42,E253=$B$43,E253=$B$44,E253=$B$45,E253=$B$46),IF(INDEX($I$42:$I$46,MATCH(E253,$B$42:$B$46,0))="Готово","Готово","Проверьте смену"),IF(OR(IFERROR(SEARCH("-",E253),0)=0,IFERROR(SEARCH("-",E253,SEARCH("-",E253)+1),0)&gt;0),"Нет кода",IF(OR(H253&lt;0,I253&lt;0),"Неверное время",IF(H253=I253,"Начало равно концу",IF(NOT(ISNUMBER($D$7)),"Проверьте перерыв",IF(OR($D$7&lt;0,$D$7&lt;&gt;INT($D$7)),"Проверьте перерыв",IF($D$7&gt;=ROUND(MOD(I253-H253,1)*1440,8),"Перерыв не меньше смены","Готово"))))))))))))</x:f>
      </x:c>
      <x:c r="M253" s="3"/>
      <x:c r="N253" s="3"/>
      <x:c r="O253" s="3"/>
      <x:c r="P253" s="3"/>
      <x:c r="Q253" s="3"/>
      <x:c r="R253" s="3"/>
      <x:c r="S253" s="3"/>
      <x:c r="T253" s="3"/>
      <x:c r="U253" s="3"/>
      <x:c r="V253" s="3"/>
      <x:c r="W253" s="3"/>
      <x:c r="X253" s="3"/>
      <x:c r="Y253" s="3"/>
      <x:c r="Z253" s="3"/>
      <x:c r="AA253" s="3"/>
      <x:c r="AB253" s="3"/>
      <x:c r="AC253" s="3"/>
      <x:c r="AD253" s="3"/>
      <x:c r="AE253" s="3"/>
      <x:c r="AF253" s="3"/>
      <x:c r="AG253" s="3"/>
      <x:c r="AH253" s="3"/>
      <x:c r="AI253" s="3"/>
      <x:c r="AJ253" s="3"/>
      <x:c r="AK253" s="3"/>
    </x:row>
    <x:row r="254" ht="30" customHeight="1">
      <x:c r="A254" s="3"/>
      <x:c r="B254" s="69" t="str">
        <x:f>IF($B$22="","",$B$22)</x:f>
      </x:c>
      <x:c r="C254" s="70" t="n">
        <x:f>IF(P$8="","",P$8)</x:f>
        <x:v>46339</x:v>
      </x:c>
      <x:c r="D254" s="69" t="str">
        <x:f>IF(P22="","",P22)</x:f>
      </x:c>
      <x:c r="E254" s="69" t="str">
        <x:f>IFERROR(UPPER(CONCATENATE("",SUBSTITUTE(CONCATENATE("",SUBSTITUTE(CONCATENATE("",SUBSTITUTE(TRIM(CONCATENATE("",D254))," ","")),"–","-")),"—","-"))),CONCATENATE("",D254))</x:f>
      </x:c>
      <x:c r="F254" s="69" t="str">
        <x:f>IFERROR(LEFT(CONCATENATE("[",E254),SEARCH("-",E254)),"")</x:f>
      </x:c>
      <x:c r="G254" s="69" t="str">
        <x:f>IFERROR(MID(CONCATENATE(E254,"]"),SEARCH("-",E254)+1,32),"")</x:f>
      </x:c>
      <x:c r="H254" s="71" t="str">
        <x:f>IF(OR(E254="",E254="В"),"",IF(OR(E254=$B$42,E254=$B$43,E254=$B$44,E254=$B$45,E254=$B$46),INDEX($E$42:$E$46,MATCH(E254,$B$42:$B$46,0)),IFERROR(IF(ISNUMBER(SEARCH(":",F254)),IF(AND(OR((LEN(F254)-1)=4,(LEN(F254)-1)=5),MID(F254,1+(LEN(F254)-1)-2,1)=":",ISNUMBER(VALUE(MID(F254,2,1))),IF((LEN(F254)-1)=5,ISNUMBER(VALUE(MID(F254,3,1))),TRUE),ISNUMBER(VALUE(MID(F254,1+(LEN(F254)-1)-1,1))),ISNUMBER(VALUE(MID(F254,1+(LEN(F254)-1),1))),VALUE(MID(F254,2,(LEN(F254)-1)-3))&lt;24,VALUE(MID(F254,1+(LEN(F254)-1)-1,2))&lt;60),VALUE(MID(F254,2,(LEN(F254)-1)-3))/24+VALUE(MID(F254,1+(LEN(F254)-1)-1,2))/1440,-1),IF(AND((LEN(F254)-1)&gt;=1,(LEN(F254)-1)&lt;=2,ISNUMBER(VALUE(MID(F254,2,1))),IF((LEN(F254)-1)=2,ISNUMBER(VALUE(MID(F254,3,1))),TRUE),VALUE(MID(F254,2,(LEN(F254)-1)))&lt;24),VALUE(MID(F254,2,(LEN(F254)-1)))/24,-1)),-1)))</x:f>
      </x:c>
      <x:c r="I254" s="71" t="str">
        <x:f>IF(OR(E254="",E254="В"),"",IF(OR(E254=$B$42,E254=$B$43,E254=$B$44,E254=$B$45,E254=$B$46),INDEX($F$42:$F$46,MATCH(E254,$B$42:$B$46,0)),IFERROR(IF(ISNUMBER(SEARCH(":",G254)),IF(AND(OR((LEN(G254)-1)=4,(LEN(G254)-1)=5),MID(G254,0+(LEN(G254)-1)-2,1)=":",ISNUMBER(VALUE(MID(G254,1,1))),IF((LEN(G254)-1)=5,ISNUMBER(VALUE(MID(G254,2,1))),TRUE),ISNUMBER(VALUE(MID(G254,0+(LEN(G254)-1)-1,1))),ISNUMBER(VALUE(MID(G254,0+(LEN(G254)-1),1))),VALUE(MID(G254,1,(LEN(G254)-1)-3))&lt;24,VALUE(MID(G254,0+(LEN(G254)-1)-1,2))&lt;60),VALUE(MID(G254,1,(LEN(G254)-1)-3))/24+VALUE(MID(G254,0+(LEN(G254)-1)-1,2))/1440,-1),IF(AND((LEN(G254)-1)&gt;=1,(LEN(G254)-1)&lt;=2,ISNUMBER(VALUE(MID(G254,1,1))),IF((LEN(G254)-1)=2,ISNUMBER(VALUE(MID(G254,2,1))),TRUE),VALUE(MID(G254,1,(LEN(G254)-1)))&lt;24),VALUE(MID(G254,1,(LEN(G254)-1)))/24,-1)),-1)))</x:f>
      </x:c>
      <x:c r="J254" s="72" t="n">
        <x:f>IF(OR(E254="",E254="В"),0,IF(OR(E254=$B$42,E254=$B$43,E254=$B$44,E254=$B$45,E254=$B$46),INDEX($G$42:$G$46,MATCH(E254,$B$42:$B$46,0)),$D$7))</x:f>
        <x:v>0</x:v>
      </x:c>
      <x:c r="K254" s="73" t="n">
        <x:f>IF(OR(L254="",L254="Выходной"),0,IF(L254="Готово",ROUND(24*MOD(I254-H254,1)-J254/60,10),"Проверить"))</x:f>
        <x:v>0</x:v>
      </x:c>
      <x:c r="L254" s="74" t="str">
        <x:f>IF(E254="","",IF(C254="","Нет дня",IF(E254="В","Выходной",IF(LEN(TRIM($B$22))=0,"Нет имени",IF(COUNTIFS($B$10:$B$33,$B$22)&gt;1,"Повтор имени",IF(OR(E254=$B$42,E254=$B$43,E254=$B$44,E254=$B$45,E254=$B$46),IF(INDEX($I$42:$I$46,MATCH(E254,$B$42:$B$46,0))="Готово","Готово","Проверьте смену"),IF(OR(IFERROR(SEARCH("-",E254),0)=0,IFERROR(SEARCH("-",E254,SEARCH("-",E254)+1),0)&gt;0),"Нет кода",IF(OR(H254&lt;0,I254&lt;0),"Неверное время",IF(H254=I254,"Начало равно концу",IF(NOT(ISNUMBER($D$7)),"Проверьте перерыв",IF(OR($D$7&lt;0,$D$7&lt;&gt;INT($D$7)),"Проверьте перерыв",IF($D$7&gt;=ROUND(MOD(I254-H254,1)*1440,8),"Перерыв не меньше смены","Готово"))))))))))))</x:f>
      </x:c>
      <x:c r="M254" s="3"/>
      <x:c r="N254" s="3"/>
      <x:c r="O254" s="3"/>
      <x:c r="P254" s="3"/>
      <x:c r="Q254" s="3"/>
      <x:c r="R254" s="3"/>
      <x:c r="S254" s="3"/>
      <x:c r="T254" s="3"/>
      <x:c r="U254" s="3"/>
      <x:c r="V254" s="3"/>
      <x:c r="W254" s="3"/>
      <x:c r="X254" s="3"/>
      <x:c r="Y254" s="3"/>
      <x:c r="Z254" s="3"/>
      <x:c r="AA254" s="3"/>
      <x:c r="AB254" s="3"/>
      <x:c r="AC254" s="3"/>
      <x:c r="AD254" s="3"/>
      <x:c r="AE254" s="3"/>
      <x:c r="AF254" s="3"/>
      <x:c r="AG254" s="3"/>
      <x:c r="AH254" s="3"/>
      <x:c r="AI254" s="3"/>
      <x:c r="AJ254" s="3"/>
      <x:c r="AK254" s="3"/>
    </x:row>
    <x:row r="255" ht="30" customHeight="1">
      <x:c r="A255" s="3"/>
      <x:c r="B255" s="69" t="str">
        <x:f>IF($B$22="","",$B$22)</x:f>
      </x:c>
      <x:c r="C255" s="70" t="n">
        <x:f>IF(Q$8="","",Q$8)</x:f>
        <x:v>46340</x:v>
      </x:c>
      <x:c r="D255" s="69" t="str">
        <x:f>IF(Q22="","",Q22)</x:f>
      </x:c>
      <x:c r="E255" s="69" t="str">
        <x:f>IFERROR(UPPER(CONCATENATE("",SUBSTITUTE(CONCATENATE("",SUBSTITUTE(CONCATENATE("",SUBSTITUTE(TRIM(CONCATENATE("",D255))," ","")),"–","-")),"—","-"))),CONCATENATE("",D255))</x:f>
      </x:c>
      <x:c r="F255" s="69" t="str">
        <x:f>IFERROR(LEFT(CONCATENATE("[",E255),SEARCH("-",E255)),"")</x:f>
      </x:c>
      <x:c r="G255" s="69" t="str">
        <x:f>IFERROR(MID(CONCATENATE(E255,"]"),SEARCH("-",E255)+1,32),"")</x:f>
      </x:c>
      <x:c r="H255" s="71" t="str">
        <x:f>IF(OR(E255="",E255="В"),"",IF(OR(E255=$B$42,E255=$B$43,E255=$B$44,E255=$B$45,E255=$B$46),INDEX($E$42:$E$46,MATCH(E255,$B$42:$B$46,0)),IFERROR(IF(ISNUMBER(SEARCH(":",F255)),IF(AND(OR((LEN(F255)-1)=4,(LEN(F255)-1)=5),MID(F255,1+(LEN(F255)-1)-2,1)=":",ISNUMBER(VALUE(MID(F255,2,1))),IF((LEN(F255)-1)=5,ISNUMBER(VALUE(MID(F255,3,1))),TRUE),ISNUMBER(VALUE(MID(F255,1+(LEN(F255)-1)-1,1))),ISNUMBER(VALUE(MID(F255,1+(LEN(F255)-1),1))),VALUE(MID(F255,2,(LEN(F255)-1)-3))&lt;24,VALUE(MID(F255,1+(LEN(F255)-1)-1,2))&lt;60),VALUE(MID(F255,2,(LEN(F255)-1)-3))/24+VALUE(MID(F255,1+(LEN(F255)-1)-1,2))/1440,-1),IF(AND((LEN(F255)-1)&gt;=1,(LEN(F255)-1)&lt;=2,ISNUMBER(VALUE(MID(F255,2,1))),IF((LEN(F255)-1)=2,ISNUMBER(VALUE(MID(F255,3,1))),TRUE),VALUE(MID(F255,2,(LEN(F255)-1)))&lt;24),VALUE(MID(F255,2,(LEN(F255)-1)))/24,-1)),-1)))</x:f>
      </x:c>
      <x:c r="I255" s="71" t="str">
        <x:f>IF(OR(E255="",E255="В"),"",IF(OR(E255=$B$42,E255=$B$43,E255=$B$44,E255=$B$45,E255=$B$46),INDEX($F$42:$F$46,MATCH(E255,$B$42:$B$46,0)),IFERROR(IF(ISNUMBER(SEARCH(":",G255)),IF(AND(OR((LEN(G255)-1)=4,(LEN(G255)-1)=5),MID(G255,0+(LEN(G255)-1)-2,1)=":",ISNUMBER(VALUE(MID(G255,1,1))),IF((LEN(G255)-1)=5,ISNUMBER(VALUE(MID(G255,2,1))),TRUE),ISNUMBER(VALUE(MID(G255,0+(LEN(G255)-1)-1,1))),ISNUMBER(VALUE(MID(G255,0+(LEN(G255)-1),1))),VALUE(MID(G255,1,(LEN(G255)-1)-3))&lt;24,VALUE(MID(G255,0+(LEN(G255)-1)-1,2))&lt;60),VALUE(MID(G255,1,(LEN(G255)-1)-3))/24+VALUE(MID(G255,0+(LEN(G255)-1)-1,2))/1440,-1),IF(AND((LEN(G255)-1)&gt;=1,(LEN(G255)-1)&lt;=2,ISNUMBER(VALUE(MID(G255,1,1))),IF((LEN(G255)-1)=2,ISNUMBER(VALUE(MID(G255,2,1))),TRUE),VALUE(MID(G255,1,(LEN(G255)-1)))&lt;24),VALUE(MID(G255,1,(LEN(G255)-1)))/24,-1)),-1)))</x:f>
      </x:c>
      <x:c r="J255" s="72" t="n">
        <x:f>IF(OR(E255="",E255="В"),0,IF(OR(E255=$B$42,E255=$B$43,E255=$B$44,E255=$B$45,E255=$B$46),INDEX($G$42:$G$46,MATCH(E255,$B$42:$B$46,0)),$D$7))</x:f>
        <x:v>0</x:v>
      </x:c>
      <x:c r="K255" s="73" t="n">
        <x:f>IF(OR(L255="",L255="Выходной"),0,IF(L255="Готово",ROUND(24*MOD(I255-H255,1)-J255/60,10),"Проверить"))</x:f>
        <x:v>0</x:v>
      </x:c>
      <x:c r="L255" s="74" t="str">
        <x:f>IF(E255="","",IF(C255="","Нет дня",IF(E255="В","Выходной",IF(LEN(TRIM($B$22))=0,"Нет имени",IF(COUNTIFS($B$10:$B$33,$B$22)&gt;1,"Повтор имени",IF(OR(E255=$B$42,E255=$B$43,E255=$B$44,E255=$B$45,E255=$B$46),IF(INDEX($I$42:$I$46,MATCH(E255,$B$42:$B$46,0))="Готово","Готово","Проверьте смену"),IF(OR(IFERROR(SEARCH("-",E255),0)=0,IFERROR(SEARCH("-",E255,SEARCH("-",E255)+1),0)&gt;0),"Нет кода",IF(OR(H255&lt;0,I255&lt;0),"Неверное время",IF(H255=I255,"Начало равно концу",IF(NOT(ISNUMBER($D$7)),"Проверьте перерыв",IF(OR($D$7&lt;0,$D$7&lt;&gt;INT($D$7)),"Проверьте перерыв",IF($D$7&gt;=ROUND(MOD(I255-H255,1)*1440,8),"Перерыв не меньше смены","Готово"))))))))))))</x:f>
      </x:c>
      <x:c r="M255" s="3"/>
      <x:c r="N255" s="3"/>
      <x:c r="O255" s="3"/>
      <x:c r="P255" s="3"/>
      <x:c r="Q255" s="3"/>
      <x:c r="R255" s="3"/>
      <x:c r="S255" s="3"/>
      <x:c r="T255" s="3"/>
      <x:c r="U255" s="3"/>
      <x:c r="V255" s="3"/>
      <x:c r="W255" s="3"/>
      <x:c r="X255" s="3"/>
      <x:c r="Y255" s="3"/>
      <x:c r="Z255" s="3"/>
      <x:c r="AA255" s="3"/>
      <x:c r="AB255" s="3"/>
      <x:c r="AC255" s="3"/>
      <x:c r="AD255" s="3"/>
      <x:c r="AE255" s="3"/>
      <x:c r="AF255" s="3"/>
      <x:c r="AG255" s="3"/>
      <x:c r="AH255" s="3"/>
      <x:c r="AI255" s="3"/>
      <x:c r="AJ255" s="3"/>
      <x:c r="AK255" s="3"/>
    </x:row>
    <x:row r="256" ht="30" customHeight="1">
      <x:c r="A256" s="3"/>
      <x:c r="B256" s="69" t="str">
        <x:f>IF($B$22="","",$B$22)</x:f>
      </x:c>
      <x:c r="C256" s="70" t="n">
        <x:f>IF(R$8="","",R$8)</x:f>
        <x:v>46341</x:v>
      </x:c>
      <x:c r="D256" s="69" t="str">
        <x:f>IF(R22="","",R22)</x:f>
      </x:c>
      <x:c r="E256" s="69" t="str">
        <x:f>IFERROR(UPPER(CONCATENATE("",SUBSTITUTE(CONCATENATE("",SUBSTITUTE(CONCATENATE("",SUBSTITUTE(TRIM(CONCATENATE("",D256))," ","")),"–","-")),"—","-"))),CONCATENATE("",D256))</x:f>
      </x:c>
      <x:c r="F256" s="69" t="str">
        <x:f>IFERROR(LEFT(CONCATENATE("[",E256),SEARCH("-",E256)),"")</x:f>
      </x:c>
      <x:c r="G256" s="69" t="str">
        <x:f>IFERROR(MID(CONCATENATE(E256,"]"),SEARCH("-",E256)+1,32),"")</x:f>
      </x:c>
      <x:c r="H256" s="71" t="str">
        <x:f>IF(OR(E256="",E256="В"),"",IF(OR(E256=$B$42,E256=$B$43,E256=$B$44,E256=$B$45,E256=$B$46),INDEX($E$42:$E$46,MATCH(E256,$B$42:$B$46,0)),IFERROR(IF(ISNUMBER(SEARCH(":",F256)),IF(AND(OR((LEN(F256)-1)=4,(LEN(F256)-1)=5),MID(F256,1+(LEN(F256)-1)-2,1)=":",ISNUMBER(VALUE(MID(F256,2,1))),IF((LEN(F256)-1)=5,ISNUMBER(VALUE(MID(F256,3,1))),TRUE),ISNUMBER(VALUE(MID(F256,1+(LEN(F256)-1)-1,1))),ISNUMBER(VALUE(MID(F256,1+(LEN(F256)-1),1))),VALUE(MID(F256,2,(LEN(F256)-1)-3))&lt;24,VALUE(MID(F256,1+(LEN(F256)-1)-1,2))&lt;60),VALUE(MID(F256,2,(LEN(F256)-1)-3))/24+VALUE(MID(F256,1+(LEN(F256)-1)-1,2))/1440,-1),IF(AND((LEN(F256)-1)&gt;=1,(LEN(F256)-1)&lt;=2,ISNUMBER(VALUE(MID(F256,2,1))),IF((LEN(F256)-1)=2,ISNUMBER(VALUE(MID(F256,3,1))),TRUE),VALUE(MID(F256,2,(LEN(F256)-1)))&lt;24),VALUE(MID(F256,2,(LEN(F256)-1)))/24,-1)),-1)))</x:f>
      </x:c>
      <x:c r="I256" s="71" t="str">
        <x:f>IF(OR(E256="",E256="В"),"",IF(OR(E256=$B$42,E256=$B$43,E256=$B$44,E256=$B$45,E256=$B$46),INDEX($F$42:$F$46,MATCH(E256,$B$42:$B$46,0)),IFERROR(IF(ISNUMBER(SEARCH(":",G256)),IF(AND(OR((LEN(G256)-1)=4,(LEN(G256)-1)=5),MID(G256,0+(LEN(G256)-1)-2,1)=":",ISNUMBER(VALUE(MID(G256,1,1))),IF((LEN(G256)-1)=5,ISNUMBER(VALUE(MID(G256,2,1))),TRUE),ISNUMBER(VALUE(MID(G256,0+(LEN(G256)-1)-1,1))),ISNUMBER(VALUE(MID(G256,0+(LEN(G256)-1),1))),VALUE(MID(G256,1,(LEN(G256)-1)-3))&lt;24,VALUE(MID(G256,0+(LEN(G256)-1)-1,2))&lt;60),VALUE(MID(G256,1,(LEN(G256)-1)-3))/24+VALUE(MID(G256,0+(LEN(G256)-1)-1,2))/1440,-1),IF(AND((LEN(G256)-1)&gt;=1,(LEN(G256)-1)&lt;=2,ISNUMBER(VALUE(MID(G256,1,1))),IF((LEN(G256)-1)=2,ISNUMBER(VALUE(MID(G256,2,1))),TRUE),VALUE(MID(G256,1,(LEN(G256)-1)))&lt;24),VALUE(MID(G256,1,(LEN(G256)-1)))/24,-1)),-1)))</x:f>
      </x:c>
      <x:c r="J256" s="72" t="n">
        <x:f>IF(OR(E256="",E256="В"),0,IF(OR(E256=$B$42,E256=$B$43,E256=$B$44,E256=$B$45,E256=$B$46),INDEX($G$42:$G$46,MATCH(E256,$B$42:$B$46,0)),$D$7))</x:f>
        <x:v>0</x:v>
      </x:c>
      <x:c r="K256" s="73" t="n">
        <x:f>IF(OR(L256="",L256="Выходной"),0,IF(L256="Готово",ROUND(24*MOD(I256-H256,1)-J256/60,10),"Проверить"))</x:f>
        <x:v>0</x:v>
      </x:c>
      <x:c r="L256" s="74" t="str">
        <x:f>IF(E256="","",IF(C256="","Нет дня",IF(E256="В","Выходной",IF(LEN(TRIM($B$22))=0,"Нет имени",IF(COUNTIFS($B$10:$B$33,$B$22)&gt;1,"Повтор имени",IF(OR(E256=$B$42,E256=$B$43,E256=$B$44,E256=$B$45,E256=$B$46),IF(INDEX($I$42:$I$46,MATCH(E256,$B$42:$B$46,0))="Готово","Готово","Проверьте смену"),IF(OR(IFERROR(SEARCH("-",E256),0)=0,IFERROR(SEARCH("-",E256,SEARCH("-",E256)+1),0)&gt;0),"Нет кода",IF(OR(H256&lt;0,I256&lt;0),"Неверное время",IF(H256=I256,"Начало равно концу",IF(NOT(ISNUMBER($D$7)),"Проверьте перерыв",IF(OR($D$7&lt;0,$D$7&lt;&gt;INT($D$7)),"Проверьте перерыв",IF($D$7&gt;=ROUND(MOD(I256-H256,1)*1440,8),"Перерыв не меньше смены","Готово"))))))))))))</x:f>
      </x:c>
      <x:c r="M256" s="3"/>
      <x:c r="N256" s="3"/>
      <x:c r="O256" s="3"/>
      <x:c r="P256" s="3"/>
      <x:c r="Q256" s="3"/>
      <x:c r="R256" s="3"/>
      <x:c r="S256" s="3"/>
      <x:c r="T256" s="3"/>
      <x:c r="U256" s="3"/>
      <x:c r="V256" s="3"/>
      <x:c r="W256" s="3"/>
      <x:c r="X256" s="3"/>
      <x:c r="Y256" s="3"/>
      <x:c r="Z256" s="3"/>
      <x:c r="AA256" s="3"/>
      <x:c r="AB256" s="3"/>
      <x:c r="AC256" s="3"/>
      <x:c r="AD256" s="3"/>
      <x:c r="AE256" s="3"/>
      <x:c r="AF256" s="3"/>
      <x:c r="AG256" s="3"/>
      <x:c r="AH256" s="3"/>
      <x:c r="AI256" s="3"/>
      <x:c r="AJ256" s="3"/>
      <x:c r="AK256" s="3"/>
    </x:row>
    <x:row r="257" ht="30" customHeight="1">
      <x:c r="A257" s="3"/>
      <x:c r="B257" s="69" t="str">
        <x:f>IF($B$22="","",$B$22)</x:f>
      </x:c>
      <x:c r="C257" s="70" t="n">
        <x:f>IF(S$8="","",S$8)</x:f>
        <x:v>46342</x:v>
      </x:c>
      <x:c r="D257" s="69" t="str">
        <x:f>IF(S22="","",S22)</x:f>
      </x:c>
      <x:c r="E257" s="69" t="str">
        <x:f>IFERROR(UPPER(CONCATENATE("",SUBSTITUTE(CONCATENATE("",SUBSTITUTE(CONCATENATE("",SUBSTITUTE(TRIM(CONCATENATE("",D257))," ","")),"–","-")),"—","-"))),CONCATENATE("",D257))</x:f>
      </x:c>
      <x:c r="F257" s="69" t="str">
        <x:f>IFERROR(LEFT(CONCATENATE("[",E257),SEARCH("-",E257)),"")</x:f>
      </x:c>
      <x:c r="G257" s="69" t="str">
        <x:f>IFERROR(MID(CONCATENATE(E257,"]"),SEARCH("-",E257)+1,32),"")</x:f>
      </x:c>
      <x:c r="H257" s="71" t="str">
        <x:f>IF(OR(E257="",E257="В"),"",IF(OR(E257=$B$42,E257=$B$43,E257=$B$44,E257=$B$45,E257=$B$46),INDEX($E$42:$E$46,MATCH(E257,$B$42:$B$46,0)),IFERROR(IF(ISNUMBER(SEARCH(":",F257)),IF(AND(OR((LEN(F257)-1)=4,(LEN(F257)-1)=5),MID(F257,1+(LEN(F257)-1)-2,1)=":",ISNUMBER(VALUE(MID(F257,2,1))),IF((LEN(F257)-1)=5,ISNUMBER(VALUE(MID(F257,3,1))),TRUE),ISNUMBER(VALUE(MID(F257,1+(LEN(F257)-1)-1,1))),ISNUMBER(VALUE(MID(F257,1+(LEN(F257)-1),1))),VALUE(MID(F257,2,(LEN(F257)-1)-3))&lt;24,VALUE(MID(F257,1+(LEN(F257)-1)-1,2))&lt;60),VALUE(MID(F257,2,(LEN(F257)-1)-3))/24+VALUE(MID(F257,1+(LEN(F257)-1)-1,2))/1440,-1),IF(AND((LEN(F257)-1)&gt;=1,(LEN(F257)-1)&lt;=2,ISNUMBER(VALUE(MID(F257,2,1))),IF((LEN(F257)-1)=2,ISNUMBER(VALUE(MID(F257,3,1))),TRUE),VALUE(MID(F257,2,(LEN(F257)-1)))&lt;24),VALUE(MID(F257,2,(LEN(F257)-1)))/24,-1)),-1)))</x:f>
      </x:c>
      <x:c r="I257" s="71" t="str">
        <x:f>IF(OR(E257="",E257="В"),"",IF(OR(E257=$B$42,E257=$B$43,E257=$B$44,E257=$B$45,E257=$B$46),INDEX($F$42:$F$46,MATCH(E257,$B$42:$B$46,0)),IFERROR(IF(ISNUMBER(SEARCH(":",G257)),IF(AND(OR((LEN(G257)-1)=4,(LEN(G257)-1)=5),MID(G257,0+(LEN(G257)-1)-2,1)=":",ISNUMBER(VALUE(MID(G257,1,1))),IF((LEN(G257)-1)=5,ISNUMBER(VALUE(MID(G257,2,1))),TRUE),ISNUMBER(VALUE(MID(G257,0+(LEN(G257)-1)-1,1))),ISNUMBER(VALUE(MID(G257,0+(LEN(G257)-1),1))),VALUE(MID(G257,1,(LEN(G257)-1)-3))&lt;24,VALUE(MID(G257,0+(LEN(G257)-1)-1,2))&lt;60),VALUE(MID(G257,1,(LEN(G257)-1)-3))/24+VALUE(MID(G257,0+(LEN(G257)-1)-1,2))/1440,-1),IF(AND((LEN(G257)-1)&gt;=1,(LEN(G257)-1)&lt;=2,ISNUMBER(VALUE(MID(G257,1,1))),IF((LEN(G257)-1)=2,ISNUMBER(VALUE(MID(G257,2,1))),TRUE),VALUE(MID(G257,1,(LEN(G257)-1)))&lt;24),VALUE(MID(G257,1,(LEN(G257)-1)))/24,-1)),-1)))</x:f>
      </x:c>
      <x:c r="J257" s="72" t="n">
        <x:f>IF(OR(E257="",E257="В"),0,IF(OR(E257=$B$42,E257=$B$43,E257=$B$44,E257=$B$45,E257=$B$46),INDEX($G$42:$G$46,MATCH(E257,$B$42:$B$46,0)),$D$7))</x:f>
        <x:v>0</x:v>
      </x:c>
      <x:c r="K257" s="73" t="n">
        <x:f>IF(OR(L257="",L257="Выходной"),0,IF(L257="Готово",ROUND(24*MOD(I257-H257,1)-J257/60,10),"Проверить"))</x:f>
        <x:v>0</x:v>
      </x:c>
      <x:c r="L257" s="74" t="str">
        <x:f>IF(E257="","",IF(C257="","Нет дня",IF(E257="В","Выходной",IF(LEN(TRIM($B$22))=0,"Нет имени",IF(COUNTIFS($B$10:$B$33,$B$22)&gt;1,"Повтор имени",IF(OR(E257=$B$42,E257=$B$43,E257=$B$44,E257=$B$45,E257=$B$46),IF(INDEX($I$42:$I$46,MATCH(E257,$B$42:$B$46,0))="Готово","Готово","Проверьте смену"),IF(OR(IFERROR(SEARCH("-",E257),0)=0,IFERROR(SEARCH("-",E257,SEARCH("-",E257)+1),0)&gt;0),"Нет кода",IF(OR(H257&lt;0,I257&lt;0),"Неверное время",IF(H257=I257,"Начало равно концу",IF(NOT(ISNUMBER($D$7)),"Проверьте перерыв",IF(OR($D$7&lt;0,$D$7&lt;&gt;INT($D$7)),"Проверьте перерыв",IF($D$7&gt;=ROUND(MOD(I257-H257,1)*1440,8),"Перерыв не меньше смены","Готово"))))))))))))</x:f>
      </x:c>
      <x:c r="M257" s="3"/>
      <x:c r="N257" s="3"/>
      <x:c r="O257" s="3"/>
      <x:c r="P257" s="3"/>
      <x:c r="Q257" s="3"/>
      <x:c r="R257" s="3"/>
      <x:c r="S257" s="3"/>
      <x:c r="T257" s="3"/>
      <x:c r="U257" s="3"/>
      <x:c r="V257" s="3"/>
      <x:c r="W257" s="3"/>
      <x:c r="X257" s="3"/>
      <x:c r="Y257" s="3"/>
      <x:c r="Z257" s="3"/>
      <x:c r="AA257" s="3"/>
      <x:c r="AB257" s="3"/>
      <x:c r="AC257" s="3"/>
      <x:c r="AD257" s="3"/>
      <x:c r="AE257" s="3"/>
      <x:c r="AF257" s="3"/>
      <x:c r="AG257" s="3"/>
      <x:c r="AH257" s="3"/>
      <x:c r="AI257" s="3"/>
      <x:c r="AJ257" s="3"/>
      <x:c r="AK257" s="3"/>
    </x:row>
    <x:row r="258" ht="30" customHeight="1">
      <x:c r="A258" s="3"/>
      <x:c r="B258" s="69" t="str">
        <x:f>IF($B$22="","",$B$22)</x:f>
      </x:c>
      <x:c r="C258" s="70" t="n">
        <x:f>IF(T$8="","",T$8)</x:f>
        <x:v>46343</x:v>
      </x:c>
      <x:c r="D258" s="69" t="str">
        <x:f>IF(T22="","",T22)</x:f>
      </x:c>
      <x:c r="E258" s="69" t="str">
        <x:f>IFERROR(UPPER(CONCATENATE("",SUBSTITUTE(CONCATENATE("",SUBSTITUTE(CONCATENATE("",SUBSTITUTE(TRIM(CONCATENATE("",D258))," ","")),"–","-")),"—","-"))),CONCATENATE("",D258))</x:f>
      </x:c>
      <x:c r="F258" s="69" t="str">
        <x:f>IFERROR(LEFT(CONCATENATE("[",E258),SEARCH("-",E258)),"")</x:f>
      </x:c>
      <x:c r="G258" s="69" t="str">
        <x:f>IFERROR(MID(CONCATENATE(E258,"]"),SEARCH("-",E258)+1,32),"")</x:f>
      </x:c>
      <x:c r="H258" s="71" t="str">
        <x:f>IF(OR(E258="",E258="В"),"",IF(OR(E258=$B$42,E258=$B$43,E258=$B$44,E258=$B$45,E258=$B$46),INDEX($E$42:$E$46,MATCH(E258,$B$42:$B$46,0)),IFERROR(IF(ISNUMBER(SEARCH(":",F258)),IF(AND(OR((LEN(F258)-1)=4,(LEN(F258)-1)=5),MID(F258,1+(LEN(F258)-1)-2,1)=":",ISNUMBER(VALUE(MID(F258,2,1))),IF((LEN(F258)-1)=5,ISNUMBER(VALUE(MID(F258,3,1))),TRUE),ISNUMBER(VALUE(MID(F258,1+(LEN(F258)-1)-1,1))),ISNUMBER(VALUE(MID(F258,1+(LEN(F258)-1),1))),VALUE(MID(F258,2,(LEN(F258)-1)-3))&lt;24,VALUE(MID(F258,1+(LEN(F258)-1)-1,2))&lt;60),VALUE(MID(F258,2,(LEN(F258)-1)-3))/24+VALUE(MID(F258,1+(LEN(F258)-1)-1,2))/1440,-1),IF(AND((LEN(F258)-1)&gt;=1,(LEN(F258)-1)&lt;=2,ISNUMBER(VALUE(MID(F258,2,1))),IF((LEN(F258)-1)=2,ISNUMBER(VALUE(MID(F258,3,1))),TRUE),VALUE(MID(F258,2,(LEN(F258)-1)))&lt;24),VALUE(MID(F258,2,(LEN(F258)-1)))/24,-1)),-1)))</x:f>
      </x:c>
      <x:c r="I258" s="71" t="str">
        <x:f>IF(OR(E258="",E258="В"),"",IF(OR(E258=$B$42,E258=$B$43,E258=$B$44,E258=$B$45,E258=$B$46),INDEX($F$42:$F$46,MATCH(E258,$B$42:$B$46,0)),IFERROR(IF(ISNUMBER(SEARCH(":",G258)),IF(AND(OR((LEN(G258)-1)=4,(LEN(G258)-1)=5),MID(G258,0+(LEN(G258)-1)-2,1)=":",ISNUMBER(VALUE(MID(G258,1,1))),IF((LEN(G258)-1)=5,ISNUMBER(VALUE(MID(G258,2,1))),TRUE),ISNUMBER(VALUE(MID(G258,0+(LEN(G258)-1)-1,1))),ISNUMBER(VALUE(MID(G258,0+(LEN(G258)-1),1))),VALUE(MID(G258,1,(LEN(G258)-1)-3))&lt;24,VALUE(MID(G258,0+(LEN(G258)-1)-1,2))&lt;60),VALUE(MID(G258,1,(LEN(G258)-1)-3))/24+VALUE(MID(G258,0+(LEN(G258)-1)-1,2))/1440,-1),IF(AND((LEN(G258)-1)&gt;=1,(LEN(G258)-1)&lt;=2,ISNUMBER(VALUE(MID(G258,1,1))),IF((LEN(G258)-1)=2,ISNUMBER(VALUE(MID(G258,2,1))),TRUE),VALUE(MID(G258,1,(LEN(G258)-1)))&lt;24),VALUE(MID(G258,1,(LEN(G258)-1)))/24,-1)),-1)))</x:f>
      </x:c>
      <x:c r="J258" s="72" t="n">
        <x:f>IF(OR(E258="",E258="В"),0,IF(OR(E258=$B$42,E258=$B$43,E258=$B$44,E258=$B$45,E258=$B$46),INDEX($G$42:$G$46,MATCH(E258,$B$42:$B$46,0)),$D$7))</x:f>
        <x:v>0</x:v>
      </x:c>
      <x:c r="K258" s="73" t="n">
        <x:f>IF(OR(L258="",L258="Выходной"),0,IF(L258="Готово",ROUND(24*MOD(I258-H258,1)-J258/60,10),"Проверить"))</x:f>
        <x:v>0</x:v>
      </x:c>
      <x:c r="L258" s="74" t="str">
        <x:f>IF(E258="","",IF(C258="","Нет дня",IF(E258="В","Выходной",IF(LEN(TRIM($B$22))=0,"Нет имени",IF(COUNTIFS($B$10:$B$33,$B$22)&gt;1,"Повтор имени",IF(OR(E258=$B$42,E258=$B$43,E258=$B$44,E258=$B$45,E258=$B$46),IF(INDEX($I$42:$I$46,MATCH(E258,$B$42:$B$46,0))="Готово","Готово","Проверьте смену"),IF(OR(IFERROR(SEARCH("-",E258),0)=0,IFERROR(SEARCH("-",E258,SEARCH("-",E258)+1),0)&gt;0),"Нет кода",IF(OR(H258&lt;0,I258&lt;0),"Неверное время",IF(H258=I258,"Начало равно концу",IF(NOT(ISNUMBER($D$7)),"Проверьте перерыв",IF(OR($D$7&lt;0,$D$7&lt;&gt;INT($D$7)),"Проверьте перерыв",IF($D$7&gt;=ROUND(MOD(I258-H258,1)*1440,8),"Перерыв не меньше смены","Готово"))))))))))))</x:f>
      </x:c>
      <x:c r="M258" s="3"/>
      <x:c r="N258" s="3"/>
      <x:c r="O258" s="3"/>
      <x:c r="P258" s="3"/>
      <x:c r="Q258" s="3"/>
      <x:c r="R258" s="3"/>
      <x:c r="S258" s="3"/>
      <x:c r="T258" s="3"/>
      <x:c r="U258" s="3"/>
      <x:c r="V258" s="3"/>
      <x:c r="W258" s="3"/>
      <x:c r="X258" s="3"/>
      <x:c r="Y258" s="3"/>
      <x:c r="Z258" s="3"/>
      <x:c r="AA258" s="3"/>
      <x:c r="AB258" s="3"/>
      <x:c r="AC258" s="3"/>
      <x:c r="AD258" s="3"/>
      <x:c r="AE258" s="3"/>
      <x:c r="AF258" s="3"/>
      <x:c r="AG258" s="3"/>
      <x:c r="AH258" s="3"/>
      <x:c r="AI258" s="3"/>
      <x:c r="AJ258" s="3"/>
      <x:c r="AK258" s="3"/>
    </x:row>
    <x:row r="259" ht="30" customHeight="1">
      <x:c r="A259" s="3"/>
      <x:c r="B259" s="69" t="str">
        <x:f>IF($B$22="","",$B$22)</x:f>
      </x:c>
      <x:c r="C259" s="70" t="n">
        <x:f>IF(U$8="","",U$8)</x:f>
        <x:v>46344</x:v>
      </x:c>
      <x:c r="D259" s="69" t="str">
        <x:f>IF(U22="","",U22)</x:f>
      </x:c>
      <x:c r="E259" s="69" t="str">
        <x:f>IFERROR(UPPER(CONCATENATE("",SUBSTITUTE(CONCATENATE("",SUBSTITUTE(CONCATENATE("",SUBSTITUTE(TRIM(CONCATENATE("",D259))," ","")),"–","-")),"—","-"))),CONCATENATE("",D259))</x:f>
      </x:c>
      <x:c r="F259" s="69" t="str">
        <x:f>IFERROR(LEFT(CONCATENATE("[",E259),SEARCH("-",E259)),"")</x:f>
      </x:c>
      <x:c r="G259" s="69" t="str">
        <x:f>IFERROR(MID(CONCATENATE(E259,"]"),SEARCH("-",E259)+1,32),"")</x:f>
      </x:c>
      <x:c r="H259" s="71" t="str">
        <x:f>IF(OR(E259="",E259="В"),"",IF(OR(E259=$B$42,E259=$B$43,E259=$B$44,E259=$B$45,E259=$B$46),INDEX($E$42:$E$46,MATCH(E259,$B$42:$B$46,0)),IFERROR(IF(ISNUMBER(SEARCH(":",F259)),IF(AND(OR((LEN(F259)-1)=4,(LEN(F259)-1)=5),MID(F259,1+(LEN(F259)-1)-2,1)=":",ISNUMBER(VALUE(MID(F259,2,1))),IF((LEN(F259)-1)=5,ISNUMBER(VALUE(MID(F259,3,1))),TRUE),ISNUMBER(VALUE(MID(F259,1+(LEN(F259)-1)-1,1))),ISNUMBER(VALUE(MID(F259,1+(LEN(F259)-1),1))),VALUE(MID(F259,2,(LEN(F259)-1)-3))&lt;24,VALUE(MID(F259,1+(LEN(F259)-1)-1,2))&lt;60),VALUE(MID(F259,2,(LEN(F259)-1)-3))/24+VALUE(MID(F259,1+(LEN(F259)-1)-1,2))/1440,-1),IF(AND((LEN(F259)-1)&gt;=1,(LEN(F259)-1)&lt;=2,ISNUMBER(VALUE(MID(F259,2,1))),IF((LEN(F259)-1)=2,ISNUMBER(VALUE(MID(F259,3,1))),TRUE),VALUE(MID(F259,2,(LEN(F259)-1)))&lt;24),VALUE(MID(F259,2,(LEN(F259)-1)))/24,-1)),-1)))</x:f>
      </x:c>
      <x:c r="I259" s="71" t="str">
        <x:f>IF(OR(E259="",E259="В"),"",IF(OR(E259=$B$42,E259=$B$43,E259=$B$44,E259=$B$45,E259=$B$46),INDEX($F$42:$F$46,MATCH(E259,$B$42:$B$46,0)),IFERROR(IF(ISNUMBER(SEARCH(":",G259)),IF(AND(OR((LEN(G259)-1)=4,(LEN(G259)-1)=5),MID(G259,0+(LEN(G259)-1)-2,1)=":",ISNUMBER(VALUE(MID(G259,1,1))),IF((LEN(G259)-1)=5,ISNUMBER(VALUE(MID(G259,2,1))),TRUE),ISNUMBER(VALUE(MID(G259,0+(LEN(G259)-1)-1,1))),ISNUMBER(VALUE(MID(G259,0+(LEN(G259)-1),1))),VALUE(MID(G259,1,(LEN(G259)-1)-3))&lt;24,VALUE(MID(G259,0+(LEN(G259)-1)-1,2))&lt;60),VALUE(MID(G259,1,(LEN(G259)-1)-3))/24+VALUE(MID(G259,0+(LEN(G259)-1)-1,2))/1440,-1),IF(AND((LEN(G259)-1)&gt;=1,(LEN(G259)-1)&lt;=2,ISNUMBER(VALUE(MID(G259,1,1))),IF((LEN(G259)-1)=2,ISNUMBER(VALUE(MID(G259,2,1))),TRUE),VALUE(MID(G259,1,(LEN(G259)-1)))&lt;24),VALUE(MID(G259,1,(LEN(G259)-1)))/24,-1)),-1)))</x:f>
      </x:c>
      <x:c r="J259" s="72" t="n">
        <x:f>IF(OR(E259="",E259="В"),0,IF(OR(E259=$B$42,E259=$B$43,E259=$B$44,E259=$B$45,E259=$B$46),INDEX($G$42:$G$46,MATCH(E259,$B$42:$B$46,0)),$D$7))</x:f>
        <x:v>0</x:v>
      </x:c>
      <x:c r="K259" s="73" t="n">
        <x:f>IF(OR(L259="",L259="Выходной"),0,IF(L259="Готово",ROUND(24*MOD(I259-H259,1)-J259/60,10),"Проверить"))</x:f>
        <x:v>0</x:v>
      </x:c>
      <x:c r="L259" s="74" t="str">
        <x:f>IF(E259="","",IF(C259="","Нет дня",IF(E259="В","Выходной",IF(LEN(TRIM($B$22))=0,"Нет имени",IF(COUNTIFS($B$10:$B$33,$B$22)&gt;1,"Повтор имени",IF(OR(E259=$B$42,E259=$B$43,E259=$B$44,E259=$B$45,E259=$B$46),IF(INDEX($I$42:$I$46,MATCH(E259,$B$42:$B$46,0))="Готово","Готово","Проверьте смену"),IF(OR(IFERROR(SEARCH("-",E259),0)=0,IFERROR(SEARCH("-",E259,SEARCH("-",E259)+1),0)&gt;0),"Нет кода",IF(OR(H259&lt;0,I259&lt;0),"Неверное время",IF(H259=I259,"Начало равно концу",IF(NOT(ISNUMBER($D$7)),"Проверьте перерыв",IF(OR($D$7&lt;0,$D$7&lt;&gt;INT($D$7)),"Проверьте перерыв",IF($D$7&gt;=ROUND(MOD(I259-H259,1)*1440,8),"Перерыв не меньше смены","Готово"))))))))))))</x:f>
      </x:c>
      <x:c r="M259" s="3"/>
      <x:c r="N259" s="3"/>
      <x:c r="O259" s="3"/>
      <x:c r="P259" s="3"/>
      <x:c r="Q259" s="3"/>
      <x:c r="R259" s="3"/>
      <x:c r="S259" s="3"/>
      <x:c r="T259" s="3"/>
      <x:c r="U259" s="3"/>
      <x:c r="V259" s="3"/>
      <x:c r="W259" s="3"/>
      <x:c r="X259" s="3"/>
      <x:c r="Y259" s="3"/>
      <x:c r="Z259" s="3"/>
      <x:c r="AA259" s="3"/>
      <x:c r="AB259" s="3"/>
      <x:c r="AC259" s="3"/>
      <x:c r="AD259" s="3"/>
      <x:c r="AE259" s="3"/>
      <x:c r="AF259" s="3"/>
      <x:c r="AG259" s="3"/>
      <x:c r="AH259" s="3"/>
      <x:c r="AI259" s="3"/>
      <x:c r="AJ259" s="3"/>
      <x:c r="AK259" s="3"/>
    </x:row>
    <x:row r="260" ht="30" customHeight="1">
      <x:c r="A260" s="3"/>
      <x:c r="B260" s="69" t="str">
        <x:f>IF($B$22="","",$B$22)</x:f>
      </x:c>
      <x:c r="C260" s="70" t="n">
        <x:f>IF(V$8="","",V$8)</x:f>
        <x:v>46345</x:v>
      </x:c>
      <x:c r="D260" s="69" t="str">
        <x:f>IF(V22="","",V22)</x:f>
      </x:c>
      <x:c r="E260" s="69" t="str">
        <x:f>IFERROR(UPPER(CONCATENATE("",SUBSTITUTE(CONCATENATE("",SUBSTITUTE(CONCATENATE("",SUBSTITUTE(TRIM(CONCATENATE("",D260))," ","")),"–","-")),"—","-"))),CONCATENATE("",D260))</x:f>
      </x:c>
      <x:c r="F260" s="69" t="str">
        <x:f>IFERROR(LEFT(CONCATENATE("[",E260),SEARCH("-",E260)),"")</x:f>
      </x:c>
      <x:c r="G260" s="69" t="str">
        <x:f>IFERROR(MID(CONCATENATE(E260,"]"),SEARCH("-",E260)+1,32),"")</x:f>
      </x:c>
      <x:c r="H260" s="71" t="str">
        <x:f>IF(OR(E260="",E260="В"),"",IF(OR(E260=$B$42,E260=$B$43,E260=$B$44,E260=$B$45,E260=$B$46),INDEX($E$42:$E$46,MATCH(E260,$B$42:$B$46,0)),IFERROR(IF(ISNUMBER(SEARCH(":",F260)),IF(AND(OR((LEN(F260)-1)=4,(LEN(F260)-1)=5),MID(F260,1+(LEN(F260)-1)-2,1)=":",ISNUMBER(VALUE(MID(F260,2,1))),IF((LEN(F260)-1)=5,ISNUMBER(VALUE(MID(F260,3,1))),TRUE),ISNUMBER(VALUE(MID(F260,1+(LEN(F260)-1)-1,1))),ISNUMBER(VALUE(MID(F260,1+(LEN(F260)-1),1))),VALUE(MID(F260,2,(LEN(F260)-1)-3))&lt;24,VALUE(MID(F260,1+(LEN(F260)-1)-1,2))&lt;60),VALUE(MID(F260,2,(LEN(F260)-1)-3))/24+VALUE(MID(F260,1+(LEN(F260)-1)-1,2))/1440,-1),IF(AND((LEN(F260)-1)&gt;=1,(LEN(F260)-1)&lt;=2,ISNUMBER(VALUE(MID(F260,2,1))),IF((LEN(F260)-1)=2,ISNUMBER(VALUE(MID(F260,3,1))),TRUE),VALUE(MID(F260,2,(LEN(F260)-1)))&lt;24),VALUE(MID(F260,2,(LEN(F260)-1)))/24,-1)),-1)))</x:f>
      </x:c>
      <x:c r="I260" s="71" t="str">
        <x:f>IF(OR(E260="",E260="В"),"",IF(OR(E260=$B$42,E260=$B$43,E260=$B$44,E260=$B$45,E260=$B$46),INDEX($F$42:$F$46,MATCH(E260,$B$42:$B$46,0)),IFERROR(IF(ISNUMBER(SEARCH(":",G260)),IF(AND(OR((LEN(G260)-1)=4,(LEN(G260)-1)=5),MID(G260,0+(LEN(G260)-1)-2,1)=":",ISNUMBER(VALUE(MID(G260,1,1))),IF((LEN(G260)-1)=5,ISNUMBER(VALUE(MID(G260,2,1))),TRUE),ISNUMBER(VALUE(MID(G260,0+(LEN(G260)-1)-1,1))),ISNUMBER(VALUE(MID(G260,0+(LEN(G260)-1),1))),VALUE(MID(G260,1,(LEN(G260)-1)-3))&lt;24,VALUE(MID(G260,0+(LEN(G260)-1)-1,2))&lt;60),VALUE(MID(G260,1,(LEN(G260)-1)-3))/24+VALUE(MID(G260,0+(LEN(G260)-1)-1,2))/1440,-1),IF(AND((LEN(G260)-1)&gt;=1,(LEN(G260)-1)&lt;=2,ISNUMBER(VALUE(MID(G260,1,1))),IF((LEN(G260)-1)=2,ISNUMBER(VALUE(MID(G260,2,1))),TRUE),VALUE(MID(G260,1,(LEN(G260)-1)))&lt;24),VALUE(MID(G260,1,(LEN(G260)-1)))/24,-1)),-1)))</x:f>
      </x:c>
      <x:c r="J260" s="72" t="n">
        <x:f>IF(OR(E260="",E260="В"),0,IF(OR(E260=$B$42,E260=$B$43,E260=$B$44,E260=$B$45,E260=$B$46),INDEX($G$42:$G$46,MATCH(E260,$B$42:$B$46,0)),$D$7))</x:f>
        <x:v>0</x:v>
      </x:c>
      <x:c r="K260" s="73" t="n">
        <x:f>IF(OR(L260="",L260="Выходной"),0,IF(L260="Готово",ROUND(24*MOD(I260-H260,1)-J260/60,10),"Проверить"))</x:f>
        <x:v>0</x:v>
      </x:c>
      <x:c r="L260" s="74" t="str">
        <x:f>IF(E260="","",IF(C260="","Нет дня",IF(E260="В","Выходной",IF(LEN(TRIM($B$22))=0,"Нет имени",IF(COUNTIFS($B$10:$B$33,$B$22)&gt;1,"Повтор имени",IF(OR(E260=$B$42,E260=$B$43,E260=$B$44,E260=$B$45,E260=$B$46),IF(INDEX($I$42:$I$46,MATCH(E260,$B$42:$B$46,0))="Готово","Готово","Проверьте смену"),IF(OR(IFERROR(SEARCH("-",E260),0)=0,IFERROR(SEARCH("-",E260,SEARCH("-",E260)+1),0)&gt;0),"Нет кода",IF(OR(H260&lt;0,I260&lt;0),"Неверное время",IF(H260=I260,"Начало равно концу",IF(NOT(ISNUMBER($D$7)),"Проверьте перерыв",IF(OR($D$7&lt;0,$D$7&lt;&gt;INT($D$7)),"Проверьте перерыв",IF($D$7&gt;=ROUND(MOD(I260-H260,1)*1440,8),"Перерыв не меньше смены","Готово"))))))))))))</x:f>
      </x:c>
      <x:c r="M260" s="3"/>
      <x:c r="N260" s="3"/>
      <x:c r="O260" s="3"/>
      <x:c r="P260" s="3"/>
      <x:c r="Q260" s="3"/>
      <x:c r="R260" s="3"/>
      <x:c r="S260" s="3"/>
      <x:c r="T260" s="3"/>
      <x:c r="U260" s="3"/>
      <x:c r="V260" s="3"/>
      <x:c r="W260" s="3"/>
      <x:c r="X260" s="3"/>
      <x:c r="Y260" s="3"/>
      <x:c r="Z260" s="3"/>
      <x:c r="AA260" s="3"/>
      <x:c r="AB260" s="3"/>
      <x:c r="AC260" s="3"/>
      <x:c r="AD260" s="3"/>
      <x:c r="AE260" s="3"/>
      <x:c r="AF260" s="3"/>
      <x:c r="AG260" s="3"/>
      <x:c r="AH260" s="3"/>
      <x:c r="AI260" s="3"/>
      <x:c r="AJ260" s="3"/>
      <x:c r="AK260" s="3"/>
    </x:row>
    <x:row r="261" ht="30" customHeight="1">
      <x:c r="A261" s="3"/>
      <x:c r="B261" s="69" t="str">
        <x:f>IF($B$22="","",$B$22)</x:f>
      </x:c>
      <x:c r="C261" s="70" t="n">
        <x:f>IF(W$8="","",W$8)</x:f>
        <x:v>46346</x:v>
      </x:c>
      <x:c r="D261" s="69" t="str">
        <x:f>IF(W22="","",W22)</x:f>
      </x:c>
      <x:c r="E261" s="69" t="str">
        <x:f>IFERROR(UPPER(CONCATENATE("",SUBSTITUTE(CONCATENATE("",SUBSTITUTE(CONCATENATE("",SUBSTITUTE(TRIM(CONCATENATE("",D261))," ","")),"–","-")),"—","-"))),CONCATENATE("",D261))</x:f>
      </x:c>
      <x:c r="F261" s="69" t="str">
        <x:f>IFERROR(LEFT(CONCATENATE("[",E261),SEARCH("-",E261)),"")</x:f>
      </x:c>
      <x:c r="G261" s="69" t="str">
        <x:f>IFERROR(MID(CONCATENATE(E261,"]"),SEARCH("-",E261)+1,32),"")</x:f>
      </x:c>
      <x:c r="H261" s="71" t="str">
        <x:f>IF(OR(E261="",E261="В"),"",IF(OR(E261=$B$42,E261=$B$43,E261=$B$44,E261=$B$45,E261=$B$46),INDEX($E$42:$E$46,MATCH(E261,$B$42:$B$46,0)),IFERROR(IF(ISNUMBER(SEARCH(":",F261)),IF(AND(OR((LEN(F261)-1)=4,(LEN(F261)-1)=5),MID(F261,1+(LEN(F261)-1)-2,1)=":",ISNUMBER(VALUE(MID(F261,2,1))),IF((LEN(F261)-1)=5,ISNUMBER(VALUE(MID(F261,3,1))),TRUE),ISNUMBER(VALUE(MID(F261,1+(LEN(F261)-1)-1,1))),ISNUMBER(VALUE(MID(F261,1+(LEN(F261)-1),1))),VALUE(MID(F261,2,(LEN(F261)-1)-3))&lt;24,VALUE(MID(F261,1+(LEN(F261)-1)-1,2))&lt;60),VALUE(MID(F261,2,(LEN(F261)-1)-3))/24+VALUE(MID(F261,1+(LEN(F261)-1)-1,2))/1440,-1),IF(AND((LEN(F261)-1)&gt;=1,(LEN(F261)-1)&lt;=2,ISNUMBER(VALUE(MID(F261,2,1))),IF((LEN(F261)-1)=2,ISNUMBER(VALUE(MID(F261,3,1))),TRUE),VALUE(MID(F261,2,(LEN(F261)-1)))&lt;24),VALUE(MID(F261,2,(LEN(F261)-1)))/24,-1)),-1)))</x:f>
      </x:c>
      <x:c r="I261" s="71" t="str">
        <x:f>IF(OR(E261="",E261="В"),"",IF(OR(E261=$B$42,E261=$B$43,E261=$B$44,E261=$B$45,E261=$B$46),INDEX($F$42:$F$46,MATCH(E261,$B$42:$B$46,0)),IFERROR(IF(ISNUMBER(SEARCH(":",G261)),IF(AND(OR((LEN(G261)-1)=4,(LEN(G261)-1)=5),MID(G261,0+(LEN(G261)-1)-2,1)=":",ISNUMBER(VALUE(MID(G261,1,1))),IF((LEN(G261)-1)=5,ISNUMBER(VALUE(MID(G261,2,1))),TRUE),ISNUMBER(VALUE(MID(G261,0+(LEN(G261)-1)-1,1))),ISNUMBER(VALUE(MID(G261,0+(LEN(G261)-1),1))),VALUE(MID(G261,1,(LEN(G261)-1)-3))&lt;24,VALUE(MID(G261,0+(LEN(G261)-1)-1,2))&lt;60),VALUE(MID(G261,1,(LEN(G261)-1)-3))/24+VALUE(MID(G261,0+(LEN(G261)-1)-1,2))/1440,-1),IF(AND((LEN(G261)-1)&gt;=1,(LEN(G261)-1)&lt;=2,ISNUMBER(VALUE(MID(G261,1,1))),IF((LEN(G261)-1)=2,ISNUMBER(VALUE(MID(G261,2,1))),TRUE),VALUE(MID(G261,1,(LEN(G261)-1)))&lt;24),VALUE(MID(G261,1,(LEN(G261)-1)))/24,-1)),-1)))</x:f>
      </x:c>
      <x:c r="J261" s="72" t="n">
        <x:f>IF(OR(E261="",E261="В"),0,IF(OR(E261=$B$42,E261=$B$43,E261=$B$44,E261=$B$45,E261=$B$46),INDEX($G$42:$G$46,MATCH(E261,$B$42:$B$46,0)),$D$7))</x:f>
        <x:v>0</x:v>
      </x:c>
      <x:c r="K261" s="73" t="n">
        <x:f>IF(OR(L261="",L261="Выходной"),0,IF(L261="Готово",ROUND(24*MOD(I261-H261,1)-J261/60,10),"Проверить"))</x:f>
        <x:v>0</x:v>
      </x:c>
      <x:c r="L261" s="74" t="str">
        <x:f>IF(E261="","",IF(C261="","Нет дня",IF(E261="В","Выходной",IF(LEN(TRIM($B$22))=0,"Нет имени",IF(COUNTIFS($B$10:$B$33,$B$22)&gt;1,"Повтор имени",IF(OR(E261=$B$42,E261=$B$43,E261=$B$44,E261=$B$45,E261=$B$46),IF(INDEX($I$42:$I$46,MATCH(E261,$B$42:$B$46,0))="Готово","Готово","Проверьте смену"),IF(OR(IFERROR(SEARCH("-",E261),0)=0,IFERROR(SEARCH("-",E261,SEARCH("-",E261)+1),0)&gt;0),"Нет кода",IF(OR(H261&lt;0,I261&lt;0),"Неверное время",IF(H261=I261,"Начало равно концу",IF(NOT(ISNUMBER($D$7)),"Проверьте перерыв",IF(OR($D$7&lt;0,$D$7&lt;&gt;INT($D$7)),"Проверьте перерыв",IF($D$7&gt;=ROUND(MOD(I261-H261,1)*1440,8),"Перерыв не меньше смены","Готово"))))))))))))</x:f>
      </x:c>
      <x:c r="M261" s="3"/>
      <x:c r="N261" s="3"/>
      <x:c r="O261" s="3"/>
      <x:c r="P261" s="3"/>
      <x:c r="Q261" s="3"/>
      <x:c r="R261" s="3"/>
      <x:c r="S261" s="3"/>
      <x:c r="T261" s="3"/>
      <x:c r="U261" s="3"/>
      <x:c r="V261" s="3"/>
      <x:c r="W261" s="3"/>
      <x:c r="X261" s="3"/>
      <x:c r="Y261" s="3"/>
      <x:c r="Z261" s="3"/>
      <x:c r="AA261" s="3"/>
      <x:c r="AB261" s="3"/>
      <x:c r="AC261" s="3"/>
      <x:c r="AD261" s="3"/>
      <x:c r="AE261" s="3"/>
      <x:c r="AF261" s="3"/>
      <x:c r="AG261" s="3"/>
      <x:c r="AH261" s="3"/>
      <x:c r="AI261" s="3"/>
      <x:c r="AJ261" s="3"/>
      <x:c r="AK261" s="3"/>
    </x:row>
    <x:row r="262" ht="30" customHeight="1">
      <x:c r="A262" s="3"/>
      <x:c r="B262" s="69" t="str">
        <x:f>IF($B$22="","",$B$22)</x:f>
      </x:c>
      <x:c r="C262" s="70" t="n">
        <x:f>IF(X$8="","",X$8)</x:f>
        <x:v>46347</x:v>
      </x:c>
      <x:c r="D262" s="69" t="str">
        <x:f>IF(X22="","",X22)</x:f>
      </x:c>
      <x:c r="E262" s="69" t="str">
        <x:f>IFERROR(UPPER(CONCATENATE("",SUBSTITUTE(CONCATENATE("",SUBSTITUTE(CONCATENATE("",SUBSTITUTE(TRIM(CONCATENATE("",D262))," ","")),"–","-")),"—","-"))),CONCATENATE("",D262))</x:f>
      </x:c>
      <x:c r="F262" s="69" t="str">
        <x:f>IFERROR(LEFT(CONCATENATE("[",E262),SEARCH("-",E262)),"")</x:f>
      </x:c>
      <x:c r="G262" s="69" t="str">
        <x:f>IFERROR(MID(CONCATENATE(E262,"]"),SEARCH("-",E262)+1,32),"")</x:f>
      </x:c>
      <x:c r="H262" s="71" t="str">
        <x:f>IF(OR(E262="",E262="В"),"",IF(OR(E262=$B$42,E262=$B$43,E262=$B$44,E262=$B$45,E262=$B$46),INDEX($E$42:$E$46,MATCH(E262,$B$42:$B$46,0)),IFERROR(IF(ISNUMBER(SEARCH(":",F262)),IF(AND(OR((LEN(F262)-1)=4,(LEN(F262)-1)=5),MID(F262,1+(LEN(F262)-1)-2,1)=":",ISNUMBER(VALUE(MID(F262,2,1))),IF((LEN(F262)-1)=5,ISNUMBER(VALUE(MID(F262,3,1))),TRUE),ISNUMBER(VALUE(MID(F262,1+(LEN(F262)-1)-1,1))),ISNUMBER(VALUE(MID(F262,1+(LEN(F262)-1),1))),VALUE(MID(F262,2,(LEN(F262)-1)-3))&lt;24,VALUE(MID(F262,1+(LEN(F262)-1)-1,2))&lt;60),VALUE(MID(F262,2,(LEN(F262)-1)-3))/24+VALUE(MID(F262,1+(LEN(F262)-1)-1,2))/1440,-1),IF(AND((LEN(F262)-1)&gt;=1,(LEN(F262)-1)&lt;=2,ISNUMBER(VALUE(MID(F262,2,1))),IF((LEN(F262)-1)=2,ISNUMBER(VALUE(MID(F262,3,1))),TRUE),VALUE(MID(F262,2,(LEN(F262)-1)))&lt;24),VALUE(MID(F262,2,(LEN(F262)-1)))/24,-1)),-1)))</x:f>
      </x:c>
      <x:c r="I262" s="71" t="str">
        <x:f>IF(OR(E262="",E262="В"),"",IF(OR(E262=$B$42,E262=$B$43,E262=$B$44,E262=$B$45,E262=$B$46),INDEX($F$42:$F$46,MATCH(E262,$B$42:$B$46,0)),IFERROR(IF(ISNUMBER(SEARCH(":",G262)),IF(AND(OR((LEN(G262)-1)=4,(LEN(G262)-1)=5),MID(G262,0+(LEN(G262)-1)-2,1)=":",ISNUMBER(VALUE(MID(G262,1,1))),IF((LEN(G262)-1)=5,ISNUMBER(VALUE(MID(G262,2,1))),TRUE),ISNUMBER(VALUE(MID(G262,0+(LEN(G262)-1)-1,1))),ISNUMBER(VALUE(MID(G262,0+(LEN(G262)-1),1))),VALUE(MID(G262,1,(LEN(G262)-1)-3))&lt;24,VALUE(MID(G262,0+(LEN(G262)-1)-1,2))&lt;60),VALUE(MID(G262,1,(LEN(G262)-1)-3))/24+VALUE(MID(G262,0+(LEN(G262)-1)-1,2))/1440,-1),IF(AND((LEN(G262)-1)&gt;=1,(LEN(G262)-1)&lt;=2,ISNUMBER(VALUE(MID(G262,1,1))),IF((LEN(G262)-1)=2,ISNUMBER(VALUE(MID(G262,2,1))),TRUE),VALUE(MID(G262,1,(LEN(G262)-1)))&lt;24),VALUE(MID(G262,1,(LEN(G262)-1)))/24,-1)),-1)))</x:f>
      </x:c>
      <x:c r="J262" s="72" t="n">
        <x:f>IF(OR(E262="",E262="В"),0,IF(OR(E262=$B$42,E262=$B$43,E262=$B$44,E262=$B$45,E262=$B$46),INDEX($G$42:$G$46,MATCH(E262,$B$42:$B$46,0)),$D$7))</x:f>
        <x:v>0</x:v>
      </x:c>
      <x:c r="K262" s="73" t="n">
        <x:f>IF(OR(L262="",L262="Выходной"),0,IF(L262="Готово",ROUND(24*MOD(I262-H262,1)-J262/60,10),"Проверить"))</x:f>
        <x:v>0</x:v>
      </x:c>
      <x:c r="L262" s="74" t="str">
        <x:f>IF(E262="","",IF(C262="","Нет дня",IF(E262="В","Выходной",IF(LEN(TRIM($B$22))=0,"Нет имени",IF(COUNTIFS($B$10:$B$33,$B$22)&gt;1,"Повтор имени",IF(OR(E262=$B$42,E262=$B$43,E262=$B$44,E262=$B$45,E262=$B$46),IF(INDEX($I$42:$I$46,MATCH(E262,$B$42:$B$46,0))="Готово","Готово","Проверьте смену"),IF(OR(IFERROR(SEARCH("-",E262),0)=0,IFERROR(SEARCH("-",E262,SEARCH("-",E262)+1),0)&gt;0),"Нет кода",IF(OR(H262&lt;0,I262&lt;0),"Неверное время",IF(H262=I262,"Начало равно концу",IF(NOT(ISNUMBER($D$7)),"Проверьте перерыв",IF(OR($D$7&lt;0,$D$7&lt;&gt;INT($D$7)),"Проверьте перерыв",IF($D$7&gt;=ROUND(MOD(I262-H262,1)*1440,8),"Перерыв не меньше смены","Готово"))))))))))))</x:f>
      </x:c>
      <x:c r="M262" s="3"/>
      <x:c r="N262" s="3"/>
      <x:c r="O262" s="3"/>
      <x:c r="P262" s="3"/>
      <x:c r="Q262" s="3"/>
      <x:c r="R262" s="3"/>
      <x:c r="S262" s="3"/>
      <x:c r="T262" s="3"/>
      <x:c r="U262" s="3"/>
      <x:c r="V262" s="3"/>
      <x:c r="W262" s="3"/>
      <x:c r="X262" s="3"/>
      <x:c r="Y262" s="3"/>
      <x:c r="Z262" s="3"/>
      <x:c r="AA262" s="3"/>
      <x:c r="AB262" s="3"/>
      <x:c r="AC262" s="3"/>
      <x:c r="AD262" s="3"/>
      <x:c r="AE262" s="3"/>
      <x:c r="AF262" s="3"/>
      <x:c r="AG262" s="3"/>
      <x:c r="AH262" s="3"/>
      <x:c r="AI262" s="3"/>
      <x:c r="AJ262" s="3"/>
      <x:c r="AK262" s="3"/>
    </x:row>
    <x:row r="263" ht="30" customHeight="1">
      <x:c r="A263" s="3"/>
      <x:c r="B263" s="69" t="str">
        <x:f>IF($B$22="","",$B$22)</x:f>
      </x:c>
      <x:c r="C263" s="70" t="n">
        <x:f>IF(Y$8="","",Y$8)</x:f>
        <x:v>46348</x:v>
      </x:c>
      <x:c r="D263" s="69" t="str">
        <x:f>IF(Y22="","",Y22)</x:f>
      </x:c>
      <x:c r="E263" s="69" t="str">
        <x:f>IFERROR(UPPER(CONCATENATE("",SUBSTITUTE(CONCATENATE("",SUBSTITUTE(CONCATENATE("",SUBSTITUTE(TRIM(CONCATENATE("",D263))," ","")),"–","-")),"—","-"))),CONCATENATE("",D263))</x:f>
      </x:c>
      <x:c r="F263" s="69" t="str">
        <x:f>IFERROR(LEFT(CONCATENATE("[",E263),SEARCH("-",E263)),"")</x:f>
      </x:c>
      <x:c r="G263" s="69" t="str">
        <x:f>IFERROR(MID(CONCATENATE(E263,"]"),SEARCH("-",E263)+1,32),"")</x:f>
      </x:c>
      <x:c r="H263" s="71" t="str">
        <x:f>IF(OR(E263="",E263="В"),"",IF(OR(E263=$B$42,E263=$B$43,E263=$B$44,E263=$B$45,E263=$B$46),INDEX($E$42:$E$46,MATCH(E263,$B$42:$B$46,0)),IFERROR(IF(ISNUMBER(SEARCH(":",F263)),IF(AND(OR((LEN(F263)-1)=4,(LEN(F263)-1)=5),MID(F263,1+(LEN(F263)-1)-2,1)=":",ISNUMBER(VALUE(MID(F263,2,1))),IF((LEN(F263)-1)=5,ISNUMBER(VALUE(MID(F263,3,1))),TRUE),ISNUMBER(VALUE(MID(F263,1+(LEN(F263)-1)-1,1))),ISNUMBER(VALUE(MID(F263,1+(LEN(F263)-1),1))),VALUE(MID(F263,2,(LEN(F263)-1)-3))&lt;24,VALUE(MID(F263,1+(LEN(F263)-1)-1,2))&lt;60),VALUE(MID(F263,2,(LEN(F263)-1)-3))/24+VALUE(MID(F263,1+(LEN(F263)-1)-1,2))/1440,-1),IF(AND((LEN(F263)-1)&gt;=1,(LEN(F263)-1)&lt;=2,ISNUMBER(VALUE(MID(F263,2,1))),IF((LEN(F263)-1)=2,ISNUMBER(VALUE(MID(F263,3,1))),TRUE),VALUE(MID(F263,2,(LEN(F263)-1)))&lt;24),VALUE(MID(F263,2,(LEN(F263)-1)))/24,-1)),-1)))</x:f>
      </x:c>
      <x:c r="I263" s="71" t="str">
        <x:f>IF(OR(E263="",E263="В"),"",IF(OR(E263=$B$42,E263=$B$43,E263=$B$44,E263=$B$45,E263=$B$46),INDEX($F$42:$F$46,MATCH(E263,$B$42:$B$46,0)),IFERROR(IF(ISNUMBER(SEARCH(":",G263)),IF(AND(OR((LEN(G263)-1)=4,(LEN(G263)-1)=5),MID(G263,0+(LEN(G263)-1)-2,1)=":",ISNUMBER(VALUE(MID(G263,1,1))),IF((LEN(G263)-1)=5,ISNUMBER(VALUE(MID(G263,2,1))),TRUE),ISNUMBER(VALUE(MID(G263,0+(LEN(G263)-1)-1,1))),ISNUMBER(VALUE(MID(G263,0+(LEN(G263)-1),1))),VALUE(MID(G263,1,(LEN(G263)-1)-3))&lt;24,VALUE(MID(G263,0+(LEN(G263)-1)-1,2))&lt;60),VALUE(MID(G263,1,(LEN(G263)-1)-3))/24+VALUE(MID(G263,0+(LEN(G263)-1)-1,2))/1440,-1),IF(AND((LEN(G263)-1)&gt;=1,(LEN(G263)-1)&lt;=2,ISNUMBER(VALUE(MID(G263,1,1))),IF((LEN(G263)-1)=2,ISNUMBER(VALUE(MID(G263,2,1))),TRUE),VALUE(MID(G263,1,(LEN(G263)-1)))&lt;24),VALUE(MID(G263,1,(LEN(G263)-1)))/24,-1)),-1)))</x:f>
      </x:c>
      <x:c r="J263" s="72" t="n">
        <x:f>IF(OR(E263="",E263="В"),0,IF(OR(E263=$B$42,E263=$B$43,E263=$B$44,E263=$B$45,E263=$B$46),INDEX($G$42:$G$46,MATCH(E263,$B$42:$B$46,0)),$D$7))</x:f>
        <x:v>0</x:v>
      </x:c>
      <x:c r="K263" s="73" t="n">
        <x:f>IF(OR(L263="",L263="Выходной"),0,IF(L263="Готово",ROUND(24*MOD(I263-H263,1)-J263/60,10),"Проверить"))</x:f>
        <x:v>0</x:v>
      </x:c>
      <x:c r="L263" s="74" t="str">
        <x:f>IF(E263="","",IF(C263="","Нет дня",IF(E263="В","Выходной",IF(LEN(TRIM($B$22))=0,"Нет имени",IF(COUNTIFS($B$10:$B$33,$B$22)&gt;1,"Повтор имени",IF(OR(E263=$B$42,E263=$B$43,E263=$B$44,E263=$B$45,E263=$B$46),IF(INDEX($I$42:$I$46,MATCH(E263,$B$42:$B$46,0))="Готово","Готово","Проверьте смену"),IF(OR(IFERROR(SEARCH("-",E263),0)=0,IFERROR(SEARCH("-",E263,SEARCH("-",E263)+1),0)&gt;0),"Нет кода",IF(OR(H263&lt;0,I263&lt;0),"Неверное время",IF(H263=I263,"Начало равно концу",IF(NOT(ISNUMBER($D$7)),"Проверьте перерыв",IF(OR($D$7&lt;0,$D$7&lt;&gt;INT($D$7)),"Проверьте перерыв",IF($D$7&gt;=ROUND(MOD(I263-H263,1)*1440,8),"Перерыв не меньше смены","Готово"))))))))))))</x:f>
      </x:c>
      <x:c r="M263" s="3"/>
      <x:c r="N263" s="3"/>
      <x:c r="O263" s="3"/>
      <x:c r="P263" s="3"/>
      <x:c r="Q263" s="3"/>
      <x:c r="R263" s="3"/>
      <x:c r="S263" s="3"/>
      <x:c r="T263" s="3"/>
      <x:c r="U263" s="3"/>
      <x:c r="V263" s="3"/>
      <x:c r="W263" s="3"/>
      <x:c r="X263" s="3"/>
      <x:c r="Y263" s="3"/>
      <x:c r="Z263" s="3"/>
      <x:c r="AA263" s="3"/>
      <x:c r="AB263" s="3"/>
      <x:c r="AC263" s="3"/>
      <x:c r="AD263" s="3"/>
      <x:c r="AE263" s="3"/>
      <x:c r="AF263" s="3"/>
      <x:c r="AG263" s="3"/>
      <x:c r="AH263" s="3"/>
      <x:c r="AI263" s="3"/>
      <x:c r="AJ263" s="3"/>
      <x:c r="AK263" s="3"/>
    </x:row>
    <x:row r="264" ht="30" customHeight="1">
      <x:c r="A264" s="3"/>
      <x:c r="B264" s="69" t="str">
        <x:f>IF($B$22="","",$B$22)</x:f>
      </x:c>
      <x:c r="C264" s="70" t="n">
        <x:f>IF(Z$8="","",Z$8)</x:f>
        <x:v>46349</x:v>
      </x:c>
      <x:c r="D264" s="69" t="str">
        <x:f>IF(Z22="","",Z22)</x:f>
      </x:c>
      <x:c r="E264" s="69" t="str">
        <x:f>IFERROR(UPPER(CONCATENATE("",SUBSTITUTE(CONCATENATE("",SUBSTITUTE(CONCATENATE("",SUBSTITUTE(TRIM(CONCATENATE("",D264))," ","")),"–","-")),"—","-"))),CONCATENATE("",D264))</x:f>
      </x:c>
      <x:c r="F264" s="69" t="str">
        <x:f>IFERROR(LEFT(CONCATENATE("[",E264),SEARCH("-",E264)),"")</x:f>
      </x:c>
      <x:c r="G264" s="69" t="str">
        <x:f>IFERROR(MID(CONCATENATE(E264,"]"),SEARCH("-",E264)+1,32),"")</x:f>
      </x:c>
      <x:c r="H264" s="71" t="str">
        <x:f>IF(OR(E264="",E264="В"),"",IF(OR(E264=$B$42,E264=$B$43,E264=$B$44,E264=$B$45,E264=$B$46),INDEX($E$42:$E$46,MATCH(E264,$B$42:$B$46,0)),IFERROR(IF(ISNUMBER(SEARCH(":",F264)),IF(AND(OR((LEN(F264)-1)=4,(LEN(F264)-1)=5),MID(F264,1+(LEN(F264)-1)-2,1)=":",ISNUMBER(VALUE(MID(F264,2,1))),IF((LEN(F264)-1)=5,ISNUMBER(VALUE(MID(F264,3,1))),TRUE),ISNUMBER(VALUE(MID(F264,1+(LEN(F264)-1)-1,1))),ISNUMBER(VALUE(MID(F264,1+(LEN(F264)-1),1))),VALUE(MID(F264,2,(LEN(F264)-1)-3))&lt;24,VALUE(MID(F264,1+(LEN(F264)-1)-1,2))&lt;60),VALUE(MID(F264,2,(LEN(F264)-1)-3))/24+VALUE(MID(F264,1+(LEN(F264)-1)-1,2))/1440,-1),IF(AND((LEN(F264)-1)&gt;=1,(LEN(F264)-1)&lt;=2,ISNUMBER(VALUE(MID(F264,2,1))),IF((LEN(F264)-1)=2,ISNUMBER(VALUE(MID(F264,3,1))),TRUE),VALUE(MID(F264,2,(LEN(F264)-1)))&lt;24),VALUE(MID(F264,2,(LEN(F264)-1)))/24,-1)),-1)))</x:f>
      </x:c>
      <x:c r="I264" s="71" t="str">
        <x:f>IF(OR(E264="",E264="В"),"",IF(OR(E264=$B$42,E264=$B$43,E264=$B$44,E264=$B$45,E264=$B$46),INDEX($F$42:$F$46,MATCH(E264,$B$42:$B$46,0)),IFERROR(IF(ISNUMBER(SEARCH(":",G264)),IF(AND(OR((LEN(G264)-1)=4,(LEN(G264)-1)=5),MID(G264,0+(LEN(G264)-1)-2,1)=":",ISNUMBER(VALUE(MID(G264,1,1))),IF((LEN(G264)-1)=5,ISNUMBER(VALUE(MID(G264,2,1))),TRUE),ISNUMBER(VALUE(MID(G264,0+(LEN(G264)-1)-1,1))),ISNUMBER(VALUE(MID(G264,0+(LEN(G264)-1),1))),VALUE(MID(G264,1,(LEN(G264)-1)-3))&lt;24,VALUE(MID(G264,0+(LEN(G264)-1)-1,2))&lt;60),VALUE(MID(G264,1,(LEN(G264)-1)-3))/24+VALUE(MID(G264,0+(LEN(G264)-1)-1,2))/1440,-1),IF(AND((LEN(G264)-1)&gt;=1,(LEN(G264)-1)&lt;=2,ISNUMBER(VALUE(MID(G264,1,1))),IF((LEN(G264)-1)=2,ISNUMBER(VALUE(MID(G264,2,1))),TRUE),VALUE(MID(G264,1,(LEN(G264)-1)))&lt;24),VALUE(MID(G264,1,(LEN(G264)-1)))/24,-1)),-1)))</x:f>
      </x:c>
      <x:c r="J264" s="72" t="n">
        <x:f>IF(OR(E264="",E264="В"),0,IF(OR(E264=$B$42,E264=$B$43,E264=$B$44,E264=$B$45,E264=$B$46),INDEX($G$42:$G$46,MATCH(E264,$B$42:$B$46,0)),$D$7))</x:f>
        <x:v>0</x:v>
      </x:c>
      <x:c r="K264" s="73" t="n">
        <x:f>IF(OR(L264="",L264="Выходной"),0,IF(L264="Готово",ROUND(24*MOD(I264-H264,1)-J264/60,10),"Проверить"))</x:f>
        <x:v>0</x:v>
      </x:c>
      <x:c r="L264" s="74" t="str">
        <x:f>IF(E264="","",IF(C264="","Нет дня",IF(E264="В","Выходной",IF(LEN(TRIM($B$22))=0,"Нет имени",IF(COUNTIFS($B$10:$B$33,$B$22)&gt;1,"Повтор имени",IF(OR(E264=$B$42,E264=$B$43,E264=$B$44,E264=$B$45,E264=$B$46),IF(INDEX($I$42:$I$46,MATCH(E264,$B$42:$B$46,0))="Готово","Готово","Проверьте смену"),IF(OR(IFERROR(SEARCH("-",E264),0)=0,IFERROR(SEARCH("-",E264,SEARCH("-",E264)+1),0)&gt;0),"Нет кода",IF(OR(H264&lt;0,I264&lt;0),"Неверное время",IF(H264=I264,"Начало равно концу",IF(NOT(ISNUMBER($D$7)),"Проверьте перерыв",IF(OR($D$7&lt;0,$D$7&lt;&gt;INT($D$7)),"Проверьте перерыв",IF($D$7&gt;=ROUND(MOD(I264-H264,1)*1440,8),"Перерыв не меньше смены","Готово"))))))))))))</x:f>
      </x:c>
      <x:c r="M264" s="3"/>
      <x:c r="N264" s="3"/>
      <x:c r="O264" s="3"/>
      <x:c r="P264" s="3"/>
      <x:c r="Q264" s="3"/>
      <x:c r="R264" s="3"/>
      <x:c r="S264" s="3"/>
      <x:c r="T264" s="3"/>
      <x:c r="U264" s="3"/>
      <x:c r="V264" s="3"/>
      <x:c r="W264" s="3"/>
      <x:c r="X264" s="3"/>
      <x:c r="Y264" s="3"/>
      <x:c r="Z264" s="3"/>
      <x:c r="AA264" s="3"/>
      <x:c r="AB264" s="3"/>
      <x:c r="AC264" s="3"/>
      <x:c r="AD264" s="3"/>
      <x:c r="AE264" s="3"/>
      <x:c r="AF264" s="3"/>
      <x:c r="AG264" s="3"/>
      <x:c r="AH264" s="3"/>
      <x:c r="AI264" s="3"/>
      <x:c r="AJ264" s="3"/>
      <x:c r="AK264" s="3"/>
    </x:row>
    <x:row r="265" ht="30" customHeight="1">
      <x:c r="A265" s="3"/>
      <x:c r="B265" s="69" t="str">
        <x:f>IF($B$22="","",$B$22)</x:f>
      </x:c>
      <x:c r="C265" s="70" t="n">
        <x:f>IF(AA$8="","",AA$8)</x:f>
        <x:v>46350</x:v>
      </x:c>
      <x:c r="D265" s="69" t="str">
        <x:f>IF(AA22="","",AA22)</x:f>
      </x:c>
      <x:c r="E265" s="69" t="str">
        <x:f>IFERROR(UPPER(CONCATENATE("",SUBSTITUTE(CONCATENATE("",SUBSTITUTE(CONCATENATE("",SUBSTITUTE(TRIM(CONCATENATE("",D265))," ","")),"–","-")),"—","-"))),CONCATENATE("",D265))</x:f>
      </x:c>
      <x:c r="F265" s="69" t="str">
        <x:f>IFERROR(LEFT(CONCATENATE("[",E265),SEARCH("-",E265)),"")</x:f>
      </x:c>
      <x:c r="G265" s="69" t="str">
        <x:f>IFERROR(MID(CONCATENATE(E265,"]"),SEARCH("-",E265)+1,32),"")</x:f>
      </x:c>
      <x:c r="H265" s="71" t="str">
        <x:f>IF(OR(E265="",E265="В"),"",IF(OR(E265=$B$42,E265=$B$43,E265=$B$44,E265=$B$45,E265=$B$46),INDEX($E$42:$E$46,MATCH(E265,$B$42:$B$46,0)),IFERROR(IF(ISNUMBER(SEARCH(":",F265)),IF(AND(OR((LEN(F265)-1)=4,(LEN(F265)-1)=5),MID(F265,1+(LEN(F265)-1)-2,1)=":",ISNUMBER(VALUE(MID(F265,2,1))),IF((LEN(F265)-1)=5,ISNUMBER(VALUE(MID(F265,3,1))),TRUE),ISNUMBER(VALUE(MID(F265,1+(LEN(F265)-1)-1,1))),ISNUMBER(VALUE(MID(F265,1+(LEN(F265)-1),1))),VALUE(MID(F265,2,(LEN(F265)-1)-3))&lt;24,VALUE(MID(F265,1+(LEN(F265)-1)-1,2))&lt;60),VALUE(MID(F265,2,(LEN(F265)-1)-3))/24+VALUE(MID(F265,1+(LEN(F265)-1)-1,2))/1440,-1),IF(AND((LEN(F265)-1)&gt;=1,(LEN(F265)-1)&lt;=2,ISNUMBER(VALUE(MID(F265,2,1))),IF((LEN(F265)-1)=2,ISNUMBER(VALUE(MID(F265,3,1))),TRUE),VALUE(MID(F265,2,(LEN(F265)-1)))&lt;24),VALUE(MID(F265,2,(LEN(F265)-1)))/24,-1)),-1)))</x:f>
      </x:c>
      <x:c r="I265" s="71" t="str">
        <x:f>IF(OR(E265="",E265="В"),"",IF(OR(E265=$B$42,E265=$B$43,E265=$B$44,E265=$B$45,E265=$B$46),INDEX($F$42:$F$46,MATCH(E265,$B$42:$B$46,0)),IFERROR(IF(ISNUMBER(SEARCH(":",G265)),IF(AND(OR((LEN(G265)-1)=4,(LEN(G265)-1)=5),MID(G265,0+(LEN(G265)-1)-2,1)=":",ISNUMBER(VALUE(MID(G265,1,1))),IF((LEN(G265)-1)=5,ISNUMBER(VALUE(MID(G265,2,1))),TRUE),ISNUMBER(VALUE(MID(G265,0+(LEN(G265)-1)-1,1))),ISNUMBER(VALUE(MID(G265,0+(LEN(G265)-1),1))),VALUE(MID(G265,1,(LEN(G265)-1)-3))&lt;24,VALUE(MID(G265,0+(LEN(G265)-1)-1,2))&lt;60),VALUE(MID(G265,1,(LEN(G265)-1)-3))/24+VALUE(MID(G265,0+(LEN(G265)-1)-1,2))/1440,-1),IF(AND((LEN(G265)-1)&gt;=1,(LEN(G265)-1)&lt;=2,ISNUMBER(VALUE(MID(G265,1,1))),IF((LEN(G265)-1)=2,ISNUMBER(VALUE(MID(G265,2,1))),TRUE),VALUE(MID(G265,1,(LEN(G265)-1)))&lt;24),VALUE(MID(G265,1,(LEN(G265)-1)))/24,-1)),-1)))</x:f>
      </x:c>
      <x:c r="J265" s="72" t="n">
        <x:f>IF(OR(E265="",E265="В"),0,IF(OR(E265=$B$42,E265=$B$43,E265=$B$44,E265=$B$45,E265=$B$46),INDEX($G$42:$G$46,MATCH(E265,$B$42:$B$46,0)),$D$7))</x:f>
        <x:v>0</x:v>
      </x:c>
      <x:c r="K265" s="73" t="n">
        <x:f>IF(OR(L265="",L265="Выходной"),0,IF(L265="Готово",ROUND(24*MOD(I265-H265,1)-J265/60,10),"Проверить"))</x:f>
        <x:v>0</x:v>
      </x:c>
      <x:c r="L265" s="74" t="str">
        <x:f>IF(E265="","",IF(C265="","Нет дня",IF(E265="В","Выходной",IF(LEN(TRIM($B$22))=0,"Нет имени",IF(COUNTIFS($B$10:$B$33,$B$22)&gt;1,"Повтор имени",IF(OR(E265=$B$42,E265=$B$43,E265=$B$44,E265=$B$45,E265=$B$46),IF(INDEX($I$42:$I$46,MATCH(E265,$B$42:$B$46,0))="Готово","Готово","Проверьте смену"),IF(OR(IFERROR(SEARCH("-",E265),0)=0,IFERROR(SEARCH("-",E265,SEARCH("-",E265)+1),0)&gt;0),"Нет кода",IF(OR(H265&lt;0,I265&lt;0),"Неверное время",IF(H265=I265,"Начало равно концу",IF(NOT(ISNUMBER($D$7)),"Проверьте перерыв",IF(OR($D$7&lt;0,$D$7&lt;&gt;INT($D$7)),"Проверьте перерыв",IF($D$7&gt;=ROUND(MOD(I265-H265,1)*1440,8),"Перерыв не меньше смены","Готово"))))))))))))</x:f>
      </x:c>
      <x:c r="M265" s="3"/>
      <x:c r="N265" s="3"/>
      <x:c r="O265" s="3"/>
      <x:c r="P265" s="3"/>
      <x:c r="Q265" s="3"/>
      <x:c r="R265" s="3"/>
      <x:c r="S265" s="3"/>
      <x:c r="T265" s="3"/>
      <x:c r="U265" s="3"/>
      <x:c r="V265" s="3"/>
      <x:c r="W265" s="3"/>
      <x:c r="X265" s="3"/>
      <x:c r="Y265" s="3"/>
      <x:c r="Z265" s="3"/>
      <x:c r="AA265" s="3"/>
      <x:c r="AB265" s="3"/>
      <x:c r="AC265" s="3"/>
      <x:c r="AD265" s="3"/>
      <x:c r="AE265" s="3"/>
      <x:c r="AF265" s="3"/>
      <x:c r="AG265" s="3"/>
      <x:c r="AH265" s="3"/>
      <x:c r="AI265" s="3"/>
      <x:c r="AJ265" s="3"/>
      <x:c r="AK265" s="3"/>
    </x:row>
    <x:row r="266" ht="30" customHeight="1">
      <x:c r="A266" s="3"/>
      <x:c r="B266" s="69" t="str">
        <x:f>IF($B$22="","",$B$22)</x:f>
      </x:c>
      <x:c r="C266" s="70" t="n">
        <x:f>IF(AB$8="","",AB$8)</x:f>
        <x:v>46351</x:v>
      </x:c>
      <x:c r="D266" s="69" t="str">
        <x:f>IF(AB22="","",AB22)</x:f>
      </x:c>
      <x:c r="E266" s="69" t="str">
        <x:f>IFERROR(UPPER(CONCATENATE("",SUBSTITUTE(CONCATENATE("",SUBSTITUTE(CONCATENATE("",SUBSTITUTE(TRIM(CONCATENATE("",D266))," ","")),"–","-")),"—","-"))),CONCATENATE("",D266))</x:f>
      </x:c>
      <x:c r="F266" s="69" t="str">
        <x:f>IFERROR(LEFT(CONCATENATE("[",E266),SEARCH("-",E266)),"")</x:f>
      </x:c>
      <x:c r="G266" s="69" t="str">
        <x:f>IFERROR(MID(CONCATENATE(E266,"]"),SEARCH("-",E266)+1,32),"")</x:f>
      </x:c>
      <x:c r="H266" s="71" t="str">
        <x:f>IF(OR(E266="",E266="В"),"",IF(OR(E266=$B$42,E266=$B$43,E266=$B$44,E266=$B$45,E266=$B$46),INDEX($E$42:$E$46,MATCH(E266,$B$42:$B$46,0)),IFERROR(IF(ISNUMBER(SEARCH(":",F266)),IF(AND(OR((LEN(F266)-1)=4,(LEN(F266)-1)=5),MID(F266,1+(LEN(F266)-1)-2,1)=":",ISNUMBER(VALUE(MID(F266,2,1))),IF((LEN(F266)-1)=5,ISNUMBER(VALUE(MID(F266,3,1))),TRUE),ISNUMBER(VALUE(MID(F266,1+(LEN(F266)-1)-1,1))),ISNUMBER(VALUE(MID(F266,1+(LEN(F266)-1),1))),VALUE(MID(F266,2,(LEN(F266)-1)-3))&lt;24,VALUE(MID(F266,1+(LEN(F266)-1)-1,2))&lt;60),VALUE(MID(F266,2,(LEN(F266)-1)-3))/24+VALUE(MID(F266,1+(LEN(F266)-1)-1,2))/1440,-1),IF(AND((LEN(F266)-1)&gt;=1,(LEN(F266)-1)&lt;=2,ISNUMBER(VALUE(MID(F266,2,1))),IF((LEN(F266)-1)=2,ISNUMBER(VALUE(MID(F266,3,1))),TRUE),VALUE(MID(F266,2,(LEN(F266)-1)))&lt;24),VALUE(MID(F266,2,(LEN(F266)-1)))/24,-1)),-1)))</x:f>
      </x:c>
      <x:c r="I266" s="71" t="str">
        <x:f>IF(OR(E266="",E266="В"),"",IF(OR(E266=$B$42,E266=$B$43,E266=$B$44,E266=$B$45,E266=$B$46),INDEX($F$42:$F$46,MATCH(E266,$B$42:$B$46,0)),IFERROR(IF(ISNUMBER(SEARCH(":",G266)),IF(AND(OR((LEN(G266)-1)=4,(LEN(G266)-1)=5),MID(G266,0+(LEN(G266)-1)-2,1)=":",ISNUMBER(VALUE(MID(G266,1,1))),IF((LEN(G266)-1)=5,ISNUMBER(VALUE(MID(G266,2,1))),TRUE),ISNUMBER(VALUE(MID(G266,0+(LEN(G266)-1)-1,1))),ISNUMBER(VALUE(MID(G266,0+(LEN(G266)-1),1))),VALUE(MID(G266,1,(LEN(G266)-1)-3))&lt;24,VALUE(MID(G266,0+(LEN(G266)-1)-1,2))&lt;60),VALUE(MID(G266,1,(LEN(G266)-1)-3))/24+VALUE(MID(G266,0+(LEN(G266)-1)-1,2))/1440,-1),IF(AND((LEN(G266)-1)&gt;=1,(LEN(G266)-1)&lt;=2,ISNUMBER(VALUE(MID(G266,1,1))),IF((LEN(G266)-1)=2,ISNUMBER(VALUE(MID(G266,2,1))),TRUE),VALUE(MID(G266,1,(LEN(G266)-1)))&lt;24),VALUE(MID(G266,1,(LEN(G266)-1)))/24,-1)),-1)))</x:f>
      </x:c>
      <x:c r="J266" s="72" t="n">
        <x:f>IF(OR(E266="",E266="В"),0,IF(OR(E266=$B$42,E266=$B$43,E266=$B$44,E266=$B$45,E266=$B$46),INDEX($G$42:$G$46,MATCH(E266,$B$42:$B$46,0)),$D$7))</x:f>
        <x:v>0</x:v>
      </x:c>
      <x:c r="K266" s="73" t="n">
        <x:f>IF(OR(L266="",L266="Выходной"),0,IF(L266="Готово",ROUND(24*MOD(I266-H266,1)-J266/60,10),"Проверить"))</x:f>
        <x:v>0</x:v>
      </x:c>
      <x:c r="L266" s="74" t="str">
        <x:f>IF(E266="","",IF(C266="","Нет дня",IF(E266="В","Выходной",IF(LEN(TRIM($B$22))=0,"Нет имени",IF(COUNTIFS($B$10:$B$33,$B$22)&gt;1,"Повтор имени",IF(OR(E266=$B$42,E266=$B$43,E266=$B$44,E266=$B$45,E266=$B$46),IF(INDEX($I$42:$I$46,MATCH(E266,$B$42:$B$46,0))="Готово","Готово","Проверьте смену"),IF(OR(IFERROR(SEARCH("-",E266),0)=0,IFERROR(SEARCH("-",E266,SEARCH("-",E266)+1),0)&gt;0),"Нет кода",IF(OR(H266&lt;0,I266&lt;0),"Неверное время",IF(H266=I266,"Начало равно концу",IF(NOT(ISNUMBER($D$7)),"Проверьте перерыв",IF(OR($D$7&lt;0,$D$7&lt;&gt;INT($D$7)),"Проверьте перерыв",IF($D$7&gt;=ROUND(MOD(I266-H266,1)*1440,8),"Перерыв не меньше смены","Готово"))))))))))))</x:f>
      </x:c>
      <x:c r="M266" s="3"/>
      <x:c r="N266" s="3"/>
      <x:c r="O266" s="3"/>
      <x:c r="P266" s="3"/>
      <x:c r="Q266" s="3"/>
      <x:c r="R266" s="3"/>
      <x:c r="S266" s="3"/>
      <x:c r="T266" s="3"/>
      <x:c r="U266" s="3"/>
      <x:c r="V266" s="3"/>
      <x:c r="W266" s="3"/>
      <x:c r="X266" s="3"/>
      <x:c r="Y266" s="3"/>
      <x:c r="Z266" s="3"/>
      <x:c r="AA266" s="3"/>
      <x:c r="AB266" s="3"/>
      <x:c r="AC266" s="3"/>
      <x:c r="AD266" s="3"/>
      <x:c r="AE266" s="3"/>
      <x:c r="AF266" s="3"/>
      <x:c r="AG266" s="3"/>
      <x:c r="AH266" s="3"/>
      <x:c r="AI266" s="3"/>
      <x:c r="AJ266" s="3"/>
      <x:c r="AK266" s="3"/>
    </x:row>
    <x:row r="267" ht="30" customHeight="1">
      <x:c r="A267" s="3"/>
      <x:c r="B267" s="69" t="str">
        <x:f>IF($B$22="","",$B$22)</x:f>
      </x:c>
      <x:c r="C267" s="70" t="n">
        <x:f>IF(AC$8="","",AC$8)</x:f>
        <x:v>46352</x:v>
      </x:c>
      <x:c r="D267" s="69" t="str">
        <x:f>IF(AC22="","",AC22)</x:f>
      </x:c>
      <x:c r="E267" s="69" t="str">
        <x:f>IFERROR(UPPER(CONCATENATE("",SUBSTITUTE(CONCATENATE("",SUBSTITUTE(CONCATENATE("",SUBSTITUTE(TRIM(CONCATENATE("",D267))," ","")),"–","-")),"—","-"))),CONCATENATE("",D267))</x:f>
      </x:c>
      <x:c r="F267" s="69" t="str">
        <x:f>IFERROR(LEFT(CONCATENATE("[",E267),SEARCH("-",E267)),"")</x:f>
      </x:c>
      <x:c r="G267" s="69" t="str">
        <x:f>IFERROR(MID(CONCATENATE(E267,"]"),SEARCH("-",E267)+1,32),"")</x:f>
      </x:c>
      <x:c r="H267" s="71" t="str">
        <x:f>IF(OR(E267="",E267="В"),"",IF(OR(E267=$B$42,E267=$B$43,E267=$B$44,E267=$B$45,E267=$B$46),INDEX($E$42:$E$46,MATCH(E267,$B$42:$B$46,0)),IFERROR(IF(ISNUMBER(SEARCH(":",F267)),IF(AND(OR((LEN(F267)-1)=4,(LEN(F267)-1)=5),MID(F267,1+(LEN(F267)-1)-2,1)=":",ISNUMBER(VALUE(MID(F267,2,1))),IF((LEN(F267)-1)=5,ISNUMBER(VALUE(MID(F267,3,1))),TRUE),ISNUMBER(VALUE(MID(F267,1+(LEN(F267)-1)-1,1))),ISNUMBER(VALUE(MID(F267,1+(LEN(F267)-1),1))),VALUE(MID(F267,2,(LEN(F267)-1)-3))&lt;24,VALUE(MID(F267,1+(LEN(F267)-1)-1,2))&lt;60),VALUE(MID(F267,2,(LEN(F267)-1)-3))/24+VALUE(MID(F267,1+(LEN(F267)-1)-1,2))/1440,-1),IF(AND((LEN(F267)-1)&gt;=1,(LEN(F267)-1)&lt;=2,ISNUMBER(VALUE(MID(F267,2,1))),IF((LEN(F267)-1)=2,ISNUMBER(VALUE(MID(F267,3,1))),TRUE),VALUE(MID(F267,2,(LEN(F267)-1)))&lt;24),VALUE(MID(F267,2,(LEN(F267)-1)))/24,-1)),-1)))</x:f>
      </x:c>
      <x:c r="I267" s="71" t="str">
        <x:f>IF(OR(E267="",E267="В"),"",IF(OR(E267=$B$42,E267=$B$43,E267=$B$44,E267=$B$45,E267=$B$46),INDEX($F$42:$F$46,MATCH(E267,$B$42:$B$46,0)),IFERROR(IF(ISNUMBER(SEARCH(":",G267)),IF(AND(OR((LEN(G267)-1)=4,(LEN(G267)-1)=5),MID(G267,0+(LEN(G267)-1)-2,1)=":",ISNUMBER(VALUE(MID(G267,1,1))),IF((LEN(G267)-1)=5,ISNUMBER(VALUE(MID(G267,2,1))),TRUE),ISNUMBER(VALUE(MID(G267,0+(LEN(G267)-1)-1,1))),ISNUMBER(VALUE(MID(G267,0+(LEN(G267)-1),1))),VALUE(MID(G267,1,(LEN(G267)-1)-3))&lt;24,VALUE(MID(G267,0+(LEN(G267)-1)-1,2))&lt;60),VALUE(MID(G267,1,(LEN(G267)-1)-3))/24+VALUE(MID(G267,0+(LEN(G267)-1)-1,2))/1440,-1),IF(AND((LEN(G267)-1)&gt;=1,(LEN(G267)-1)&lt;=2,ISNUMBER(VALUE(MID(G267,1,1))),IF((LEN(G267)-1)=2,ISNUMBER(VALUE(MID(G267,2,1))),TRUE),VALUE(MID(G267,1,(LEN(G267)-1)))&lt;24),VALUE(MID(G267,1,(LEN(G267)-1)))/24,-1)),-1)))</x:f>
      </x:c>
      <x:c r="J267" s="72" t="n">
        <x:f>IF(OR(E267="",E267="В"),0,IF(OR(E267=$B$42,E267=$B$43,E267=$B$44,E267=$B$45,E267=$B$46),INDEX($G$42:$G$46,MATCH(E267,$B$42:$B$46,0)),$D$7))</x:f>
        <x:v>0</x:v>
      </x:c>
      <x:c r="K267" s="73" t="n">
        <x:f>IF(OR(L267="",L267="Выходной"),0,IF(L267="Готово",ROUND(24*MOD(I267-H267,1)-J267/60,10),"Проверить"))</x:f>
        <x:v>0</x:v>
      </x:c>
      <x:c r="L267" s="74" t="str">
        <x:f>IF(E267="","",IF(C267="","Нет дня",IF(E267="В","Выходной",IF(LEN(TRIM($B$22))=0,"Нет имени",IF(COUNTIFS($B$10:$B$33,$B$22)&gt;1,"Повтор имени",IF(OR(E267=$B$42,E267=$B$43,E267=$B$44,E267=$B$45,E267=$B$46),IF(INDEX($I$42:$I$46,MATCH(E267,$B$42:$B$46,0))="Готово","Готово","Проверьте смену"),IF(OR(IFERROR(SEARCH("-",E267),0)=0,IFERROR(SEARCH("-",E267,SEARCH("-",E267)+1),0)&gt;0),"Нет кода",IF(OR(H267&lt;0,I267&lt;0),"Неверное время",IF(H267=I267,"Начало равно концу",IF(NOT(ISNUMBER($D$7)),"Проверьте перерыв",IF(OR($D$7&lt;0,$D$7&lt;&gt;INT($D$7)),"Проверьте перерыв",IF($D$7&gt;=ROUND(MOD(I267-H267,1)*1440,8),"Перерыв не меньше смены","Готово"))))))))))))</x:f>
      </x:c>
      <x:c r="M267" s="3"/>
      <x:c r="N267" s="3"/>
      <x:c r="O267" s="3"/>
      <x:c r="P267" s="3"/>
      <x:c r="Q267" s="3"/>
      <x:c r="R267" s="3"/>
      <x:c r="S267" s="3"/>
      <x:c r="T267" s="3"/>
      <x:c r="U267" s="3"/>
      <x:c r="V267" s="3"/>
      <x:c r="W267" s="3"/>
      <x:c r="X267" s="3"/>
      <x:c r="Y267" s="3"/>
      <x:c r="Z267" s="3"/>
      <x:c r="AA267" s="3"/>
      <x:c r="AB267" s="3"/>
      <x:c r="AC267" s="3"/>
      <x:c r="AD267" s="3"/>
      <x:c r="AE267" s="3"/>
      <x:c r="AF267" s="3"/>
      <x:c r="AG267" s="3"/>
      <x:c r="AH267" s="3"/>
      <x:c r="AI267" s="3"/>
      <x:c r="AJ267" s="3"/>
      <x:c r="AK267" s="3"/>
    </x:row>
    <x:row r="268" ht="30" customHeight="1">
      <x:c r="A268" s="3"/>
      <x:c r="B268" s="69" t="str">
        <x:f>IF($B$22="","",$B$22)</x:f>
      </x:c>
      <x:c r="C268" s="70" t="n">
        <x:f>IF(AD$8="","",AD$8)</x:f>
        <x:v>46353</x:v>
      </x:c>
      <x:c r="D268" s="69" t="str">
        <x:f>IF(AD22="","",AD22)</x:f>
      </x:c>
      <x:c r="E268" s="69" t="str">
        <x:f>IFERROR(UPPER(CONCATENATE("",SUBSTITUTE(CONCATENATE("",SUBSTITUTE(CONCATENATE("",SUBSTITUTE(TRIM(CONCATENATE("",D268))," ","")),"–","-")),"—","-"))),CONCATENATE("",D268))</x:f>
      </x:c>
      <x:c r="F268" s="69" t="str">
        <x:f>IFERROR(LEFT(CONCATENATE("[",E268),SEARCH("-",E268)),"")</x:f>
      </x:c>
      <x:c r="G268" s="69" t="str">
        <x:f>IFERROR(MID(CONCATENATE(E268,"]"),SEARCH("-",E268)+1,32),"")</x:f>
      </x:c>
      <x:c r="H268" s="71" t="str">
        <x:f>IF(OR(E268="",E268="В"),"",IF(OR(E268=$B$42,E268=$B$43,E268=$B$44,E268=$B$45,E268=$B$46),INDEX($E$42:$E$46,MATCH(E268,$B$42:$B$46,0)),IFERROR(IF(ISNUMBER(SEARCH(":",F268)),IF(AND(OR((LEN(F268)-1)=4,(LEN(F268)-1)=5),MID(F268,1+(LEN(F268)-1)-2,1)=":",ISNUMBER(VALUE(MID(F268,2,1))),IF((LEN(F268)-1)=5,ISNUMBER(VALUE(MID(F268,3,1))),TRUE),ISNUMBER(VALUE(MID(F268,1+(LEN(F268)-1)-1,1))),ISNUMBER(VALUE(MID(F268,1+(LEN(F268)-1),1))),VALUE(MID(F268,2,(LEN(F268)-1)-3))&lt;24,VALUE(MID(F268,1+(LEN(F268)-1)-1,2))&lt;60),VALUE(MID(F268,2,(LEN(F268)-1)-3))/24+VALUE(MID(F268,1+(LEN(F268)-1)-1,2))/1440,-1),IF(AND((LEN(F268)-1)&gt;=1,(LEN(F268)-1)&lt;=2,ISNUMBER(VALUE(MID(F268,2,1))),IF((LEN(F268)-1)=2,ISNUMBER(VALUE(MID(F268,3,1))),TRUE),VALUE(MID(F268,2,(LEN(F268)-1)))&lt;24),VALUE(MID(F268,2,(LEN(F268)-1)))/24,-1)),-1)))</x:f>
      </x:c>
      <x:c r="I268" s="71" t="str">
        <x:f>IF(OR(E268="",E268="В"),"",IF(OR(E268=$B$42,E268=$B$43,E268=$B$44,E268=$B$45,E268=$B$46),INDEX($F$42:$F$46,MATCH(E268,$B$42:$B$46,0)),IFERROR(IF(ISNUMBER(SEARCH(":",G268)),IF(AND(OR((LEN(G268)-1)=4,(LEN(G268)-1)=5),MID(G268,0+(LEN(G268)-1)-2,1)=":",ISNUMBER(VALUE(MID(G268,1,1))),IF((LEN(G268)-1)=5,ISNUMBER(VALUE(MID(G268,2,1))),TRUE),ISNUMBER(VALUE(MID(G268,0+(LEN(G268)-1)-1,1))),ISNUMBER(VALUE(MID(G268,0+(LEN(G268)-1),1))),VALUE(MID(G268,1,(LEN(G268)-1)-3))&lt;24,VALUE(MID(G268,0+(LEN(G268)-1)-1,2))&lt;60),VALUE(MID(G268,1,(LEN(G268)-1)-3))/24+VALUE(MID(G268,0+(LEN(G268)-1)-1,2))/1440,-1),IF(AND((LEN(G268)-1)&gt;=1,(LEN(G268)-1)&lt;=2,ISNUMBER(VALUE(MID(G268,1,1))),IF((LEN(G268)-1)=2,ISNUMBER(VALUE(MID(G268,2,1))),TRUE),VALUE(MID(G268,1,(LEN(G268)-1)))&lt;24),VALUE(MID(G268,1,(LEN(G268)-1)))/24,-1)),-1)))</x:f>
      </x:c>
      <x:c r="J268" s="72" t="n">
        <x:f>IF(OR(E268="",E268="В"),0,IF(OR(E268=$B$42,E268=$B$43,E268=$B$44,E268=$B$45,E268=$B$46),INDEX($G$42:$G$46,MATCH(E268,$B$42:$B$46,0)),$D$7))</x:f>
        <x:v>0</x:v>
      </x:c>
      <x:c r="K268" s="73" t="n">
        <x:f>IF(OR(L268="",L268="Выходной"),0,IF(L268="Готово",ROUND(24*MOD(I268-H268,1)-J268/60,10),"Проверить"))</x:f>
        <x:v>0</x:v>
      </x:c>
      <x:c r="L268" s="74" t="str">
        <x:f>IF(E268="","",IF(C268="","Нет дня",IF(E268="В","Выходной",IF(LEN(TRIM($B$22))=0,"Нет имени",IF(COUNTIFS($B$10:$B$33,$B$22)&gt;1,"Повтор имени",IF(OR(E268=$B$42,E268=$B$43,E268=$B$44,E268=$B$45,E268=$B$46),IF(INDEX($I$42:$I$46,MATCH(E268,$B$42:$B$46,0))="Готово","Готово","Проверьте смену"),IF(OR(IFERROR(SEARCH("-",E268),0)=0,IFERROR(SEARCH("-",E268,SEARCH("-",E268)+1),0)&gt;0),"Нет кода",IF(OR(H268&lt;0,I268&lt;0),"Неверное время",IF(H268=I268,"Начало равно концу",IF(NOT(ISNUMBER($D$7)),"Проверьте перерыв",IF(OR($D$7&lt;0,$D$7&lt;&gt;INT($D$7)),"Проверьте перерыв",IF($D$7&gt;=ROUND(MOD(I268-H268,1)*1440,8),"Перерыв не меньше смены","Готово"))))))))))))</x:f>
      </x:c>
      <x:c r="M268" s="3"/>
      <x:c r="N268" s="3"/>
      <x:c r="O268" s="3"/>
      <x:c r="P268" s="3"/>
      <x:c r="Q268" s="3"/>
      <x:c r="R268" s="3"/>
      <x:c r="S268" s="3"/>
      <x:c r="T268" s="3"/>
      <x:c r="U268" s="3"/>
      <x:c r="V268" s="3"/>
      <x:c r="W268" s="3"/>
      <x:c r="X268" s="3"/>
      <x:c r="Y268" s="3"/>
      <x:c r="Z268" s="3"/>
      <x:c r="AA268" s="3"/>
      <x:c r="AB268" s="3"/>
      <x:c r="AC268" s="3"/>
      <x:c r="AD268" s="3"/>
      <x:c r="AE268" s="3"/>
      <x:c r="AF268" s="3"/>
      <x:c r="AG268" s="3"/>
      <x:c r="AH268" s="3"/>
      <x:c r="AI268" s="3"/>
      <x:c r="AJ268" s="3"/>
      <x:c r="AK268" s="3"/>
    </x:row>
    <x:row r="269" ht="30" customHeight="1">
      <x:c r="A269" s="3"/>
      <x:c r="B269" s="69" t="str">
        <x:f>IF($B$22="","",$B$22)</x:f>
      </x:c>
      <x:c r="C269" s="70" t="n">
        <x:f>IF(AE$8="","",AE$8)</x:f>
        <x:v>46354</x:v>
      </x:c>
      <x:c r="D269" s="69" t="str">
        <x:f>IF(AE22="","",AE22)</x:f>
      </x:c>
      <x:c r="E269" s="69" t="str">
        <x:f>IFERROR(UPPER(CONCATENATE("",SUBSTITUTE(CONCATENATE("",SUBSTITUTE(CONCATENATE("",SUBSTITUTE(TRIM(CONCATENATE("",D269))," ","")),"–","-")),"—","-"))),CONCATENATE("",D269))</x:f>
      </x:c>
      <x:c r="F269" s="69" t="str">
        <x:f>IFERROR(LEFT(CONCATENATE("[",E269),SEARCH("-",E269)),"")</x:f>
      </x:c>
      <x:c r="G269" s="69" t="str">
        <x:f>IFERROR(MID(CONCATENATE(E269,"]"),SEARCH("-",E269)+1,32),"")</x:f>
      </x:c>
      <x:c r="H269" s="71" t="str">
        <x:f>IF(OR(E269="",E269="В"),"",IF(OR(E269=$B$42,E269=$B$43,E269=$B$44,E269=$B$45,E269=$B$46),INDEX($E$42:$E$46,MATCH(E269,$B$42:$B$46,0)),IFERROR(IF(ISNUMBER(SEARCH(":",F269)),IF(AND(OR((LEN(F269)-1)=4,(LEN(F269)-1)=5),MID(F269,1+(LEN(F269)-1)-2,1)=":",ISNUMBER(VALUE(MID(F269,2,1))),IF((LEN(F269)-1)=5,ISNUMBER(VALUE(MID(F269,3,1))),TRUE),ISNUMBER(VALUE(MID(F269,1+(LEN(F269)-1)-1,1))),ISNUMBER(VALUE(MID(F269,1+(LEN(F269)-1),1))),VALUE(MID(F269,2,(LEN(F269)-1)-3))&lt;24,VALUE(MID(F269,1+(LEN(F269)-1)-1,2))&lt;60),VALUE(MID(F269,2,(LEN(F269)-1)-3))/24+VALUE(MID(F269,1+(LEN(F269)-1)-1,2))/1440,-1),IF(AND((LEN(F269)-1)&gt;=1,(LEN(F269)-1)&lt;=2,ISNUMBER(VALUE(MID(F269,2,1))),IF((LEN(F269)-1)=2,ISNUMBER(VALUE(MID(F269,3,1))),TRUE),VALUE(MID(F269,2,(LEN(F269)-1)))&lt;24),VALUE(MID(F269,2,(LEN(F269)-1)))/24,-1)),-1)))</x:f>
      </x:c>
      <x:c r="I269" s="71" t="str">
        <x:f>IF(OR(E269="",E269="В"),"",IF(OR(E269=$B$42,E269=$B$43,E269=$B$44,E269=$B$45,E269=$B$46),INDEX($F$42:$F$46,MATCH(E269,$B$42:$B$46,0)),IFERROR(IF(ISNUMBER(SEARCH(":",G269)),IF(AND(OR((LEN(G269)-1)=4,(LEN(G269)-1)=5),MID(G269,0+(LEN(G269)-1)-2,1)=":",ISNUMBER(VALUE(MID(G269,1,1))),IF((LEN(G269)-1)=5,ISNUMBER(VALUE(MID(G269,2,1))),TRUE),ISNUMBER(VALUE(MID(G269,0+(LEN(G269)-1)-1,1))),ISNUMBER(VALUE(MID(G269,0+(LEN(G269)-1),1))),VALUE(MID(G269,1,(LEN(G269)-1)-3))&lt;24,VALUE(MID(G269,0+(LEN(G269)-1)-1,2))&lt;60),VALUE(MID(G269,1,(LEN(G269)-1)-3))/24+VALUE(MID(G269,0+(LEN(G269)-1)-1,2))/1440,-1),IF(AND((LEN(G269)-1)&gt;=1,(LEN(G269)-1)&lt;=2,ISNUMBER(VALUE(MID(G269,1,1))),IF((LEN(G269)-1)=2,ISNUMBER(VALUE(MID(G269,2,1))),TRUE),VALUE(MID(G269,1,(LEN(G269)-1)))&lt;24),VALUE(MID(G269,1,(LEN(G269)-1)))/24,-1)),-1)))</x:f>
      </x:c>
      <x:c r="J269" s="72" t="n">
        <x:f>IF(OR(E269="",E269="В"),0,IF(OR(E269=$B$42,E269=$B$43,E269=$B$44,E269=$B$45,E269=$B$46),INDEX($G$42:$G$46,MATCH(E269,$B$42:$B$46,0)),$D$7))</x:f>
        <x:v>0</x:v>
      </x:c>
      <x:c r="K269" s="73" t="n">
        <x:f>IF(OR(L269="",L269="Выходной"),0,IF(L269="Готово",ROUND(24*MOD(I269-H269,1)-J269/60,10),"Проверить"))</x:f>
        <x:v>0</x:v>
      </x:c>
      <x:c r="L269" s="74" t="str">
        <x:f>IF(E269="","",IF(C269="","Нет дня",IF(E269="В","Выходной",IF(LEN(TRIM($B$22))=0,"Нет имени",IF(COUNTIFS($B$10:$B$33,$B$22)&gt;1,"Повтор имени",IF(OR(E269=$B$42,E269=$B$43,E269=$B$44,E269=$B$45,E269=$B$46),IF(INDEX($I$42:$I$46,MATCH(E269,$B$42:$B$46,0))="Готово","Готово","Проверьте смену"),IF(OR(IFERROR(SEARCH("-",E269),0)=0,IFERROR(SEARCH("-",E269,SEARCH("-",E269)+1),0)&gt;0),"Нет кода",IF(OR(H269&lt;0,I269&lt;0),"Неверное время",IF(H269=I269,"Начало равно концу",IF(NOT(ISNUMBER($D$7)),"Проверьте перерыв",IF(OR($D$7&lt;0,$D$7&lt;&gt;INT($D$7)),"Проверьте перерыв",IF($D$7&gt;=ROUND(MOD(I269-H269,1)*1440,8),"Перерыв не меньше смены","Готово"))))))))))))</x:f>
      </x:c>
      <x:c r="M269" s="3"/>
      <x:c r="N269" s="3"/>
      <x:c r="O269" s="3"/>
      <x:c r="P269" s="3"/>
      <x:c r="Q269" s="3"/>
      <x:c r="R269" s="3"/>
      <x:c r="S269" s="3"/>
      <x:c r="T269" s="3"/>
      <x:c r="U269" s="3"/>
      <x:c r="V269" s="3"/>
      <x:c r="W269" s="3"/>
      <x:c r="X269" s="3"/>
      <x:c r="Y269" s="3"/>
      <x:c r="Z269" s="3"/>
      <x:c r="AA269" s="3"/>
      <x:c r="AB269" s="3"/>
      <x:c r="AC269" s="3"/>
      <x:c r="AD269" s="3"/>
      <x:c r="AE269" s="3"/>
      <x:c r="AF269" s="3"/>
      <x:c r="AG269" s="3"/>
      <x:c r="AH269" s="3"/>
      <x:c r="AI269" s="3"/>
      <x:c r="AJ269" s="3"/>
      <x:c r="AK269" s="3"/>
    </x:row>
    <x:row r="270" ht="30" customHeight="1">
      <x:c r="A270" s="3"/>
      <x:c r="B270" s="69" t="str">
        <x:f>IF($B$22="","",$B$22)</x:f>
      </x:c>
      <x:c r="C270" s="70" t="n">
        <x:f>IF(AF$8="","",AF$8)</x:f>
        <x:v>46355</x:v>
      </x:c>
      <x:c r="D270" s="69" t="str">
        <x:f>IF(AF22="","",AF22)</x:f>
      </x:c>
      <x:c r="E270" s="69" t="str">
        <x:f>IFERROR(UPPER(CONCATENATE("",SUBSTITUTE(CONCATENATE("",SUBSTITUTE(CONCATENATE("",SUBSTITUTE(TRIM(CONCATENATE("",D270))," ","")),"–","-")),"—","-"))),CONCATENATE("",D270))</x:f>
      </x:c>
      <x:c r="F270" s="69" t="str">
        <x:f>IFERROR(LEFT(CONCATENATE("[",E270),SEARCH("-",E270)),"")</x:f>
      </x:c>
      <x:c r="G270" s="69" t="str">
        <x:f>IFERROR(MID(CONCATENATE(E270,"]"),SEARCH("-",E270)+1,32),"")</x:f>
      </x:c>
      <x:c r="H270" s="71" t="str">
        <x:f>IF(OR(E270="",E270="В"),"",IF(OR(E270=$B$42,E270=$B$43,E270=$B$44,E270=$B$45,E270=$B$46),INDEX($E$42:$E$46,MATCH(E270,$B$42:$B$46,0)),IFERROR(IF(ISNUMBER(SEARCH(":",F270)),IF(AND(OR((LEN(F270)-1)=4,(LEN(F270)-1)=5),MID(F270,1+(LEN(F270)-1)-2,1)=":",ISNUMBER(VALUE(MID(F270,2,1))),IF((LEN(F270)-1)=5,ISNUMBER(VALUE(MID(F270,3,1))),TRUE),ISNUMBER(VALUE(MID(F270,1+(LEN(F270)-1)-1,1))),ISNUMBER(VALUE(MID(F270,1+(LEN(F270)-1),1))),VALUE(MID(F270,2,(LEN(F270)-1)-3))&lt;24,VALUE(MID(F270,1+(LEN(F270)-1)-1,2))&lt;60),VALUE(MID(F270,2,(LEN(F270)-1)-3))/24+VALUE(MID(F270,1+(LEN(F270)-1)-1,2))/1440,-1),IF(AND((LEN(F270)-1)&gt;=1,(LEN(F270)-1)&lt;=2,ISNUMBER(VALUE(MID(F270,2,1))),IF((LEN(F270)-1)=2,ISNUMBER(VALUE(MID(F270,3,1))),TRUE),VALUE(MID(F270,2,(LEN(F270)-1)))&lt;24),VALUE(MID(F270,2,(LEN(F270)-1)))/24,-1)),-1)))</x:f>
      </x:c>
      <x:c r="I270" s="71" t="str">
        <x:f>IF(OR(E270="",E270="В"),"",IF(OR(E270=$B$42,E270=$B$43,E270=$B$44,E270=$B$45,E270=$B$46),INDEX($F$42:$F$46,MATCH(E270,$B$42:$B$46,0)),IFERROR(IF(ISNUMBER(SEARCH(":",G270)),IF(AND(OR((LEN(G270)-1)=4,(LEN(G270)-1)=5),MID(G270,0+(LEN(G270)-1)-2,1)=":",ISNUMBER(VALUE(MID(G270,1,1))),IF((LEN(G270)-1)=5,ISNUMBER(VALUE(MID(G270,2,1))),TRUE),ISNUMBER(VALUE(MID(G270,0+(LEN(G270)-1)-1,1))),ISNUMBER(VALUE(MID(G270,0+(LEN(G270)-1),1))),VALUE(MID(G270,1,(LEN(G270)-1)-3))&lt;24,VALUE(MID(G270,0+(LEN(G270)-1)-1,2))&lt;60),VALUE(MID(G270,1,(LEN(G270)-1)-3))/24+VALUE(MID(G270,0+(LEN(G270)-1)-1,2))/1440,-1),IF(AND((LEN(G270)-1)&gt;=1,(LEN(G270)-1)&lt;=2,ISNUMBER(VALUE(MID(G270,1,1))),IF((LEN(G270)-1)=2,ISNUMBER(VALUE(MID(G270,2,1))),TRUE),VALUE(MID(G270,1,(LEN(G270)-1)))&lt;24),VALUE(MID(G270,1,(LEN(G270)-1)))/24,-1)),-1)))</x:f>
      </x:c>
      <x:c r="J270" s="72" t="n">
        <x:f>IF(OR(E270="",E270="В"),0,IF(OR(E270=$B$42,E270=$B$43,E270=$B$44,E270=$B$45,E270=$B$46),INDEX($G$42:$G$46,MATCH(E270,$B$42:$B$46,0)),$D$7))</x:f>
        <x:v>0</x:v>
      </x:c>
      <x:c r="K270" s="73" t="n">
        <x:f>IF(OR(L270="",L270="Выходной"),0,IF(L270="Готово",ROUND(24*MOD(I270-H270,1)-J270/60,10),"Проверить"))</x:f>
        <x:v>0</x:v>
      </x:c>
      <x:c r="L270" s="74" t="str">
        <x:f>IF(E270="","",IF(C270="","Нет дня",IF(E270="В","Выходной",IF(LEN(TRIM($B$22))=0,"Нет имени",IF(COUNTIFS($B$10:$B$33,$B$22)&gt;1,"Повтор имени",IF(OR(E270=$B$42,E270=$B$43,E270=$B$44,E270=$B$45,E270=$B$46),IF(INDEX($I$42:$I$46,MATCH(E270,$B$42:$B$46,0))="Готово","Готово","Проверьте смену"),IF(OR(IFERROR(SEARCH("-",E270),0)=0,IFERROR(SEARCH("-",E270,SEARCH("-",E270)+1),0)&gt;0),"Нет кода",IF(OR(H270&lt;0,I270&lt;0),"Неверное время",IF(H270=I270,"Начало равно концу",IF(NOT(ISNUMBER($D$7)),"Проверьте перерыв",IF(OR($D$7&lt;0,$D$7&lt;&gt;INT($D$7)),"Проверьте перерыв",IF($D$7&gt;=ROUND(MOD(I270-H270,1)*1440,8),"Перерыв не меньше смены","Готово"))))))))))))</x:f>
      </x:c>
      <x:c r="M270" s="3"/>
      <x:c r="N270" s="3"/>
      <x:c r="O270" s="3"/>
      <x:c r="P270" s="3"/>
      <x:c r="Q270" s="3"/>
      <x:c r="R270" s="3"/>
      <x:c r="S270" s="3"/>
      <x:c r="T270" s="3"/>
      <x:c r="U270" s="3"/>
      <x:c r="V270" s="3"/>
      <x:c r="W270" s="3"/>
      <x:c r="X270" s="3"/>
      <x:c r="Y270" s="3"/>
      <x:c r="Z270" s="3"/>
      <x:c r="AA270" s="3"/>
      <x:c r="AB270" s="3"/>
      <x:c r="AC270" s="3"/>
      <x:c r="AD270" s="3"/>
      <x:c r="AE270" s="3"/>
      <x:c r="AF270" s="3"/>
      <x:c r="AG270" s="3"/>
      <x:c r="AH270" s="3"/>
      <x:c r="AI270" s="3"/>
      <x:c r="AJ270" s="3"/>
      <x:c r="AK270" s="3"/>
    </x:row>
    <x:row r="271" ht="30" customHeight="1">
      <x:c r="A271" s="3"/>
      <x:c r="B271" s="69" t="str">
        <x:f>IF($B$22="","",$B$22)</x:f>
      </x:c>
      <x:c r="C271" s="70" t="n">
        <x:f>IF(AG$8="","",AG$8)</x:f>
        <x:v>46356</x:v>
      </x:c>
      <x:c r="D271" s="69" t="str">
        <x:f>IF(AG22="","",AG22)</x:f>
      </x:c>
      <x:c r="E271" s="69" t="str">
        <x:f>IFERROR(UPPER(CONCATENATE("",SUBSTITUTE(CONCATENATE("",SUBSTITUTE(CONCATENATE("",SUBSTITUTE(TRIM(CONCATENATE("",D271))," ","")),"–","-")),"—","-"))),CONCATENATE("",D271))</x:f>
      </x:c>
      <x:c r="F271" s="69" t="str">
        <x:f>IFERROR(LEFT(CONCATENATE("[",E271),SEARCH("-",E271)),"")</x:f>
      </x:c>
      <x:c r="G271" s="69" t="str">
        <x:f>IFERROR(MID(CONCATENATE(E271,"]"),SEARCH("-",E271)+1,32),"")</x:f>
      </x:c>
      <x:c r="H271" s="71" t="str">
        <x:f>IF(OR(E271="",E271="В"),"",IF(OR(E271=$B$42,E271=$B$43,E271=$B$44,E271=$B$45,E271=$B$46),INDEX($E$42:$E$46,MATCH(E271,$B$42:$B$46,0)),IFERROR(IF(ISNUMBER(SEARCH(":",F271)),IF(AND(OR((LEN(F271)-1)=4,(LEN(F271)-1)=5),MID(F271,1+(LEN(F271)-1)-2,1)=":",ISNUMBER(VALUE(MID(F271,2,1))),IF((LEN(F271)-1)=5,ISNUMBER(VALUE(MID(F271,3,1))),TRUE),ISNUMBER(VALUE(MID(F271,1+(LEN(F271)-1)-1,1))),ISNUMBER(VALUE(MID(F271,1+(LEN(F271)-1),1))),VALUE(MID(F271,2,(LEN(F271)-1)-3))&lt;24,VALUE(MID(F271,1+(LEN(F271)-1)-1,2))&lt;60),VALUE(MID(F271,2,(LEN(F271)-1)-3))/24+VALUE(MID(F271,1+(LEN(F271)-1)-1,2))/1440,-1),IF(AND((LEN(F271)-1)&gt;=1,(LEN(F271)-1)&lt;=2,ISNUMBER(VALUE(MID(F271,2,1))),IF((LEN(F271)-1)=2,ISNUMBER(VALUE(MID(F271,3,1))),TRUE),VALUE(MID(F271,2,(LEN(F271)-1)))&lt;24),VALUE(MID(F271,2,(LEN(F271)-1)))/24,-1)),-1)))</x:f>
      </x:c>
      <x:c r="I271" s="71" t="str">
        <x:f>IF(OR(E271="",E271="В"),"",IF(OR(E271=$B$42,E271=$B$43,E271=$B$44,E271=$B$45,E271=$B$46),INDEX($F$42:$F$46,MATCH(E271,$B$42:$B$46,0)),IFERROR(IF(ISNUMBER(SEARCH(":",G271)),IF(AND(OR((LEN(G271)-1)=4,(LEN(G271)-1)=5),MID(G271,0+(LEN(G271)-1)-2,1)=":",ISNUMBER(VALUE(MID(G271,1,1))),IF((LEN(G271)-1)=5,ISNUMBER(VALUE(MID(G271,2,1))),TRUE),ISNUMBER(VALUE(MID(G271,0+(LEN(G271)-1)-1,1))),ISNUMBER(VALUE(MID(G271,0+(LEN(G271)-1),1))),VALUE(MID(G271,1,(LEN(G271)-1)-3))&lt;24,VALUE(MID(G271,0+(LEN(G271)-1)-1,2))&lt;60),VALUE(MID(G271,1,(LEN(G271)-1)-3))/24+VALUE(MID(G271,0+(LEN(G271)-1)-1,2))/1440,-1),IF(AND((LEN(G271)-1)&gt;=1,(LEN(G271)-1)&lt;=2,ISNUMBER(VALUE(MID(G271,1,1))),IF((LEN(G271)-1)=2,ISNUMBER(VALUE(MID(G271,2,1))),TRUE),VALUE(MID(G271,1,(LEN(G271)-1)))&lt;24),VALUE(MID(G271,1,(LEN(G271)-1)))/24,-1)),-1)))</x:f>
      </x:c>
      <x:c r="J271" s="72" t="n">
        <x:f>IF(OR(E271="",E271="В"),0,IF(OR(E271=$B$42,E271=$B$43,E271=$B$44,E271=$B$45,E271=$B$46),INDEX($G$42:$G$46,MATCH(E271,$B$42:$B$46,0)),$D$7))</x:f>
        <x:v>0</x:v>
      </x:c>
      <x:c r="K271" s="73" t="n">
        <x:f>IF(OR(L271="",L271="Выходной"),0,IF(L271="Готово",ROUND(24*MOD(I271-H271,1)-J271/60,10),"Проверить"))</x:f>
        <x:v>0</x:v>
      </x:c>
      <x:c r="L271" s="74" t="str">
        <x:f>IF(E271="","",IF(C271="","Нет дня",IF(E271="В","Выходной",IF(LEN(TRIM($B$22))=0,"Нет имени",IF(COUNTIFS($B$10:$B$33,$B$22)&gt;1,"Повтор имени",IF(OR(E271=$B$42,E271=$B$43,E271=$B$44,E271=$B$45,E271=$B$46),IF(INDEX($I$42:$I$46,MATCH(E271,$B$42:$B$46,0))="Готово","Готово","Проверьте смену"),IF(OR(IFERROR(SEARCH("-",E271),0)=0,IFERROR(SEARCH("-",E271,SEARCH("-",E271)+1),0)&gt;0),"Нет кода",IF(OR(H271&lt;0,I271&lt;0),"Неверное время",IF(H271=I271,"Начало равно концу",IF(NOT(ISNUMBER($D$7)),"Проверьте перерыв",IF(OR($D$7&lt;0,$D$7&lt;&gt;INT($D$7)),"Проверьте перерыв",IF($D$7&gt;=ROUND(MOD(I271-H271,1)*1440,8),"Перерыв не меньше смены","Готово"))))))))))))</x:f>
      </x:c>
      <x:c r="M271" s="3"/>
      <x:c r="N271" s="3"/>
      <x:c r="O271" s="3"/>
      <x:c r="P271" s="3"/>
      <x:c r="Q271" s="3"/>
      <x:c r="R271" s="3"/>
      <x:c r="S271" s="3"/>
      <x:c r="T271" s="3"/>
      <x:c r="U271" s="3"/>
      <x:c r="V271" s="3"/>
      <x:c r="W271" s="3"/>
      <x:c r="X271" s="3"/>
      <x:c r="Y271" s="3"/>
      <x:c r="Z271" s="3"/>
      <x:c r="AA271" s="3"/>
      <x:c r="AB271" s="3"/>
      <x:c r="AC271" s="3"/>
      <x:c r="AD271" s="3"/>
      <x:c r="AE271" s="3"/>
      <x:c r="AF271" s="3"/>
      <x:c r="AG271" s="3"/>
      <x:c r="AH271" s="3"/>
      <x:c r="AI271" s="3"/>
      <x:c r="AJ271" s="3"/>
      <x:c r="AK271" s="3"/>
    </x:row>
    <x:row r="272" ht="30" customHeight="1">
      <x:c r="A272" s="3"/>
      <x:c r="B272" s="69" t="str">
        <x:f>IF($B$22="","",$B$22)</x:f>
      </x:c>
      <x:c r="C272" s="70" t="str">
        <x:f>IF(AH$8="","",AH$8)</x:f>
      </x:c>
      <x:c r="D272" s="69" t="str">
        <x:f>IF(AH22="","",AH22)</x:f>
      </x:c>
      <x:c r="E272" s="69" t="str">
        <x:f>IFERROR(UPPER(CONCATENATE("",SUBSTITUTE(CONCATENATE("",SUBSTITUTE(CONCATENATE("",SUBSTITUTE(TRIM(CONCATENATE("",D272))," ","")),"–","-")),"—","-"))),CONCATENATE("",D272))</x:f>
      </x:c>
      <x:c r="F272" s="69" t="str">
        <x:f>IFERROR(LEFT(CONCATENATE("[",E272),SEARCH("-",E272)),"")</x:f>
      </x:c>
      <x:c r="G272" s="69" t="str">
        <x:f>IFERROR(MID(CONCATENATE(E272,"]"),SEARCH("-",E272)+1,32),"")</x:f>
      </x:c>
      <x:c r="H272" s="71" t="str">
        <x:f>IF(OR(E272="",E272="В"),"",IF(OR(E272=$B$42,E272=$B$43,E272=$B$44,E272=$B$45,E272=$B$46),INDEX($E$42:$E$46,MATCH(E272,$B$42:$B$46,0)),IFERROR(IF(ISNUMBER(SEARCH(":",F272)),IF(AND(OR((LEN(F272)-1)=4,(LEN(F272)-1)=5),MID(F272,1+(LEN(F272)-1)-2,1)=":",ISNUMBER(VALUE(MID(F272,2,1))),IF((LEN(F272)-1)=5,ISNUMBER(VALUE(MID(F272,3,1))),TRUE),ISNUMBER(VALUE(MID(F272,1+(LEN(F272)-1)-1,1))),ISNUMBER(VALUE(MID(F272,1+(LEN(F272)-1),1))),VALUE(MID(F272,2,(LEN(F272)-1)-3))&lt;24,VALUE(MID(F272,1+(LEN(F272)-1)-1,2))&lt;60),VALUE(MID(F272,2,(LEN(F272)-1)-3))/24+VALUE(MID(F272,1+(LEN(F272)-1)-1,2))/1440,-1),IF(AND((LEN(F272)-1)&gt;=1,(LEN(F272)-1)&lt;=2,ISNUMBER(VALUE(MID(F272,2,1))),IF((LEN(F272)-1)=2,ISNUMBER(VALUE(MID(F272,3,1))),TRUE),VALUE(MID(F272,2,(LEN(F272)-1)))&lt;24),VALUE(MID(F272,2,(LEN(F272)-1)))/24,-1)),-1)))</x:f>
      </x:c>
      <x:c r="I272" s="71" t="str">
        <x:f>IF(OR(E272="",E272="В"),"",IF(OR(E272=$B$42,E272=$B$43,E272=$B$44,E272=$B$45,E272=$B$46),INDEX($F$42:$F$46,MATCH(E272,$B$42:$B$46,0)),IFERROR(IF(ISNUMBER(SEARCH(":",G272)),IF(AND(OR((LEN(G272)-1)=4,(LEN(G272)-1)=5),MID(G272,0+(LEN(G272)-1)-2,1)=":",ISNUMBER(VALUE(MID(G272,1,1))),IF((LEN(G272)-1)=5,ISNUMBER(VALUE(MID(G272,2,1))),TRUE),ISNUMBER(VALUE(MID(G272,0+(LEN(G272)-1)-1,1))),ISNUMBER(VALUE(MID(G272,0+(LEN(G272)-1),1))),VALUE(MID(G272,1,(LEN(G272)-1)-3))&lt;24,VALUE(MID(G272,0+(LEN(G272)-1)-1,2))&lt;60),VALUE(MID(G272,1,(LEN(G272)-1)-3))/24+VALUE(MID(G272,0+(LEN(G272)-1)-1,2))/1440,-1),IF(AND((LEN(G272)-1)&gt;=1,(LEN(G272)-1)&lt;=2,ISNUMBER(VALUE(MID(G272,1,1))),IF((LEN(G272)-1)=2,ISNUMBER(VALUE(MID(G272,2,1))),TRUE),VALUE(MID(G272,1,(LEN(G272)-1)))&lt;24),VALUE(MID(G272,1,(LEN(G272)-1)))/24,-1)),-1)))</x:f>
      </x:c>
      <x:c r="J272" s="72" t="n">
        <x:f>IF(OR(E272="",E272="В"),0,IF(OR(E272=$B$42,E272=$B$43,E272=$B$44,E272=$B$45,E272=$B$46),INDEX($G$42:$G$46,MATCH(E272,$B$42:$B$46,0)),$D$7))</x:f>
        <x:v>0</x:v>
      </x:c>
      <x:c r="K272" s="73" t="n">
        <x:f>IF(OR(L272="",L272="Выходной"),0,IF(L272="Готово",ROUND(24*MOD(I272-H272,1)-J272/60,10),"Проверить"))</x:f>
        <x:v>0</x:v>
      </x:c>
      <x:c r="L272" s="74" t="str">
        <x:f>IF(E272="","",IF(C272="","Нет дня",IF(E272="В","Выходной",IF(LEN(TRIM($B$22))=0,"Нет имени",IF(COUNTIFS($B$10:$B$33,$B$22)&gt;1,"Повтор имени",IF(OR(E272=$B$42,E272=$B$43,E272=$B$44,E272=$B$45,E272=$B$46),IF(INDEX($I$42:$I$46,MATCH(E272,$B$42:$B$46,0))="Готово","Готово","Проверьте смену"),IF(OR(IFERROR(SEARCH("-",E272),0)=0,IFERROR(SEARCH("-",E272,SEARCH("-",E272)+1),0)&gt;0),"Нет кода",IF(OR(H272&lt;0,I272&lt;0),"Неверное время",IF(H272=I272,"Начало равно концу",IF(NOT(ISNUMBER($D$7)),"Проверьте перерыв",IF(OR($D$7&lt;0,$D$7&lt;&gt;INT($D$7)),"Проверьте перерыв",IF($D$7&gt;=ROUND(MOD(I272-H272,1)*1440,8),"Перерыв не меньше смены","Готово"))))))))))))</x:f>
      </x:c>
      <x:c r="M272" s="3"/>
      <x:c r="N272" s="3"/>
      <x:c r="O272" s="3"/>
      <x:c r="P272" s="3"/>
      <x:c r="Q272" s="3"/>
      <x:c r="R272" s="3"/>
      <x:c r="S272" s="3"/>
      <x:c r="T272" s="3"/>
      <x:c r="U272" s="3"/>
      <x:c r="V272" s="3"/>
      <x:c r="W272" s="3"/>
      <x:c r="X272" s="3"/>
      <x:c r="Y272" s="3"/>
      <x:c r="Z272" s="3"/>
      <x:c r="AA272" s="3"/>
      <x:c r="AB272" s="3"/>
      <x:c r="AC272" s="3"/>
      <x:c r="AD272" s="3"/>
      <x:c r="AE272" s="3"/>
      <x:c r="AF272" s="3"/>
      <x:c r="AG272" s="3"/>
      <x:c r="AH272" s="3"/>
      <x:c r="AI272" s="3"/>
      <x:c r="AJ272" s="3"/>
      <x:c r="AK272" s="3"/>
    </x:row>
    <x:row r="273" ht="30" customHeight="1">
      <x:c r="A273" s="3"/>
      <x:c r="B273" s="69" t="str">
        <x:f>IF($B$24="","",$B$24)</x:f>
      </x:c>
      <x:c r="C273" s="70" t="n">
        <x:f>IF(D$8="","",D$8)</x:f>
        <x:v>46327</x:v>
      </x:c>
      <x:c r="D273" s="69" t="str">
        <x:f>IF(D24="","",D24)</x:f>
      </x:c>
      <x:c r="E273" s="69" t="str">
        <x:f>IFERROR(UPPER(CONCATENATE("",SUBSTITUTE(CONCATENATE("",SUBSTITUTE(CONCATENATE("",SUBSTITUTE(TRIM(CONCATENATE("",D273))," ","")),"–","-")),"—","-"))),CONCATENATE("",D273))</x:f>
      </x:c>
      <x:c r="F273" s="69" t="str">
        <x:f>IFERROR(LEFT(CONCATENATE("[",E273),SEARCH("-",E273)),"")</x:f>
      </x:c>
      <x:c r="G273" s="69" t="str">
        <x:f>IFERROR(MID(CONCATENATE(E273,"]"),SEARCH("-",E273)+1,32),"")</x:f>
      </x:c>
      <x:c r="H273" s="71" t="str">
        <x:f>IF(OR(E273="",E273="В"),"",IF(OR(E273=$B$42,E273=$B$43,E273=$B$44,E273=$B$45,E273=$B$46),INDEX($E$42:$E$46,MATCH(E273,$B$42:$B$46,0)),IFERROR(IF(ISNUMBER(SEARCH(":",F273)),IF(AND(OR((LEN(F273)-1)=4,(LEN(F273)-1)=5),MID(F273,1+(LEN(F273)-1)-2,1)=":",ISNUMBER(VALUE(MID(F273,2,1))),IF((LEN(F273)-1)=5,ISNUMBER(VALUE(MID(F273,3,1))),TRUE),ISNUMBER(VALUE(MID(F273,1+(LEN(F273)-1)-1,1))),ISNUMBER(VALUE(MID(F273,1+(LEN(F273)-1),1))),VALUE(MID(F273,2,(LEN(F273)-1)-3))&lt;24,VALUE(MID(F273,1+(LEN(F273)-1)-1,2))&lt;60),VALUE(MID(F273,2,(LEN(F273)-1)-3))/24+VALUE(MID(F273,1+(LEN(F273)-1)-1,2))/1440,-1),IF(AND((LEN(F273)-1)&gt;=1,(LEN(F273)-1)&lt;=2,ISNUMBER(VALUE(MID(F273,2,1))),IF((LEN(F273)-1)=2,ISNUMBER(VALUE(MID(F273,3,1))),TRUE),VALUE(MID(F273,2,(LEN(F273)-1)))&lt;24),VALUE(MID(F273,2,(LEN(F273)-1)))/24,-1)),-1)))</x:f>
      </x:c>
      <x:c r="I273" s="71" t="str">
        <x:f>IF(OR(E273="",E273="В"),"",IF(OR(E273=$B$42,E273=$B$43,E273=$B$44,E273=$B$45,E273=$B$46),INDEX($F$42:$F$46,MATCH(E273,$B$42:$B$46,0)),IFERROR(IF(ISNUMBER(SEARCH(":",G273)),IF(AND(OR((LEN(G273)-1)=4,(LEN(G273)-1)=5),MID(G273,0+(LEN(G273)-1)-2,1)=":",ISNUMBER(VALUE(MID(G273,1,1))),IF((LEN(G273)-1)=5,ISNUMBER(VALUE(MID(G273,2,1))),TRUE),ISNUMBER(VALUE(MID(G273,0+(LEN(G273)-1)-1,1))),ISNUMBER(VALUE(MID(G273,0+(LEN(G273)-1),1))),VALUE(MID(G273,1,(LEN(G273)-1)-3))&lt;24,VALUE(MID(G273,0+(LEN(G273)-1)-1,2))&lt;60),VALUE(MID(G273,1,(LEN(G273)-1)-3))/24+VALUE(MID(G273,0+(LEN(G273)-1)-1,2))/1440,-1),IF(AND((LEN(G273)-1)&gt;=1,(LEN(G273)-1)&lt;=2,ISNUMBER(VALUE(MID(G273,1,1))),IF((LEN(G273)-1)=2,ISNUMBER(VALUE(MID(G273,2,1))),TRUE),VALUE(MID(G273,1,(LEN(G273)-1)))&lt;24),VALUE(MID(G273,1,(LEN(G273)-1)))/24,-1)),-1)))</x:f>
      </x:c>
      <x:c r="J273" s="72" t="n">
        <x:f>IF(OR(E273="",E273="В"),0,IF(OR(E273=$B$42,E273=$B$43,E273=$B$44,E273=$B$45,E273=$B$46),INDEX($G$42:$G$46,MATCH(E273,$B$42:$B$46,0)),$D$7))</x:f>
        <x:v>0</x:v>
      </x:c>
      <x:c r="K273" s="73" t="n">
        <x:f>IF(OR(L273="",L273="Выходной"),0,IF(L273="Готово",ROUND(24*MOD(I273-H273,1)-J273/60,10),"Проверить"))</x:f>
        <x:v>0</x:v>
      </x:c>
      <x:c r="L273" s="74" t="str">
        <x:f>IF(E273="","",IF(C273="","Нет дня",IF(E273="В","Выходной",IF(LEN(TRIM($B$24))=0,"Нет имени",IF(COUNTIFS($B$10:$B$33,$B$24)&gt;1,"Повтор имени",IF(OR(E273=$B$42,E273=$B$43,E273=$B$44,E273=$B$45,E273=$B$46),IF(INDEX($I$42:$I$46,MATCH(E273,$B$42:$B$46,0))="Готово","Готово","Проверьте смену"),IF(OR(IFERROR(SEARCH("-",E273),0)=0,IFERROR(SEARCH("-",E273,SEARCH("-",E273)+1),0)&gt;0),"Нет кода",IF(OR(H273&lt;0,I273&lt;0),"Неверное время",IF(H273=I273,"Начало равно концу",IF(NOT(ISNUMBER($D$7)),"Проверьте перерыв",IF(OR($D$7&lt;0,$D$7&lt;&gt;INT($D$7)),"Проверьте перерыв",IF($D$7&gt;=ROUND(MOD(I273-H273,1)*1440,8),"Перерыв не меньше смены","Готово"))))))))))))</x:f>
      </x:c>
      <x:c r="M273" s="3"/>
      <x:c r="N273" s="3"/>
      <x:c r="O273" s="3"/>
      <x:c r="P273" s="3"/>
      <x:c r="Q273" s="3"/>
      <x:c r="R273" s="3"/>
      <x:c r="S273" s="3"/>
      <x:c r="T273" s="3"/>
      <x:c r="U273" s="3"/>
      <x:c r="V273" s="3"/>
      <x:c r="W273" s="3"/>
      <x:c r="X273" s="3"/>
      <x:c r="Y273" s="3"/>
      <x:c r="Z273" s="3"/>
      <x:c r="AA273" s="3"/>
      <x:c r="AB273" s="3"/>
      <x:c r="AC273" s="3"/>
      <x:c r="AD273" s="3"/>
      <x:c r="AE273" s="3"/>
      <x:c r="AF273" s="3"/>
      <x:c r="AG273" s="3"/>
      <x:c r="AH273" s="3"/>
      <x:c r="AI273" s="3"/>
      <x:c r="AJ273" s="3"/>
      <x:c r="AK273" s="3"/>
    </x:row>
    <x:row r="274" ht="30" customHeight="1">
      <x:c r="A274" s="3"/>
      <x:c r="B274" s="69" t="str">
        <x:f>IF($B$24="","",$B$24)</x:f>
      </x:c>
      <x:c r="C274" s="70" t="n">
        <x:f>IF(E$8="","",E$8)</x:f>
        <x:v>46328</x:v>
      </x:c>
      <x:c r="D274" s="69" t="str">
        <x:f>IF(E24="","",E24)</x:f>
      </x:c>
      <x:c r="E274" s="69" t="str">
        <x:f>IFERROR(UPPER(CONCATENATE("",SUBSTITUTE(CONCATENATE("",SUBSTITUTE(CONCATENATE("",SUBSTITUTE(TRIM(CONCATENATE("",D274))," ","")),"–","-")),"—","-"))),CONCATENATE("",D274))</x:f>
      </x:c>
      <x:c r="F274" s="69" t="str">
        <x:f>IFERROR(LEFT(CONCATENATE("[",E274),SEARCH("-",E274)),"")</x:f>
      </x:c>
      <x:c r="G274" s="69" t="str">
        <x:f>IFERROR(MID(CONCATENATE(E274,"]"),SEARCH("-",E274)+1,32),"")</x:f>
      </x:c>
      <x:c r="H274" s="71" t="str">
        <x:f>IF(OR(E274="",E274="В"),"",IF(OR(E274=$B$42,E274=$B$43,E274=$B$44,E274=$B$45,E274=$B$46),INDEX($E$42:$E$46,MATCH(E274,$B$42:$B$46,0)),IFERROR(IF(ISNUMBER(SEARCH(":",F274)),IF(AND(OR((LEN(F274)-1)=4,(LEN(F274)-1)=5),MID(F274,1+(LEN(F274)-1)-2,1)=":",ISNUMBER(VALUE(MID(F274,2,1))),IF((LEN(F274)-1)=5,ISNUMBER(VALUE(MID(F274,3,1))),TRUE),ISNUMBER(VALUE(MID(F274,1+(LEN(F274)-1)-1,1))),ISNUMBER(VALUE(MID(F274,1+(LEN(F274)-1),1))),VALUE(MID(F274,2,(LEN(F274)-1)-3))&lt;24,VALUE(MID(F274,1+(LEN(F274)-1)-1,2))&lt;60),VALUE(MID(F274,2,(LEN(F274)-1)-3))/24+VALUE(MID(F274,1+(LEN(F274)-1)-1,2))/1440,-1),IF(AND((LEN(F274)-1)&gt;=1,(LEN(F274)-1)&lt;=2,ISNUMBER(VALUE(MID(F274,2,1))),IF((LEN(F274)-1)=2,ISNUMBER(VALUE(MID(F274,3,1))),TRUE),VALUE(MID(F274,2,(LEN(F274)-1)))&lt;24),VALUE(MID(F274,2,(LEN(F274)-1)))/24,-1)),-1)))</x:f>
      </x:c>
      <x:c r="I274" s="71" t="str">
        <x:f>IF(OR(E274="",E274="В"),"",IF(OR(E274=$B$42,E274=$B$43,E274=$B$44,E274=$B$45,E274=$B$46),INDEX($F$42:$F$46,MATCH(E274,$B$42:$B$46,0)),IFERROR(IF(ISNUMBER(SEARCH(":",G274)),IF(AND(OR((LEN(G274)-1)=4,(LEN(G274)-1)=5),MID(G274,0+(LEN(G274)-1)-2,1)=":",ISNUMBER(VALUE(MID(G274,1,1))),IF((LEN(G274)-1)=5,ISNUMBER(VALUE(MID(G274,2,1))),TRUE),ISNUMBER(VALUE(MID(G274,0+(LEN(G274)-1)-1,1))),ISNUMBER(VALUE(MID(G274,0+(LEN(G274)-1),1))),VALUE(MID(G274,1,(LEN(G274)-1)-3))&lt;24,VALUE(MID(G274,0+(LEN(G274)-1)-1,2))&lt;60),VALUE(MID(G274,1,(LEN(G274)-1)-3))/24+VALUE(MID(G274,0+(LEN(G274)-1)-1,2))/1440,-1),IF(AND((LEN(G274)-1)&gt;=1,(LEN(G274)-1)&lt;=2,ISNUMBER(VALUE(MID(G274,1,1))),IF((LEN(G274)-1)=2,ISNUMBER(VALUE(MID(G274,2,1))),TRUE),VALUE(MID(G274,1,(LEN(G274)-1)))&lt;24),VALUE(MID(G274,1,(LEN(G274)-1)))/24,-1)),-1)))</x:f>
      </x:c>
      <x:c r="J274" s="72" t="n">
        <x:f>IF(OR(E274="",E274="В"),0,IF(OR(E274=$B$42,E274=$B$43,E274=$B$44,E274=$B$45,E274=$B$46),INDEX($G$42:$G$46,MATCH(E274,$B$42:$B$46,0)),$D$7))</x:f>
        <x:v>0</x:v>
      </x:c>
      <x:c r="K274" s="73" t="n">
        <x:f>IF(OR(L274="",L274="Выходной"),0,IF(L274="Готово",ROUND(24*MOD(I274-H274,1)-J274/60,10),"Проверить"))</x:f>
        <x:v>0</x:v>
      </x:c>
      <x:c r="L274" s="74" t="str">
        <x:f>IF(E274="","",IF(C274="","Нет дня",IF(E274="В","Выходной",IF(LEN(TRIM($B$24))=0,"Нет имени",IF(COUNTIFS($B$10:$B$33,$B$24)&gt;1,"Повтор имени",IF(OR(E274=$B$42,E274=$B$43,E274=$B$44,E274=$B$45,E274=$B$46),IF(INDEX($I$42:$I$46,MATCH(E274,$B$42:$B$46,0))="Готово","Готово","Проверьте смену"),IF(OR(IFERROR(SEARCH("-",E274),0)=0,IFERROR(SEARCH("-",E274,SEARCH("-",E274)+1),0)&gt;0),"Нет кода",IF(OR(H274&lt;0,I274&lt;0),"Неверное время",IF(H274=I274,"Начало равно концу",IF(NOT(ISNUMBER($D$7)),"Проверьте перерыв",IF(OR($D$7&lt;0,$D$7&lt;&gt;INT($D$7)),"Проверьте перерыв",IF($D$7&gt;=ROUND(MOD(I274-H274,1)*1440,8),"Перерыв не меньше смены","Готово"))))))))))))</x:f>
      </x:c>
      <x:c r="M274" s="3"/>
      <x:c r="N274" s="3"/>
      <x:c r="O274" s="3"/>
      <x:c r="P274" s="3"/>
      <x:c r="Q274" s="3"/>
      <x:c r="R274" s="3"/>
      <x:c r="S274" s="3"/>
      <x:c r="T274" s="3"/>
      <x:c r="U274" s="3"/>
      <x:c r="V274" s="3"/>
      <x:c r="W274" s="3"/>
      <x:c r="X274" s="3"/>
      <x:c r="Y274" s="3"/>
      <x:c r="Z274" s="3"/>
      <x:c r="AA274" s="3"/>
      <x:c r="AB274" s="3"/>
      <x:c r="AC274" s="3"/>
      <x:c r="AD274" s="3"/>
      <x:c r="AE274" s="3"/>
      <x:c r="AF274" s="3"/>
      <x:c r="AG274" s="3"/>
      <x:c r="AH274" s="3"/>
      <x:c r="AI274" s="3"/>
      <x:c r="AJ274" s="3"/>
      <x:c r="AK274" s="3"/>
    </x:row>
    <x:row r="275" ht="30" customHeight="1">
      <x:c r="A275" s="3"/>
      <x:c r="B275" s="69" t="str">
        <x:f>IF($B$24="","",$B$24)</x:f>
      </x:c>
      <x:c r="C275" s="70" t="n">
        <x:f>IF(F$8="","",F$8)</x:f>
        <x:v>46329</x:v>
      </x:c>
      <x:c r="D275" s="69" t="str">
        <x:f>IF(F24="","",F24)</x:f>
      </x:c>
      <x:c r="E275" s="69" t="str">
        <x:f>IFERROR(UPPER(CONCATENATE("",SUBSTITUTE(CONCATENATE("",SUBSTITUTE(CONCATENATE("",SUBSTITUTE(TRIM(CONCATENATE("",D275))," ","")),"–","-")),"—","-"))),CONCATENATE("",D275))</x:f>
      </x:c>
      <x:c r="F275" s="69" t="str">
        <x:f>IFERROR(LEFT(CONCATENATE("[",E275),SEARCH("-",E275)),"")</x:f>
      </x:c>
      <x:c r="G275" s="69" t="str">
        <x:f>IFERROR(MID(CONCATENATE(E275,"]"),SEARCH("-",E275)+1,32),"")</x:f>
      </x:c>
      <x:c r="H275" s="71" t="str">
        <x:f>IF(OR(E275="",E275="В"),"",IF(OR(E275=$B$42,E275=$B$43,E275=$B$44,E275=$B$45,E275=$B$46),INDEX($E$42:$E$46,MATCH(E275,$B$42:$B$46,0)),IFERROR(IF(ISNUMBER(SEARCH(":",F275)),IF(AND(OR((LEN(F275)-1)=4,(LEN(F275)-1)=5),MID(F275,1+(LEN(F275)-1)-2,1)=":",ISNUMBER(VALUE(MID(F275,2,1))),IF((LEN(F275)-1)=5,ISNUMBER(VALUE(MID(F275,3,1))),TRUE),ISNUMBER(VALUE(MID(F275,1+(LEN(F275)-1)-1,1))),ISNUMBER(VALUE(MID(F275,1+(LEN(F275)-1),1))),VALUE(MID(F275,2,(LEN(F275)-1)-3))&lt;24,VALUE(MID(F275,1+(LEN(F275)-1)-1,2))&lt;60),VALUE(MID(F275,2,(LEN(F275)-1)-3))/24+VALUE(MID(F275,1+(LEN(F275)-1)-1,2))/1440,-1),IF(AND((LEN(F275)-1)&gt;=1,(LEN(F275)-1)&lt;=2,ISNUMBER(VALUE(MID(F275,2,1))),IF((LEN(F275)-1)=2,ISNUMBER(VALUE(MID(F275,3,1))),TRUE),VALUE(MID(F275,2,(LEN(F275)-1)))&lt;24),VALUE(MID(F275,2,(LEN(F275)-1)))/24,-1)),-1)))</x:f>
      </x:c>
      <x:c r="I275" s="71" t="str">
        <x:f>IF(OR(E275="",E275="В"),"",IF(OR(E275=$B$42,E275=$B$43,E275=$B$44,E275=$B$45,E275=$B$46),INDEX($F$42:$F$46,MATCH(E275,$B$42:$B$46,0)),IFERROR(IF(ISNUMBER(SEARCH(":",G275)),IF(AND(OR((LEN(G275)-1)=4,(LEN(G275)-1)=5),MID(G275,0+(LEN(G275)-1)-2,1)=":",ISNUMBER(VALUE(MID(G275,1,1))),IF((LEN(G275)-1)=5,ISNUMBER(VALUE(MID(G275,2,1))),TRUE),ISNUMBER(VALUE(MID(G275,0+(LEN(G275)-1)-1,1))),ISNUMBER(VALUE(MID(G275,0+(LEN(G275)-1),1))),VALUE(MID(G275,1,(LEN(G275)-1)-3))&lt;24,VALUE(MID(G275,0+(LEN(G275)-1)-1,2))&lt;60),VALUE(MID(G275,1,(LEN(G275)-1)-3))/24+VALUE(MID(G275,0+(LEN(G275)-1)-1,2))/1440,-1),IF(AND((LEN(G275)-1)&gt;=1,(LEN(G275)-1)&lt;=2,ISNUMBER(VALUE(MID(G275,1,1))),IF((LEN(G275)-1)=2,ISNUMBER(VALUE(MID(G275,2,1))),TRUE),VALUE(MID(G275,1,(LEN(G275)-1)))&lt;24),VALUE(MID(G275,1,(LEN(G275)-1)))/24,-1)),-1)))</x:f>
      </x:c>
      <x:c r="J275" s="72" t="n">
        <x:f>IF(OR(E275="",E275="В"),0,IF(OR(E275=$B$42,E275=$B$43,E275=$B$44,E275=$B$45,E275=$B$46),INDEX($G$42:$G$46,MATCH(E275,$B$42:$B$46,0)),$D$7))</x:f>
        <x:v>0</x:v>
      </x:c>
      <x:c r="K275" s="73" t="n">
        <x:f>IF(OR(L275="",L275="Выходной"),0,IF(L275="Готово",ROUND(24*MOD(I275-H275,1)-J275/60,10),"Проверить"))</x:f>
        <x:v>0</x:v>
      </x:c>
      <x:c r="L275" s="74" t="str">
        <x:f>IF(E275="","",IF(C275="","Нет дня",IF(E275="В","Выходной",IF(LEN(TRIM($B$24))=0,"Нет имени",IF(COUNTIFS($B$10:$B$33,$B$24)&gt;1,"Повтор имени",IF(OR(E275=$B$42,E275=$B$43,E275=$B$44,E275=$B$45,E275=$B$46),IF(INDEX($I$42:$I$46,MATCH(E275,$B$42:$B$46,0))="Готово","Готово","Проверьте смену"),IF(OR(IFERROR(SEARCH("-",E275),0)=0,IFERROR(SEARCH("-",E275,SEARCH("-",E275)+1),0)&gt;0),"Нет кода",IF(OR(H275&lt;0,I275&lt;0),"Неверное время",IF(H275=I275,"Начало равно концу",IF(NOT(ISNUMBER($D$7)),"Проверьте перерыв",IF(OR($D$7&lt;0,$D$7&lt;&gt;INT($D$7)),"Проверьте перерыв",IF($D$7&gt;=ROUND(MOD(I275-H275,1)*1440,8),"Перерыв не меньше смены","Готово"))))))))))))</x:f>
      </x:c>
      <x:c r="M275" s="3"/>
      <x:c r="N275" s="3"/>
      <x:c r="O275" s="3"/>
      <x:c r="P275" s="3"/>
      <x:c r="Q275" s="3"/>
      <x:c r="R275" s="3"/>
      <x:c r="S275" s="3"/>
      <x:c r="T275" s="3"/>
      <x:c r="U275" s="3"/>
      <x:c r="V275" s="3"/>
      <x:c r="W275" s="3"/>
      <x:c r="X275" s="3"/>
      <x:c r="Y275" s="3"/>
      <x:c r="Z275" s="3"/>
      <x:c r="AA275" s="3"/>
      <x:c r="AB275" s="3"/>
      <x:c r="AC275" s="3"/>
      <x:c r="AD275" s="3"/>
      <x:c r="AE275" s="3"/>
      <x:c r="AF275" s="3"/>
      <x:c r="AG275" s="3"/>
      <x:c r="AH275" s="3"/>
      <x:c r="AI275" s="3"/>
      <x:c r="AJ275" s="3"/>
      <x:c r="AK275" s="3"/>
    </x:row>
    <x:row r="276" ht="30" customHeight="1">
      <x:c r="A276" s="3"/>
      <x:c r="B276" s="69" t="str">
        <x:f>IF($B$24="","",$B$24)</x:f>
      </x:c>
      <x:c r="C276" s="70" t="n">
        <x:f>IF(G$8="","",G$8)</x:f>
        <x:v>46330</x:v>
      </x:c>
      <x:c r="D276" s="69" t="str">
        <x:f>IF(G24="","",G24)</x:f>
      </x:c>
      <x:c r="E276" s="69" t="str">
        <x:f>IFERROR(UPPER(CONCATENATE("",SUBSTITUTE(CONCATENATE("",SUBSTITUTE(CONCATENATE("",SUBSTITUTE(TRIM(CONCATENATE("",D276))," ","")),"–","-")),"—","-"))),CONCATENATE("",D276))</x:f>
      </x:c>
      <x:c r="F276" s="69" t="str">
        <x:f>IFERROR(LEFT(CONCATENATE("[",E276),SEARCH("-",E276)),"")</x:f>
      </x:c>
      <x:c r="G276" s="69" t="str">
        <x:f>IFERROR(MID(CONCATENATE(E276,"]"),SEARCH("-",E276)+1,32),"")</x:f>
      </x:c>
      <x:c r="H276" s="71" t="str">
        <x:f>IF(OR(E276="",E276="В"),"",IF(OR(E276=$B$42,E276=$B$43,E276=$B$44,E276=$B$45,E276=$B$46),INDEX($E$42:$E$46,MATCH(E276,$B$42:$B$46,0)),IFERROR(IF(ISNUMBER(SEARCH(":",F276)),IF(AND(OR((LEN(F276)-1)=4,(LEN(F276)-1)=5),MID(F276,1+(LEN(F276)-1)-2,1)=":",ISNUMBER(VALUE(MID(F276,2,1))),IF((LEN(F276)-1)=5,ISNUMBER(VALUE(MID(F276,3,1))),TRUE),ISNUMBER(VALUE(MID(F276,1+(LEN(F276)-1)-1,1))),ISNUMBER(VALUE(MID(F276,1+(LEN(F276)-1),1))),VALUE(MID(F276,2,(LEN(F276)-1)-3))&lt;24,VALUE(MID(F276,1+(LEN(F276)-1)-1,2))&lt;60),VALUE(MID(F276,2,(LEN(F276)-1)-3))/24+VALUE(MID(F276,1+(LEN(F276)-1)-1,2))/1440,-1),IF(AND((LEN(F276)-1)&gt;=1,(LEN(F276)-1)&lt;=2,ISNUMBER(VALUE(MID(F276,2,1))),IF((LEN(F276)-1)=2,ISNUMBER(VALUE(MID(F276,3,1))),TRUE),VALUE(MID(F276,2,(LEN(F276)-1)))&lt;24),VALUE(MID(F276,2,(LEN(F276)-1)))/24,-1)),-1)))</x:f>
      </x:c>
      <x:c r="I276" s="71" t="str">
        <x:f>IF(OR(E276="",E276="В"),"",IF(OR(E276=$B$42,E276=$B$43,E276=$B$44,E276=$B$45,E276=$B$46),INDEX($F$42:$F$46,MATCH(E276,$B$42:$B$46,0)),IFERROR(IF(ISNUMBER(SEARCH(":",G276)),IF(AND(OR((LEN(G276)-1)=4,(LEN(G276)-1)=5),MID(G276,0+(LEN(G276)-1)-2,1)=":",ISNUMBER(VALUE(MID(G276,1,1))),IF((LEN(G276)-1)=5,ISNUMBER(VALUE(MID(G276,2,1))),TRUE),ISNUMBER(VALUE(MID(G276,0+(LEN(G276)-1)-1,1))),ISNUMBER(VALUE(MID(G276,0+(LEN(G276)-1),1))),VALUE(MID(G276,1,(LEN(G276)-1)-3))&lt;24,VALUE(MID(G276,0+(LEN(G276)-1)-1,2))&lt;60),VALUE(MID(G276,1,(LEN(G276)-1)-3))/24+VALUE(MID(G276,0+(LEN(G276)-1)-1,2))/1440,-1),IF(AND((LEN(G276)-1)&gt;=1,(LEN(G276)-1)&lt;=2,ISNUMBER(VALUE(MID(G276,1,1))),IF((LEN(G276)-1)=2,ISNUMBER(VALUE(MID(G276,2,1))),TRUE),VALUE(MID(G276,1,(LEN(G276)-1)))&lt;24),VALUE(MID(G276,1,(LEN(G276)-1)))/24,-1)),-1)))</x:f>
      </x:c>
      <x:c r="J276" s="72" t="n">
        <x:f>IF(OR(E276="",E276="В"),0,IF(OR(E276=$B$42,E276=$B$43,E276=$B$44,E276=$B$45,E276=$B$46),INDEX($G$42:$G$46,MATCH(E276,$B$42:$B$46,0)),$D$7))</x:f>
        <x:v>0</x:v>
      </x:c>
      <x:c r="K276" s="73" t="n">
        <x:f>IF(OR(L276="",L276="Выходной"),0,IF(L276="Готово",ROUND(24*MOD(I276-H276,1)-J276/60,10),"Проверить"))</x:f>
        <x:v>0</x:v>
      </x:c>
      <x:c r="L276" s="74" t="str">
        <x:f>IF(E276="","",IF(C276="","Нет дня",IF(E276="В","Выходной",IF(LEN(TRIM($B$24))=0,"Нет имени",IF(COUNTIFS($B$10:$B$33,$B$24)&gt;1,"Повтор имени",IF(OR(E276=$B$42,E276=$B$43,E276=$B$44,E276=$B$45,E276=$B$46),IF(INDEX($I$42:$I$46,MATCH(E276,$B$42:$B$46,0))="Готово","Готово","Проверьте смену"),IF(OR(IFERROR(SEARCH("-",E276),0)=0,IFERROR(SEARCH("-",E276,SEARCH("-",E276)+1),0)&gt;0),"Нет кода",IF(OR(H276&lt;0,I276&lt;0),"Неверное время",IF(H276=I276,"Начало равно концу",IF(NOT(ISNUMBER($D$7)),"Проверьте перерыв",IF(OR($D$7&lt;0,$D$7&lt;&gt;INT($D$7)),"Проверьте перерыв",IF($D$7&gt;=ROUND(MOD(I276-H276,1)*1440,8),"Перерыв не меньше смены","Готово"))))))))))))</x:f>
      </x:c>
      <x:c r="M276" s="3"/>
      <x:c r="N276" s="3"/>
      <x:c r="O276" s="3"/>
      <x:c r="P276" s="3"/>
      <x:c r="Q276" s="3"/>
      <x:c r="R276" s="3"/>
      <x:c r="S276" s="3"/>
      <x:c r="T276" s="3"/>
      <x:c r="U276" s="3"/>
      <x:c r="V276" s="3"/>
      <x:c r="W276" s="3"/>
      <x:c r="X276" s="3"/>
      <x:c r="Y276" s="3"/>
      <x:c r="Z276" s="3"/>
      <x:c r="AA276" s="3"/>
      <x:c r="AB276" s="3"/>
      <x:c r="AC276" s="3"/>
      <x:c r="AD276" s="3"/>
      <x:c r="AE276" s="3"/>
      <x:c r="AF276" s="3"/>
      <x:c r="AG276" s="3"/>
      <x:c r="AH276" s="3"/>
      <x:c r="AI276" s="3"/>
      <x:c r="AJ276" s="3"/>
      <x:c r="AK276" s="3"/>
    </x:row>
    <x:row r="277" ht="30" customHeight="1">
      <x:c r="A277" s="3"/>
      <x:c r="B277" s="69" t="str">
        <x:f>IF($B$24="","",$B$24)</x:f>
      </x:c>
      <x:c r="C277" s="70" t="n">
        <x:f>IF(H$8="","",H$8)</x:f>
        <x:v>46331</x:v>
      </x:c>
      <x:c r="D277" s="69" t="str">
        <x:f>IF(H24="","",H24)</x:f>
      </x:c>
      <x:c r="E277" s="69" t="str">
        <x:f>IFERROR(UPPER(CONCATENATE("",SUBSTITUTE(CONCATENATE("",SUBSTITUTE(CONCATENATE("",SUBSTITUTE(TRIM(CONCATENATE("",D277))," ","")),"–","-")),"—","-"))),CONCATENATE("",D277))</x:f>
      </x:c>
      <x:c r="F277" s="69" t="str">
        <x:f>IFERROR(LEFT(CONCATENATE("[",E277),SEARCH("-",E277)),"")</x:f>
      </x:c>
      <x:c r="G277" s="69" t="str">
        <x:f>IFERROR(MID(CONCATENATE(E277,"]"),SEARCH("-",E277)+1,32),"")</x:f>
      </x:c>
      <x:c r="H277" s="71" t="str">
        <x:f>IF(OR(E277="",E277="В"),"",IF(OR(E277=$B$42,E277=$B$43,E277=$B$44,E277=$B$45,E277=$B$46),INDEX($E$42:$E$46,MATCH(E277,$B$42:$B$46,0)),IFERROR(IF(ISNUMBER(SEARCH(":",F277)),IF(AND(OR((LEN(F277)-1)=4,(LEN(F277)-1)=5),MID(F277,1+(LEN(F277)-1)-2,1)=":",ISNUMBER(VALUE(MID(F277,2,1))),IF((LEN(F277)-1)=5,ISNUMBER(VALUE(MID(F277,3,1))),TRUE),ISNUMBER(VALUE(MID(F277,1+(LEN(F277)-1)-1,1))),ISNUMBER(VALUE(MID(F277,1+(LEN(F277)-1),1))),VALUE(MID(F277,2,(LEN(F277)-1)-3))&lt;24,VALUE(MID(F277,1+(LEN(F277)-1)-1,2))&lt;60),VALUE(MID(F277,2,(LEN(F277)-1)-3))/24+VALUE(MID(F277,1+(LEN(F277)-1)-1,2))/1440,-1),IF(AND((LEN(F277)-1)&gt;=1,(LEN(F277)-1)&lt;=2,ISNUMBER(VALUE(MID(F277,2,1))),IF((LEN(F277)-1)=2,ISNUMBER(VALUE(MID(F277,3,1))),TRUE),VALUE(MID(F277,2,(LEN(F277)-1)))&lt;24),VALUE(MID(F277,2,(LEN(F277)-1)))/24,-1)),-1)))</x:f>
      </x:c>
      <x:c r="I277" s="71" t="str">
        <x:f>IF(OR(E277="",E277="В"),"",IF(OR(E277=$B$42,E277=$B$43,E277=$B$44,E277=$B$45,E277=$B$46),INDEX($F$42:$F$46,MATCH(E277,$B$42:$B$46,0)),IFERROR(IF(ISNUMBER(SEARCH(":",G277)),IF(AND(OR((LEN(G277)-1)=4,(LEN(G277)-1)=5),MID(G277,0+(LEN(G277)-1)-2,1)=":",ISNUMBER(VALUE(MID(G277,1,1))),IF((LEN(G277)-1)=5,ISNUMBER(VALUE(MID(G277,2,1))),TRUE),ISNUMBER(VALUE(MID(G277,0+(LEN(G277)-1)-1,1))),ISNUMBER(VALUE(MID(G277,0+(LEN(G277)-1),1))),VALUE(MID(G277,1,(LEN(G277)-1)-3))&lt;24,VALUE(MID(G277,0+(LEN(G277)-1)-1,2))&lt;60),VALUE(MID(G277,1,(LEN(G277)-1)-3))/24+VALUE(MID(G277,0+(LEN(G277)-1)-1,2))/1440,-1),IF(AND((LEN(G277)-1)&gt;=1,(LEN(G277)-1)&lt;=2,ISNUMBER(VALUE(MID(G277,1,1))),IF((LEN(G277)-1)=2,ISNUMBER(VALUE(MID(G277,2,1))),TRUE),VALUE(MID(G277,1,(LEN(G277)-1)))&lt;24),VALUE(MID(G277,1,(LEN(G277)-1)))/24,-1)),-1)))</x:f>
      </x:c>
      <x:c r="J277" s="72" t="n">
        <x:f>IF(OR(E277="",E277="В"),0,IF(OR(E277=$B$42,E277=$B$43,E277=$B$44,E277=$B$45,E277=$B$46),INDEX($G$42:$G$46,MATCH(E277,$B$42:$B$46,0)),$D$7))</x:f>
        <x:v>0</x:v>
      </x:c>
      <x:c r="K277" s="73" t="n">
        <x:f>IF(OR(L277="",L277="Выходной"),0,IF(L277="Готово",ROUND(24*MOD(I277-H277,1)-J277/60,10),"Проверить"))</x:f>
        <x:v>0</x:v>
      </x:c>
      <x:c r="L277" s="74" t="str">
        <x:f>IF(E277="","",IF(C277="","Нет дня",IF(E277="В","Выходной",IF(LEN(TRIM($B$24))=0,"Нет имени",IF(COUNTIFS($B$10:$B$33,$B$24)&gt;1,"Повтор имени",IF(OR(E277=$B$42,E277=$B$43,E277=$B$44,E277=$B$45,E277=$B$46),IF(INDEX($I$42:$I$46,MATCH(E277,$B$42:$B$46,0))="Готово","Готово","Проверьте смену"),IF(OR(IFERROR(SEARCH("-",E277),0)=0,IFERROR(SEARCH("-",E277,SEARCH("-",E277)+1),0)&gt;0),"Нет кода",IF(OR(H277&lt;0,I277&lt;0),"Неверное время",IF(H277=I277,"Начало равно концу",IF(NOT(ISNUMBER($D$7)),"Проверьте перерыв",IF(OR($D$7&lt;0,$D$7&lt;&gt;INT($D$7)),"Проверьте перерыв",IF($D$7&gt;=ROUND(MOD(I277-H277,1)*1440,8),"Перерыв не меньше смены","Готово"))))))))))))</x:f>
      </x:c>
      <x:c r="M277" s="3"/>
      <x:c r="N277" s="3"/>
      <x:c r="O277" s="3"/>
      <x:c r="P277" s="3"/>
      <x:c r="Q277" s="3"/>
      <x:c r="R277" s="3"/>
      <x:c r="S277" s="3"/>
      <x:c r="T277" s="3"/>
      <x:c r="U277" s="3"/>
      <x:c r="V277" s="3"/>
      <x:c r="W277" s="3"/>
      <x:c r="X277" s="3"/>
      <x:c r="Y277" s="3"/>
      <x:c r="Z277" s="3"/>
      <x:c r="AA277" s="3"/>
      <x:c r="AB277" s="3"/>
      <x:c r="AC277" s="3"/>
      <x:c r="AD277" s="3"/>
      <x:c r="AE277" s="3"/>
      <x:c r="AF277" s="3"/>
      <x:c r="AG277" s="3"/>
      <x:c r="AH277" s="3"/>
      <x:c r="AI277" s="3"/>
      <x:c r="AJ277" s="3"/>
      <x:c r="AK277" s="3"/>
    </x:row>
    <x:row r="278" ht="30" customHeight="1">
      <x:c r="A278" s="3"/>
      <x:c r="B278" s="69" t="str">
        <x:f>IF($B$24="","",$B$24)</x:f>
      </x:c>
      <x:c r="C278" s="70" t="n">
        <x:f>IF(I$8="","",I$8)</x:f>
        <x:v>46332</x:v>
      </x:c>
      <x:c r="D278" s="69" t="str">
        <x:f>IF(I24="","",I24)</x:f>
      </x:c>
      <x:c r="E278" s="69" t="str">
        <x:f>IFERROR(UPPER(CONCATENATE("",SUBSTITUTE(CONCATENATE("",SUBSTITUTE(CONCATENATE("",SUBSTITUTE(TRIM(CONCATENATE("",D278))," ","")),"–","-")),"—","-"))),CONCATENATE("",D278))</x:f>
      </x:c>
      <x:c r="F278" s="69" t="str">
        <x:f>IFERROR(LEFT(CONCATENATE("[",E278),SEARCH("-",E278)),"")</x:f>
      </x:c>
      <x:c r="G278" s="69" t="str">
        <x:f>IFERROR(MID(CONCATENATE(E278,"]"),SEARCH("-",E278)+1,32),"")</x:f>
      </x:c>
      <x:c r="H278" s="71" t="str">
        <x:f>IF(OR(E278="",E278="В"),"",IF(OR(E278=$B$42,E278=$B$43,E278=$B$44,E278=$B$45,E278=$B$46),INDEX($E$42:$E$46,MATCH(E278,$B$42:$B$46,0)),IFERROR(IF(ISNUMBER(SEARCH(":",F278)),IF(AND(OR((LEN(F278)-1)=4,(LEN(F278)-1)=5),MID(F278,1+(LEN(F278)-1)-2,1)=":",ISNUMBER(VALUE(MID(F278,2,1))),IF((LEN(F278)-1)=5,ISNUMBER(VALUE(MID(F278,3,1))),TRUE),ISNUMBER(VALUE(MID(F278,1+(LEN(F278)-1)-1,1))),ISNUMBER(VALUE(MID(F278,1+(LEN(F278)-1),1))),VALUE(MID(F278,2,(LEN(F278)-1)-3))&lt;24,VALUE(MID(F278,1+(LEN(F278)-1)-1,2))&lt;60),VALUE(MID(F278,2,(LEN(F278)-1)-3))/24+VALUE(MID(F278,1+(LEN(F278)-1)-1,2))/1440,-1),IF(AND((LEN(F278)-1)&gt;=1,(LEN(F278)-1)&lt;=2,ISNUMBER(VALUE(MID(F278,2,1))),IF((LEN(F278)-1)=2,ISNUMBER(VALUE(MID(F278,3,1))),TRUE),VALUE(MID(F278,2,(LEN(F278)-1)))&lt;24),VALUE(MID(F278,2,(LEN(F278)-1)))/24,-1)),-1)))</x:f>
      </x:c>
      <x:c r="I278" s="71" t="str">
        <x:f>IF(OR(E278="",E278="В"),"",IF(OR(E278=$B$42,E278=$B$43,E278=$B$44,E278=$B$45,E278=$B$46),INDEX($F$42:$F$46,MATCH(E278,$B$42:$B$46,0)),IFERROR(IF(ISNUMBER(SEARCH(":",G278)),IF(AND(OR((LEN(G278)-1)=4,(LEN(G278)-1)=5),MID(G278,0+(LEN(G278)-1)-2,1)=":",ISNUMBER(VALUE(MID(G278,1,1))),IF((LEN(G278)-1)=5,ISNUMBER(VALUE(MID(G278,2,1))),TRUE),ISNUMBER(VALUE(MID(G278,0+(LEN(G278)-1)-1,1))),ISNUMBER(VALUE(MID(G278,0+(LEN(G278)-1),1))),VALUE(MID(G278,1,(LEN(G278)-1)-3))&lt;24,VALUE(MID(G278,0+(LEN(G278)-1)-1,2))&lt;60),VALUE(MID(G278,1,(LEN(G278)-1)-3))/24+VALUE(MID(G278,0+(LEN(G278)-1)-1,2))/1440,-1),IF(AND((LEN(G278)-1)&gt;=1,(LEN(G278)-1)&lt;=2,ISNUMBER(VALUE(MID(G278,1,1))),IF((LEN(G278)-1)=2,ISNUMBER(VALUE(MID(G278,2,1))),TRUE),VALUE(MID(G278,1,(LEN(G278)-1)))&lt;24),VALUE(MID(G278,1,(LEN(G278)-1)))/24,-1)),-1)))</x:f>
      </x:c>
      <x:c r="J278" s="72" t="n">
        <x:f>IF(OR(E278="",E278="В"),0,IF(OR(E278=$B$42,E278=$B$43,E278=$B$44,E278=$B$45,E278=$B$46),INDEX($G$42:$G$46,MATCH(E278,$B$42:$B$46,0)),$D$7))</x:f>
        <x:v>0</x:v>
      </x:c>
      <x:c r="K278" s="73" t="n">
        <x:f>IF(OR(L278="",L278="Выходной"),0,IF(L278="Готово",ROUND(24*MOD(I278-H278,1)-J278/60,10),"Проверить"))</x:f>
        <x:v>0</x:v>
      </x:c>
      <x:c r="L278" s="74" t="str">
        <x:f>IF(E278="","",IF(C278="","Нет дня",IF(E278="В","Выходной",IF(LEN(TRIM($B$24))=0,"Нет имени",IF(COUNTIFS($B$10:$B$33,$B$24)&gt;1,"Повтор имени",IF(OR(E278=$B$42,E278=$B$43,E278=$B$44,E278=$B$45,E278=$B$46),IF(INDEX($I$42:$I$46,MATCH(E278,$B$42:$B$46,0))="Готово","Готово","Проверьте смену"),IF(OR(IFERROR(SEARCH("-",E278),0)=0,IFERROR(SEARCH("-",E278,SEARCH("-",E278)+1),0)&gt;0),"Нет кода",IF(OR(H278&lt;0,I278&lt;0),"Неверное время",IF(H278=I278,"Начало равно концу",IF(NOT(ISNUMBER($D$7)),"Проверьте перерыв",IF(OR($D$7&lt;0,$D$7&lt;&gt;INT($D$7)),"Проверьте перерыв",IF($D$7&gt;=ROUND(MOD(I278-H278,1)*1440,8),"Перерыв не меньше смены","Готово"))))))))))))</x:f>
      </x:c>
      <x:c r="M278" s="3"/>
      <x:c r="N278" s="3"/>
      <x:c r="O278" s="3"/>
      <x:c r="P278" s="3"/>
      <x:c r="Q278" s="3"/>
      <x:c r="R278" s="3"/>
      <x:c r="S278" s="3"/>
      <x:c r="T278" s="3"/>
      <x:c r="U278" s="3"/>
      <x:c r="V278" s="3"/>
      <x:c r="W278" s="3"/>
      <x:c r="X278" s="3"/>
      <x:c r="Y278" s="3"/>
      <x:c r="Z278" s="3"/>
      <x:c r="AA278" s="3"/>
      <x:c r="AB278" s="3"/>
      <x:c r="AC278" s="3"/>
      <x:c r="AD278" s="3"/>
      <x:c r="AE278" s="3"/>
      <x:c r="AF278" s="3"/>
      <x:c r="AG278" s="3"/>
      <x:c r="AH278" s="3"/>
      <x:c r="AI278" s="3"/>
      <x:c r="AJ278" s="3"/>
      <x:c r="AK278" s="3"/>
    </x:row>
    <x:row r="279" ht="30" customHeight="1">
      <x:c r="A279" s="3"/>
      <x:c r="B279" s="69" t="str">
        <x:f>IF($B$24="","",$B$24)</x:f>
      </x:c>
      <x:c r="C279" s="70" t="n">
        <x:f>IF(J$8="","",J$8)</x:f>
        <x:v>46333</x:v>
      </x:c>
      <x:c r="D279" s="69" t="str">
        <x:f>IF(J24="","",J24)</x:f>
      </x:c>
      <x:c r="E279" s="69" t="str">
        <x:f>IFERROR(UPPER(CONCATENATE("",SUBSTITUTE(CONCATENATE("",SUBSTITUTE(CONCATENATE("",SUBSTITUTE(TRIM(CONCATENATE("",D279))," ","")),"–","-")),"—","-"))),CONCATENATE("",D279))</x:f>
      </x:c>
      <x:c r="F279" s="69" t="str">
        <x:f>IFERROR(LEFT(CONCATENATE("[",E279),SEARCH("-",E279)),"")</x:f>
      </x:c>
      <x:c r="G279" s="69" t="str">
        <x:f>IFERROR(MID(CONCATENATE(E279,"]"),SEARCH("-",E279)+1,32),"")</x:f>
      </x:c>
      <x:c r="H279" s="71" t="str">
        <x:f>IF(OR(E279="",E279="В"),"",IF(OR(E279=$B$42,E279=$B$43,E279=$B$44,E279=$B$45,E279=$B$46),INDEX($E$42:$E$46,MATCH(E279,$B$42:$B$46,0)),IFERROR(IF(ISNUMBER(SEARCH(":",F279)),IF(AND(OR((LEN(F279)-1)=4,(LEN(F279)-1)=5),MID(F279,1+(LEN(F279)-1)-2,1)=":",ISNUMBER(VALUE(MID(F279,2,1))),IF((LEN(F279)-1)=5,ISNUMBER(VALUE(MID(F279,3,1))),TRUE),ISNUMBER(VALUE(MID(F279,1+(LEN(F279)-1)-1,1))),ISNUMBER(VALUE(MID(F279,1+(LEN(F279)-1),1))),VALUE(MID(F279,2,(LEN(F279)-1)-3))&lt;24,VALUE(MID(F279,1+(LEN(F279)-1)-1,2))&lt;60),VALUE(MID(F279,2,(LEN(F279)-1)-3))/24+VALUE(MID(F279,1+(LEN(F279)-1)-1,2))/1440,-1),IF(AND((LEN(F279)-1)&gt;=1,(LEN(F279)-1)&lt;=2,ISNUMBER(VALUE(MID(F279,2,1))),IF((LEN(F279)-1)=2,ISNUMBER(VALUE(MID(F279,3,1))),TRUE),VALUE(MID(F279,2,(LEN(F279)-1)))&lt;24),VALUE(MID(F279,2,(LEN(F279)-1)))/24,-1)),-1)))</x:f>
      </x:c>
      <x:c r="I279" s="71" t="str">
        <x:f>IF(OR(E279="",E279="В"),"",IF(OR(E279=$B$42,E279=$B$43,E279=$B$44,E279=$B$45,E279=$B$46),INDEX($F$42:$F$46,MATCH(E279,$B$42:$B$46,0)),IFERROR(IF(ISNUMBER(SEARCH(":",G279)),IF(AND(OR((LEN(G279)-1)=4,(LEN(G279)-1)=5),MID(G279,0+(LEN(G279)-1)-2,1)=":",ISNUMBER(VALUE(MID(G279,1,1))),IF((LEN(G279)-1)=5,ISNUMBER(VALUE(MID(G279,2,1))),TRUE),ISNUMBER(VALUE(MID(G279,0+(LEN(G279)-1)-1,1))),ISNUMBER(VALUE(MID(G279,0+(LEN(G279)-1),1))),VALUE(MID(G279,1,(LEN(G279)-1)-3))&lt;24,VALUE(MID(G279,0+(LEN(G279)-1)-1,2))&lt;60),VALUE(MID(G279,1,(LEN(G279)-1)-3))/24+VALUE(MID(G279,0+(LEN(G279)-1)-1,2))/1440,-1),IF(AND((LEN(G279)-1)&gt;=1,(LEN(G279)-1)&lt;=2,ISNUMBER(VALUE(MID(G279,1,1))),IF((LEN(G279)-1)=2,ISNUMBER(VALUE(MID(G279,2,1))),TRUE),VALUE(MID(G279,1,(LEN(G279)-1)))&lt;24),VALUE(MID(G279,1,(LEN(G279)-1)))/24,-1)),-1)))</x:f>
      </x:c>
      <x:c r="J279" s="72" t="n">
        <x:f>IF(OR(E279="",E279="В"),0,IF(OR(E279=$B$42,E279=$B$43,E279=$B$44,E279=$B$45,E279=$B$46),INDEX($G$42:$G$46,MATCH(E279,$B$42:$B$46,0)),$D$7))</x:f>
        <x:v>0</x:v>
      </x:c>
      <x:c r="K279" s="73" t="n">
        <x:f>IF(OR(L279="",L279="Выходной"),0,IF(L279="Готово",ROUND(24*MOD(I279-H279,1)-J279/60,10),"Проверить"))</x:f>
        <x:v>0</x:v>
      </x:c>
      <x:c r="L279" s="74" t="str">
        <x:f>IF(E279="","",IF(C279="","Нет дня",IF(E279="В","Выходной",IF(LEN(TRIM($B$24))=0,"Нет имени",IF(COUNTIFS($B$10:$B$33,$B$24)&gt;1,"Повтор имени",IF(OR(E279=$B$42,E279=$B$43,E279=$B$44,E279=$B$45,E279=$B$46),IF(INDEX($I$42:$I$46,MATCH(E279,$B$42:$B$46,0))="Готово","Готово","Проверьте смену"),IF(OR(IFERROR(SEARCH("-",E279),0)=0,IFERROR(SEARCH("-",E279,SEARCH("-",E279)+1),0)&gt;0),"Нет кода",IF(OR(H279&lt;0,I279&lt;0),"Неверное время",IF(H279=I279,"Начало равно концу",IF(NOT(ISNUMBER($D$7)),"Проверьте перерыв",IF(OR($D$7&lt;0,$D$7&lt;&gt;INT($D$7)),"Проверьте перерыв",IF($D$7&gt;=ROUND(MOD(I279-H279,1)*1440,8),"Перерыв не меньше смены","Готово"))))))))))))</x:f>
      </x:c>
      <x:c r="M279" s="3"/>
      <x:c r="N279" s="3"/>
      <x:c r="O279" s="3"/>
      <x:c r="P279" s="3"/>
      <x:c r="Q279" s="3"/>
      <x:c r="R279" s="3"/>
      <x:c r="S279" s="3"/>
      <x:c r="T279" s="3"/>
      <x:c r="U279" s="3"/>
      <x:c r="V279" s="3"/>
      <x:c r="W279" s="3"/>
      <x:c r="X279" s="3"/>
      <x:c r="Y279" s="3"/>
      <x:c r="Z279" s="3"/>
      <x:c r="AA279" s="3"/>
      <x:c r="AB279" s="3"/>
      <x:c r="AC279" s="3"/>
      <x:c r="AD279" s="3"/>
      <x:c r="AE279" s="3"/>
      <x:c r="AF279" s="3"/>
      <x:c r="AG279" s="3"/>
      <x:c r="AH279" s="3"/>
      <x:c r="AI279" s="3"/>
      <x:c r="AJ279" s="3"/>
      <x:c r="AK279" s="3"/>
    </x:row>
    <x:row r="280" ht="30" customHeight="1">
      <x:c r="A280" s="3"/>
      <x:c r="B280" s="69" t="str">
        <x:f>IF($B$24="","",$B$24)</x:f>
      </x:c>
      <x:c r="C280" s="70" t="n">
        <x:f>IF(K$8="","",K$8)</x:f>
        <x:v>46334</x:v>
      </x:c>
      <x:c r="D280" s="69" t="str">
        <x:f>IF(K24="","",K24)</x:f>
      </x:c>
      <x:c r="E280" s="69" t="str">
        <x:f>IFERROR(UPPER(CONCATENATE("",SUBSTITUTE(CONCATENATE("",SUBSTITUTE(CONCATENATE("",SUBSTITUTE(TRIM(CONCATENATE("",D280))," ","")),"–","-")),"—","-"))),CONCATENATE("",D280))</x:f>
      </x:c>
      <x:c r="F280" s="69" t="str">
        <x:f>IFERROR(LEFT(CONCATENATE("[",E280),SEARCH("-",E280)),"")</x:f>
      </x:c>
      <x:c r="G280" s="69" t="str">
        <x:f>IFERROR(MID(CONCATENATE(E280,"]"),SEARCH("-",E280)+1,32),"")</x:f>
      </x:c>
      <x:c r="H280" s="71" t="str">
        <x:f>IF(OR(E280="",E280="В"),"",IF(OR(E280=$B$42,E280=$B$43,E280=$B$44,E280=$B$45,E280=$B$46),INDEX($E$42:$E$46,MATCH(E280,$B$42:$B$46,0)),IFERROR(IF(ISNUMBER(SEARCH(":",F280)),IF(AND(OR((LEN(F280)-1)=4,(LEN(F280)-1)=5),MID(F280,1+(LEN(F280)-1)-2,1)=":",ISNUMBER(VALUE(MID(F280,2,1))),IF((LEN(F280)-1)=5,ISNUMBER(VALUE(MID(F280,3,1))),TRUE),ISNUMBER(VALUE(MID(F280,1+(LEN(F280)-1)-1,1))),ISNUMBER(VALUE(MID(F280,1+(LEN(F280)-1),1))),VALUE(MID(F280,2,(LEN(F280)-1)-3))&lt;24,VALUE(MID(F280,1+(LEN(F280)-1)-1,2))&lt;60),VALUE(MID(F280,2,(LEN(F280)-1)-3))/24+VALUE(MID(F280,1+(LEN(F280)-1)-1,2))/1440,-1),IF(AND((LEN(F280)-1)&gt;=1,(LEN(F280)-1)&lt;=2,ISNUMBER(VALUE(MID(F280,2,1))),IF((LEN(F280)-1)=2,ISNUMBER(VALUE(MID(F280,3,1))),TRUE),VALUE(MID(F280,2,(LEN(F280)-1)))&lt;24),VALUE(MID(F280,2,(LEN(F280)-1)))/24,-1)),-1)))</x:f>
      </x:c>
      <x:c r="I280" s="71" t="str">
        <x:f>IF(OR(E280="",E280="В"),"",IF(OR(E280=$B$42,E280=$B$43,E280=$B$44,E280=$B$45,E280=$B$46),INDEX($F$42:$F$46,MATCH(E280,$B$42:$B$46,0)),IFERROR(IF(ISNUMBER(SEARCH(":",G280)),IF(AND(OR((LEN(G280)-1)=4,(LEN(G280)-1)=5),MID(G280,0+(LEN(G280)-1)-2,1)=":",ISNUMBER(VALUE(MID(G280,1,1))),IF((LEN(G280)-1)=5,ISNUMBER(VALUE(MID(G280,2,1))),TRUE),ISNUMBER(VALUE(MID(G280,0+(LEN(G280)-1)-1,1))),ISNUMBER(VALUE(MID(G280,0+(LEN(G280)-1),1))),VALUE(MID(G280,1,(LEN(G280)-1)-3))&lt;24,VALUE(MID(G280,0+(LEN(G280)-1)-1,2))&lt;60),VALUE(MID(G280,1,(LEN(G280)-1)-3))/24+VALUE(MID(G280,0+(LEN(G280)-1)-1,2))/1440,-1),IF(AND((LEN(G280)-1)&gt;=1,(LEN(G280)-1)&lt;=2,ISNUMBER(VALUE(MID(G280,1,1))),IF((LEN(G280)-1)=2,ISNUMBER(VALUE(MID(G280,2,1))),TRUE),VALUE(MID(G280,1,(LEN(G280)-1)))&lt;24),VALUE(MID(G280,1,(LEN(G280)-1)))/24,-1)),-1)))</x:f>
      </x:c>
      <x:c r="J280" s="72" t="n">
        <x:f>IF(OR(E280="",E280="В"),0,IF(OR(E280=$B$42,E280=$B$43,E280=$B$44,E280=$B$45,E280=$B$46),INDEX($G$42:$G$46,MATCH(E280,$B$42:$B$46,0)),$D$7))</x:f>
        <x:v>0</x:v>
      </x:c>
      <x:c r="K280" s="73" t="n">
        <x:f>IF(OR(L280="",L280="Выходной"),0,IF(L280="Готово",ROUND(24*MOD(I280-H280,1)-J280/60,10),"Проверить"))</x:f>
        <x:v>0</x:v>
      </x:c>
      <x:c r="L280" s="74" t="str">
        <x:f>IF(E280="","",IF(C280="","Нет дня",IF(E280="В","Выходной",IF(LEN(TRIM($B$24))=0,"Нет имени",IF(COUNTIFS($B$10:$B$33,$B$24)&gt;1,"Повтор имени",IF(OR(E280=$B$42,E280=$B$43,E280=$B$44,E280=$B$45,E280=$B$46),IF(INDEX($I$42:$I$46,MATCH(E280,$B$42:$B$46,0))="Готово","Готово","Проверьте смену"),IF(OR(IFERROR(SEARCH("-",E280),0)=0,IFERROR(SEARCH("-",E280,SEARCH("-",E280)+1),0)&gt;0),"Нет кода",IF(OR(H280&lt;0,I280&lt;0),"Неверное время",IF(H280=I280,"Начало равно концу",IF(NOT(ISNUMBER($D$7)),"Проверьте перерыв",IF(OR($D$7&lt;0,$D$7&lt;&gt;INT($D$7)),"Проверьте перерыв",IF($D$7&gt;=ROUND(MOD(I280-H280,1)*1440,8),"Перерыв не меньше смены","Готово"))))))))))))</x:f>
      </x:c>
      <x:c r="M280" s="3"/>
      <x:c r="N280" s="3"/>
      <x:c r="O280" s="3"/>
      <x:c r="P280" s="3"/>
      <x:c r="Q280" s="3"/>
      <x:c r="R280" s="3"/>
      <x:c r="S280" s="3"/>
      <x:c r="T280" s="3"/>
      <x:c r="U280" s="3"/>
      <x:c r="V280" s="3"/>
      <x:c r="W280" s="3"/>
      <x:c r="X280" s="3"/>
      <x:c r="Y280" s="3"/>
      <x:c r="Z280" s="3"/>
      <x:c r="AA280" s="3"/>
      <x:c r="AB280" s="3"/>
      <x:c r="AC280" s="3"/>
      <x:c r="AD280" s="3"/>
      <x:c r="AE280" s="3"/>
      <x:c r="AF280" s="3"/>
      <x:c r="AG280" s="3"/>
      <x:c r="AH280" s="3"/>
      <x:c r="AI280" s="3"/>
      <x:c r="AJ280" s="3"/>
      <x:c r="AK280" s="3"/>
    </x:row>
    <x:row r="281" ht="30" customHeight="1">
      <x:c r="A281" s="3"/>
      <x:c r="B281" s="69" t="str">
        <x:f>IF($B$24="","",$B$24)</x:f>
      </x:c>
      <x:c r="C281" s="70" t="n">
        <x:f>IF(L$8="","",L$8)</x:f>
        <x:v>46335</x:v>
      </x:c>
      <x:c r="D281" s="69" t="str">
        <x:f>IF(L24="","",L24)</x:f>
      </x:c>
      <x:c r="E281" s="69" t="str">
        <x:f>IFERROR(UPPER(CONCATENATE("",SUBSTITUTE(CONCATENATE("",SUBSTITUTE(CONCATENATE("",SUBSTITUTE(TRIM(CONCATENATE("",D281))," ","")),"–","-")),"—","-"))),CONCATENATE("",D281))</x:f>
      </x:c>
      <x:c r="F281" s="69" t="str">
        <x:f>IFERROR(LEFT(CONCATENATE("[",E281),SEARCH("-",E281)),"")</x:f>
      </x:c>
      <x:c r="G281" s="69" t="str">
        <x:f>IFERROR(MID(CONCATENATE(E281,"]"),SEARCH("-",E281)+1,32),"")</x:f>
      </x:c>
      <x:c r="H281" s="71" t="str">
        <x:f>IF(OR(E281="",E281="В"),"",IF(OR(E281=$B$42,E281=$B$43,E281=$B$44,E281=$B$45,E281=$B$46),INDEX($E$42:$E$46,MATCH(E281,$B$42:$B$46,0)),IFERROR(IF(ISNUMBER(SEARCH(":",F281)),IF(AND(OR((LEN(F281)-1)=4,(LEN(F281)-1)=5),MID(F281,1+(LEN(F281)-1)-2,1)=":",ISNUMBER(VALUE(MID(F281,2,1))),IF((LEN(F281)-1)=5,ISNUMBER(VALUE(MID(F281,3,1))),TRUE),ISNUMBER(VALUE(MID(F281,1+(LEN(F281)-1)-1,1))),ISNUMBER(VALUE(MID(F281,1+(LEN(F281)-1),1))),VALUE(MID(F281,2,(LEN(F281)-1)-3))&lt;24,VALUE(MID(F281,1+(LEN(F281)-1)-1,2))&lt;60),VALUE(MID(F281,2,(LEN(F281)-1)-3))/24+VALUE(MID(F281,1+(LEN(F281)-1)-1,2))/1440,-1),IF(AND((LEN(F281)-1)&gt;=1,(LEN(F281)-1)&lt;=2,ISNUMBER(VALUE(MID(F281,2,1))),IF((LEN(F281)-1)=2,ISNUMBER(VALUE(MID(F281,3,1))),TRUE),VALUE(MID(F281,2,(LEN(F281)-1)))&lt;24),VALUE(MID(F281,2,(LEN(F281)-1)))/24,-1)),-1)))</x:f>
      </x:c>
      <x:c r="I281" s="71" t="str">
        <x:f>IF(OR(E281="",E281="В"),"",IF(OR(E281=$B$42,E281=$B$43,E281=$B$44,E281=$B$45,E281=$B$46),INDEX($F$42:$F$46,MATCH(E281,$B$42:$B$46,0)),IFERROR(IF(ISNUMBER(SEARCH(":",G281)),IF(AND(OR((LEN(G281)-1)=4,(LEN(G281)-1)=5),MID(G281,0+(LEN(G281)-1)-2,1)=":",ISNUMBER(VALUE(MID(G281,1,1))),IF((LEN(G281)-1)=5,ISNUMBER(VALUE(MID(G281,2,1))),TRUE),ISNUMBER(VALUE(MID(G281,0+(LEN(G281)-1)-1,1))),ISNUMBER(VALUE(MID(G281,0+(LEN(G281)-1),1))),VALUE(MID(G281,1,(LEN(G281)-1)-3))&lt;24,VALUE(MID(G281,0+(LEN(G281)-1)-1,2))&lt;60),VALUE(MID(G281,1,(LEN(G281)-1)-3))/24+VALUE(MID(G281,0+(LEN(G281)-1)-1,2))/1440,-1),IF(AND((LEN(G281)-1)&gt;=1,(LEN(G281)-1)&lt;=2,ISNUMBER(VALUE(MID(G281,1,1))),IF((LEN(G281)-1)=2,ISNUMBER(VALUE(MID(G281,2,1))),TRUE),VALUE(MID(G281,1,(LEN(G281)-1)))&lt;24),VALUE(MID(G281,1,(LEN(G281)-1)))/24,-1)),-1)))</x:f>
      </x:c>
      <x:c r="J281" s="72" t="n">
        <x:f>IF(OR(E281="",E281="В"),0,IF(OR(E281=$B$42,E281=$B$43,E281=$B$44,E281=$B$45,E281=$B$46),INDEX($G$42:$G$46,MATCH(E281,$B$42:$B$46,0)),$D$7))</x:f>
        <x:v>0</x:v>
      </x:c>
      <x:c r="K281" s="73" t="n">
        <x:f>IF(OR(L281="",L281="Выходной"),0,IF(L281="Готово",ROUND(24*MOD(I281-H281,1)-J281/60,10),"Проверить"))</x:f>
        <x:v>0</x:v>
      </x:c>
      <x:c r="L281" s="74" t="str">
        <x:f>IF(E281="","",IF(C281="","Нет дня",IF(E281="В","Выходной",IF(LEN(TRIM($B$24))=0,"Нет имени",IF(COUNTIFS($B$10:$B$33,$B$24)&gt;1,"Повтор имени",IF(OR(E281=$B$42,E281=$B$43,E281=$B$44,E281=$B$45,E281=$B$46),IF(INDEX($I$42:$I$46,MATCH(E281,$B$42:$B$46,0))="Готово","Готово","Проверьте смену"),IF(OR(IFERROR(SEARCH("-",E281),0)=0,IFERROR(SEARCH("-",E281,SEARCH("-",E281)+1),0)&gt;0),"Нет кода",IF(OR(H281&lt;0,I281&lt;0),"Неверное время",IF(H281=I281,"Начало равно концу",IF(NOT(ISNUMBER($D$7)),"Проверьте перерыв",IF(OR($D$7&lt;0,$D$7&lt;&gt;INT($D$7)),"Проверьте перерыв",IF($D$7&gt;=ROUND(MOD(I281-H281,1)*1440,8),"Перерыв не меньше смены","Готово"))))))))))))</x:f>
      </x:c>
      <x:c r="M281" s="3"/>
      <x:c r="N281" s="3"/>
      <x:c r="O281" s="3"/>
      <x:c r="P281" s="3"/>
      <x:c r="Q281" s="3"/>
      <x:c r="R281" s="3"/>
      <x:c r="S281" s="3"/>
      <x:c r="T281" s="3"/>
      <x:c r="U281" s="3"/>
      <x:c r="V281" s="3"/>
      <x:c r="W281" s="3"/>
      <x:c r="X281" s="3"/>
      <x:c r="Y281" s="3"/>
      <x:c r="Z281" s="3"/>
      <x:c r="AA281" s="3"/>
      <x:c r="AB281" s="3"/>
      <x:c r="AC281" s="3"/>
      <x:c r="AD281" s="3"/>
      <x:c r="AE281" s="3"/>
      <x:c r="AF281" s="3"/>
      <x:c r="AG281" s="3"/>
      <x:c r="AH281" s="3"/>
      <x:c r="AI281" s="3"/>
      <x:c r="AJ281" s="3"/>
      <x:c r="AK281" s="3"/>
    </x:row>
    <x:row r="282" ht="30" customHeight="1">
      <x:c r="A282" s="3"/>
      <x:c r="B282" s="69" t="str">
        <x:f>IF($B$24="","",$B$24)</x:f>
      </x:c>
      <x:c r="C282" s="70" t="n">
        <x:f>IF(M$8="","",M$8)</x:f>
        <x:v>46336</x:v>
      </x:c>
      <x:c r="D282" s="69" t="str">
        <x:f>IF(M24="","",M24)</x:f>
      </x:c>
      <x:c r="E282" s="69" t="str">
        <x:f>IFERROR(UPPER(CONCATENATE("",SUBSTITUTE(CONCATENATE("",SUBSTITUTE(CONCATENATE("",SUBSTITUTE(TRIM(CONCATENATE("",D282))," ","")),"–","-")),"—","-"))),CONCATENATE("",D282))</x:f>
      </x:c>
      <x:c r="F282" s="69" t="str">
        <x:f>IFERROR(LEFT(CONCATENATE("[",E282),SEARCH("-",E282)),"")</x:f>
      </x:c>
      <x:c r="G282" s="69" t="str">
        <x:f>IFERROR(MID(CONCATENATE(E282,"]"),SEARCH("-",E282)+1,32),"")</x:f>
      </x:c>
      <x:c r="H282" s="71" t="str">
        <x:f>IF(OR(E282="",E282="В"),"",IF(OR(E282=$B$42,E282=$B$43,E282=$B$44,E282=$B$45,E282=$B$46),INDEX($E$42:$E$46,MATCH(E282,$B$42:$B$46,0)),IFERROR(IF(ISNUMBER(SEARCH(":",F282)),IF(AND(OR((LEN(F282)-1)=4,(LEN(F282)-1)=5),MID(F282,1+(LEN(F282)-1)-2,1)=":",ISNUMBER(VALUE(MID(F282,2,1))),IF((LEN(F282)-1)=5,ISNUMBER(VALUE(MID(F282,3,1))),TRUE),ISNUMBER(VALUE(MID(F282,1+(LEN(F282)-1)-1,1))),ISNUMBER(VALUE(MID(F282,1+(LEN(F282)-1),1))),VALUE(MID(F282,2,(LEN(F282)-1)-3))&lt;24,VALUE(MID(F282,1+(LEN(F282)-1)-1,2))&lt;60),VALUE(MID(F282,2,(LEN(F282)-1)-3))/24+VALUE(MID(F282,1+(LEN(F282)-1)-1,2))/1440,-1),IF(AND((LEN(F282)-1)&gt;=1,(LEN(F282)-1)&lt;=2,ISNUMBER(VALUE(MID(F282,2,1))),IF((LEN(F282)-1)=2,ISNUMBER(VALUE(MID(F282,3,1))),TRUE),VALUE(MID(F282,2,(LEN(F282)-1)))&lt;24),VALUE(MID(F282,2,(LEN(F282)-1)))/24,-1)),-1)))</x:f>
      </x:c>
      <x:c r="I282" s="71" t="str">
        <x:f>IF(OR(E282="",E282="В"),"",IF(OR(E282=$B$42,E282=$B$43,E282=$B$44,E282=$B$45,E282=$B$46),INDEX($F$42:$F$46,MATCH(E282,$B$42:$B$46,0)),IFERROR(IF(ISNUMBER(SEARCH(":",G282)),IF(AND(OR((LEN(G282)-1)=4,(LEN(G282)-1)=5),MID(G282,0+(LEN(G282)-1)-2,1)=":",ISNUMBER(VALUE(MID(G282,1,1))),IF((LEN(G282)-1)=5,ISNUMBER(VALUE(MID(G282,2,1))),TRUE),ISNUMBER(VALUE(MID(G282,0+(LEN(G282)-1)-1,1))),ISNUMBER(VALUE(MID(G282,0+(LEN(G282)-1),1))),VALUE(MID(G282,1,(LEN(G282)-1)-3))&lt;24,VALUE(MID(G282,0+(LEN(G282)-1)-1,2))&lt;60),VALUE(MID(G282,1,(LEN(G282)-1)-3))/24+VALUE(MID(G282,0+(LEN(G282)-1)-1,2))/1440,-1),IF(AND((LEN(G282)-1)&gt;=1,(LEN(G282)-1)&lt;=2,ISNUMBER(VALUE(MID(G282,1,1))),IF((LEN(G282)-1)=2,ISNUMBER(VALUE(MID(G282,2,1))),TRUE),VALUE(MID(G282,1,(LEN(G282)-1)))&lt;24),VALUE(MID(G282,1,(LEN(G282)-1)))/24,-1)),-1)))</x:f>
      </x:c>
      <x:c r="J282" s="72" t="n">
        <x:f>IF(OR(E282="",E282="В"),0,IF(OR(E282=$B$42,E282=$B$43,E282=$B$44,E282=$B$45,E282=$B$46),INDEX($G$42:$G$46,MATCH(E282,$B$42:$B$46,0)),$D$7))</x:f>
        <x:v>0</x:v>
      </x:c>
      <x:c r="K282" s="73" t="n">
        <x:f>IF(OR(L282="",L282="Выходной"),0,IF(L282="Готово",ROUND(24*MOD(I282-H282,1)-J282/60,10),"Проверить"))</x:f>
        <x:v>0</x:v>
      </x:c>
      <x:c r="L282" s="74" t="str">
        <x:f>IF(E282="","",IF(C282="","Нет дня",IF(E282="В","Выходной",IF(LEN(TRIM($B$24))=0,"Нет имени",IF(COUNTIFS($B$10:$B$33,$B$24)&gt;1,"Повтор имени",IF(OR(E282=$B$42,E282=$B$43,E282=$B$44,E282=$B$45,E282=$B$46),IF(INDEX($I$42:$I$46,MATCH(E282,$B$42:$B$46,0))="Готово","Готово","Проверьте смену"),IF(OR(IFERROR(SEARCH("-",E282),0)=0,IFERROR(SEARCH("-",E282,SEARCH("-",E282)+1),0)&gt;0),"Нет кода",IF(OR(H282&lt;0,I282&lt;0),"Неверное время",IF(H282=I282,"Начало равно концу",IF(NOT(ISNUMBER($D$7)),"Проверьте перерыв",IF(OR($D$7&lt;0,$D$7&lt;&gt;INT($D$7)),"Проверьте перерыв",IF($D$7&gt;=ROUND(MOD(I282-H282,1)*1440,8),"Перерыв не меньше смены","Готово"))))))))))))</x:f>
      </x:c>
      <x:c r="M282" s="3"/>
      <x:c r="N282" s="3"/>
      <x:c r="O282" s="3"/>
      <x:c r="P282" s="3"/>
      <x:c r="Q282" s="3"/>
      <x:c r="R282" s="3"/>
      <x:c r="S282" s="3"/>
      <x:c r="T282" s="3"/>
      <x:c r="U282" s="3"/>
      <x:c r="V282" s="3"/>
      <x:c r="W282" s="3"/>
      <x:c r="X282" s="3"/>
      <x:c r="Y282" s="3"/>
      <x:c r="Z282" s="3"/>
      <x:c r="AA282" s="3"/>
      <x:c r="AB282" s="3"/>
      <x:c r="AC282" s="3"/>
      <x:c r="AD282" s="3"/>
      <x:c r="AE282" s="3"/>
      <x:c r="AF282" s="3"/>
      <x:c r="AG282" s="3"/>
      <x:c r="AH282" s="3"/>
      <x:c r="AI282" s="3"/>
      <x:c r="AJ282" s="3"/>
      <x:c r="AK282" s="3"/>
    </x:row>
    <x:row r="283" ht="30" customHeight="1">
      <x:c r="A283" s="3"/>
      <x:c r="B283" s="69" t="str">
        <x:f>IF($B$24="","",$B$24)</x:f>
      </x:c>
      <x:c r="C283" s="70" t="n">
        <x:f>IF(N$8="","",N$8)</x:f>
        <x:v>46337</x:v>
      </x:c>
      <x:c r="D283" s="69" t="str">
        <x:f>IF(N24="","",N24)</x:f>
      </x:c>
      <x:c r="E283" s="69" t="str">
        <x:f>IFERROR(UPPER(CONCATENATE("",SUBSTITUTE(CONCATENATE("",SUBSTITUTE(CONCATENATE("",SUBSTITUTE(TRIM(CONCATENATE("",D283))," ","")),"–","-")),"—","-"))),CONCATENATE("",D283))</x:f>
      </x:c>
      <x:c r="F283" s="69" t="str">
        <x:f>IFERROR(LEFT(CONCATENATE("[",E283),SEARCH("-",E283)),"")</x:f>
      </x:c>
      <x:c r="G283" s="69" t="str">
        <x:f>IFERROR(MID(CONCATENATE(E283,"]"),SEARCH("-",E283)+1,32),"")</x:f>
      </x:c>
      <x:c r="H283" s="71" t="str">
        <x:f>IF(OR(E283="",E283="В"),"",IF(OR(E283=$B$42,E283=$B$43,E283=$B$44,E283=$B$45,E283=$B$46),INDEX($E$42:$E$46,MATCH(E283,$B$42:$B$46,0)),IFERROR(IF(ISNUMBER(SEARCH(":",F283)),IF(AND(OR((LEN(F283)-1)=4,(LEN(F283)-1)=5),MID(F283,1+(LEN(F283)-1)-2,1)=":",ISNUMBER(VALUE(MID(F283,2,1))),IF((LEN(F283)-1)=5,ISNUMBER(VALUE(MID(F283,3,1))),TRUE),ISNUMBER(VALUE(MID(F283,1+(LEN(F283)-1)-1,1))),ISNUMBER(VALUE(MID(F283,1+(LEN(F283)-1),1))),VALUE(MID(F283,2,(LEN(F283)-1)-3))&lt;24,VALUE(MID(F283,1+(LEN(F283)-1)-1,2))&lt;60),VALUE(MID(F283,2,(LEN(F283)-1)-3))/24+VALUE(MID(F283,1+(LEN(F283)-1)-1,2))/1440,-1),IF(AND((LEN(F283)-1)&gt;=1,(LEN(F283)-1)&lt;=2,ISNUMBER(VALUE(MID(F283,2,1))),IF((LEN(F283)-1)=2,ISNUMBER(VALUE(MID(F283,3,1))),TRUE),VALUE(MID(F283,2,(LEN(F283)-1)))&lt;24),VALUE(MID(F283,2,(LEN(F283)-1)))/24,-1)),-1)))</x:f>
      </x:c>
      <x:c r="I283" s="71" t="str">
        <x:f>IF(OR(E283="",E283="В"),"",IF(OR(E283=$B$42,E283=$B$43,E283=$B$44,E283=$B$45,E283=$B$46),INDEX($F$42:$F$46,MATCH(E283,$B$42:$B$46,0)),IFERROR(IF(ISNUMBER(SEARCH(":",G283)),IF(AND(OR((LEN(G283)-1)=4,(LEN(G283)-1)=5),MID(G283,0+(LEN(G283)-1)-2,1)=":",ISNUMBER(VALUE(MID(G283,1,1))),IF((LEN(G283)-1)=5,ISNUMBER(VALUE(MID(G283,2,1))),TRUE),ISNUMBER(VALUE(MID(G283,0+(LEN(G283)-1)-1,1))),ISNUMBER(VALUE(MID(G283,0+(LEN(G283)-1),1))),VALUE(MID(G283,1,(LEN(G283)-1)-3))&lt;24,VALUE(MID(G283,0+(LEN(G283)-1)-1,2))&lt;60),VALUE(MID(G283,1,(LEN(G283)-1)-3))/24+VALUE(MID(G283,0+(LEN(G283)-1)-1,2))/1440,-1),IF(AND((LEN(G283)-1)&gt;=1,(LEN(G283)-1)&lt;=2,ISNUMBER(VALUE(MID(G283,1,1))),IF((LEN(G283)-1)=2,ISNUMBER(VALUE(MID(G283,2,1))),TRUE),VALUE(MID(G283,1,(LEN(G283)-1)))&lt;24),VALUE(MID(G283,1,(LEN(G283)-1)))/24,-1)),-1)))</x:f>
      </x:c>
      <x:c r="J283" s="72" t="n">
        <x:f>IF(OR(E283="",E283="В"),0,IF(OR(E283=$B$42,E283=$B$43,E283=$B$44,E283=$B$45,E283=$B$46),INDEX($G$42:$G$46,MATCH(E283,$B$42:$B$46,0)),$D$7))</x:f>
        <x:v>0</x:v>
      </x:c>
      <x:c r="K283" s="73" t="n">
        <x:f>IF(OR(L283="",L283="Выходной"),0,IF(L283="Готово",ROUND(24*MOD(I283-H283,1)-J283/60,10),"Проверить"))</x:f>
        <x:v>0</x:v>
      </x:c>
      <x:c r="L283" s="74" t="str">
        <x:f>IF(E283="","",IF(C283="","Нет дня",IF(E283="В","Выходной",IF(LEN(TRIM($B$24))=0,"Нет имени",IF(COUNTIFS($B$10:$B$33,$B$24)&gt;1,"Повтор имени",IF(OR(E283=$B$42,E283=$B$43,E283=$B$44,E283=$B$45,E283=$B$46),IF(INDEX($I$42:$I$46,MATCH(E283,$B$42:$B$46,0))="Готово","Готово","Проверьте смену"),IF(OR(IFERROR(SEARCH("-",E283),0)=0,IFERROR(SEARCH("-",E283,SEARCH("-",E283)+1),0)&gt;0),"Нет кода",IF(OR(H283&lt;0,I283&lt;0),"Неверное время",IF(H283=I283,"Начало равно концу",IF(NOT(ISNUMBER($D$7)),"Проверьте перерыв",IF(OR($D$7&lt;0,$D$7&lt;&gt;INT($D$7)),"Проверьте перерыв",IF($D$7&gt;=ROUND(MOD(I283-H283,1)*1440,8),"Перерыв не меньше смены","Готово"))))))))))))</x:f>
      </x:c>
      <x:c r="M283" s="3"/>
      <x:c r="N283" s="3"/>
      <x:c r="O283" s="3"/>
      <x:c r="P283" s="3"/>
      <x:c r="Q283" s="3"/>
      <x:c r="R283" s="3"/>
      <x:c r="S283" s="3"/>
      <x:c r="T283" s="3"/>
      <x:c r="U283" s="3"/>
      <x:c r="V283" s="3"/>
      <x:c r="W283" s="3"/>
      <x:c r="X283" s="3"/>
      <x:c r="Y283" s="3"/>
      <x:c r="Z283" s="3"/>
      <x:c r="AA283" s="3"/>
      <x:c r="AB283" s="3"/>
      <x:c r="AC283" s="3"/>
      <x:c r="AD283" s="3"/>
      <x:c r="AE283" s="3"/>
      <x:c r="AF283" s="3"/>
      <x:c r="AG283" s="3"/>
      <x:c r="AH283" s="3"/>
      <x:c r="AI283" s="3"/>
      <x:c r="AJ283" s="3"/>
      <x:c r="AK283" s="3"/>
    </x:row>
    <x:row r="284" ht="30" customHeight="1">
      <x:c r="A284" s="3"/>
      <x:c r="B284" s="69" t="str">
        <x:f>IF($B$24="","",$B$24)</x:f>
      </x:c>
      <x:c r="C284" s="70" t="n">
        <x:f>IF(O$8="","",O$8)</x:f>
        <x:v>46338</x:v>
      </x:c>
      <x:c r="D284" s="69" t="str">
        <x:f>IF(O24="","",O24)</x:f>
      </x:c>
      <x:c r="E284" s="69" t="str">
        <x:f>IFERROR(UPPER(CONCATENATE("",SUBSTITUTE(CONCATENATE("",SUBSTITUTE(CONCATENATE("",SUBSTITUTE(TRIM(CONCATENATE("",D284))," ","")),"–","-")),"—","-"))),CONCATENATE("",D284))</x:f>
      </x:c>
      <x:c r="F284" s="69" t="str">
        <x:f>IFERROR(LEFT(CONCATENATE("[",E284),SEARCH("-",E284)),"")</x:f>
      </x:c>
      <x:c r="G284" s="69" t="str">
        <x:f>IFERROR(MID(CONCATENATE(E284,"]"),SEARCH("-",E284)+1,32),"")</x:f>
      </x:c>
      <x:c r="H284" s="71" t="str">
        <x:f>IF(OR(E284="",E284="В"),"",IF(OR(E284=$B$42,E284=$B$43,E284=$B$44,E284=$B$45,E284=$B$46),INDEX($E$42:$E$46,MATCH(E284,$B$42:$B$46,0)),IFERROR(IF(ISNUMBER(SEARCH(":",F284)),IF(AND(OR((LEN(F284)-1)=4,(LEN(F284)-1)=5),MID(F284,1+(LEN(F284)-1)-2,1)=":",ISNUMBER(VALUE(MID(F284,2,1))),IF((LEN(F284)-1)=5,ISNUMBER(VALUE(MID(F284,3,1))),TRUE),ISNUMBER(VALUE(MID(F284,1+(LEN(F284)-1)-1,1))),ISNUMBER(VALUE(MID(F284,1+(LEN(F284)-1),1))),VALUE(MID(F284,2,(LEN(F284)-1)-3))&lt;24,VALUE(MID(F284,1+(LEN(F284)-1)-1,2))&lt;60),VALUE(MID(F284,2,(LEN(F284)-1)-3))/24+VALUE(MID(F284,1+(LEN(F284)-1)-1,2))/1440,-1),IF(AND((LEN(F284)-1)&gt;=1,(LEN(F284)-1)&lt;=2,ISNUMBER(VALUE(MID(F284,2,1))),IF((LEN(F284)-1)=2,ISNUMBER(VALUE(MID(F284,3,1))),TRUE),VALUE(MID(F284,2,(LEN(F284)-1)))&lt;24),VALUE(MID(F284,2,(LEN(F284)-1)))/24,-1)),-1)))</x:f>
      </x:c>
      <x:c r="I284" s="71" t="str">
        <x:f>IF(OR(E284="",E284="В"),"",IF(OR(E284=$B$42,E284=$B$43,E284=$B$44,E284=$B$45,E284=$B$46),INDEX($F$42:$F$46,MATCH(E284,$B$42:$B$46,0)),IFERROR(IF(ISNUMBER(SEARCH(":",G284)),IF(AND(OR((LEN(G284)-1)=4,(LEN(G284)-1)=5),MID(G284,0+(LEN(G284)-1)-2,1)=":",ISNUMBER(VALUE(MID(G284,1,1))),IF((LEN(G284)-1)=5,ISNUMBER(VALUE(MID(G284,2,1))),TRUE),ISNUMBER(VALUE(MID(G284,0+(LEN(G284)-1)-1,1))),ISNUMBER(VALUE(MID(G284,0+(LEN(G284)-1),1))),VALUE(MID(G284,1,(LEN(G284)-1)-3))&lt;24,VALUE(MID(G284,0+(LEN(G284)-1)-1,2))&lt;60),VALUE(MID(G284,1,(LEN(G284)-1)-3))/24+VALUE(MID(G284,0+(LEN(G284)-1)-1,2))/1440,-1),IF(AND((LEN(G284)-1)&gt;=1,(LEN(G284)-1)&lt;=2,ISNUMBER(VALUE(MID(G284,1,1))),IF((LEN(G284)-1)=2,ISNUMBER(VALUE(MID(G284,2,1))),TRUE),VALUE(MID(G284,1,(LEN(G284)-1)))&lt;24),VALUE(MID(G284,1,(LEN(G284)-1)))/24,-1)),-1)))</x:f>
      </x:c>
      <x:c r="J284" s="72" t="n">
        <x:f>IF(OR(E284="",E284="В"),0,IF(OR(E284=$B$42,E284=$B$43,E284=$B$44,E284=$B$45,E284=$B$46),INDEX($G$42:$G$46,MATCH(E284,$B$42:$B$46,0)),$D$7))</x:f>
        <x:v>0</x:v>
      </x:c>
      <x:c r="K284" s="73" t="n">
        <x:f>IF(OR(L284="",L284="Выходной"),0,IF(L284="Готово",ROUND(24*MOD(I284-H284,1)-J284/60,10),"Проверить"))</x:f>
        <x:v>0</x:v>
      </x:c>
      <x:c r="L284" s="74" t="str">
        <x:f>IF(E284="","",IF(C284="","Нет дня",IF(E284="В","Выходной",IF(LEN(TRIM($B$24))=0,"Нет имени",IF(COUNTIFS($B$10:$B$33,$B$24)&gt;1,"Повтор имени",IF(OR(E284=$B$42,E284=$B$43,E284=$B$44,E284=$B$45,E284=$B$46),IF(INDEX($I$42:$I$46,MATCH(E284,$B$42:$B$46,0))="Готово","Готово","Проверьте смену"),IF(OR(IFERROR(SEARCH("-",E284),0)=0,IFERROR(SEARCH("-",E284,SEARCH("-",E284)+1),0)&gt;0),"Нет кода",IF(OR(H284&lt;0,I284&lt;0),"Неверное время",IF(H284=I284,"Начало равно концу",IF(NOT(ISNUMBER($D$7)),"Проверьте перерыв",IF(OR($D$7&lt;0,$D$7&lt;&gt;INT($D$7)),"Проверьте перерыв",IF($D$7&gt;=ROUND(MOD(I284-H284,1)*1440,8),"Перерыв не меньше смены","Готово"))))))))))))</x:f>
      </x:c>
      <x:c r="M284" s="3"/>
      <x:c r="N284" s="3"/>
      <x:c r="O284" s="3"/>
      <x:c r="P284" s="3"/>
      <x:c r="Q284" s="3"/>
      <x:c r="R284" s="3"/>
      <x:c r="S284" s="3"/>
      <x:c r="T284" s="3"/>
      <x:c r="U284" s="3"/>
      <x:c r="V284" s="3"/>
      <x:c r="W284" s="3"/>
      <x:c r="X284" s="3"/>
      <x:c r="Y284" s="3"/>
      <x:c r="Z284" s="3"/>
      <x:c r="AA284" s="3"/>
      <x:c r="AB284" s="3"/>
      <x:c r="AC284" s="3"/>
      <x:c r="AD284" s="3"/>
      <x:c r="AE284" s="3"/>
      <x:c r="AF284" s="3"/>
      <x:c r="AG284" s="3"/>
      <x:c r="AH284" s="3"/>
      <x:c r="AI284" s="3"/>
      <x:c r="AJ284" s="3"/>
      <x:c r="AK284" s="3"/>
    </x:row>
    <x:row r="285" ht="30" customHeight="1">
      <x:c r="A285" s="3"/>
      <x:c r="B285" s="69" t="str">
        <x:f>IF($B$24="","",$B$24)</x:f>
      </x:c>
      <x:c r="C285" s="70" t="n">
        <x:f>IF(P$8="","",P$8)</x:f>
        <x:v>46339</x:v>
      </x:c>
      <x:c r="D285" s="69" t="str">
        <x:f>IF(P24="","",P24)</x:f>
      </x:c>
      <x:c r="E285" s="69" t="str">
        <x:f>IFERROR(UPPER(CONCATENATE("",SUBSTITUTE(CONCATENATE("",SUBSTITUTE(CONCATENATE("",SUBSTITUTE(TRIM(CONCATENATE("",D285))," ","")),"–","-")),"—","-"))),CONCATENATE("",D285))</x:f>
      </x:c>
      <x:c r="F285" s="69" t="str">
        <x:f>IFERROR(LEFT(CONCATENATE("[",E285),SEARCH("-",E285)),"")</x:f>
      </x:c>
      <x:c r="G285" s="69" t="str">
        <x:f>IFERROR(MID(CONCATENATE(E285,"]"),SEARCH("-",E285)+1,32),"")</x:f>
      </x:c>
      <x:c r="H285" s="71" t="str">
        <x:f>IF(OR(E285="",E285="В"),"",IF(OR(E285=$B$42,E285=$B$43,E285=$B$44,E285=$B$45,E285=$B$46),INDEX($E$42:$E$46,MATCH(E285,$B$42:$B$46,0)),IFERROR(IF(ISNUMBER(SEARCH(":",F285)),IF(AND(OR((LEN(F285)-1)=4,(LEN(F285)-1)=5),MID(F285,1+(LEN(F285)-1)-2,1)=":",ISNUMBER(VALUE(MID(F285,2,1))),IF((LEN(F285)-1)=5,ISNUMBER(VALUE(MID(F285,3,1))),TRUE),ISNUMBER(VALUE(MID(F285,1+(LEN(F285)-1)-1,1))),ISNUMBER(VALUE(MID(F285,1+(LEN(F285)-1),1))),VALUE(MID(F285,2,(LEN(F285)-1)-3))&lt;24,VALUE(MID(F285,1+(LEN(F285)-1)-1,2))&lt;60),VALUE(MID(F285,2,(LEN(F285)-1)-3))/24+VALUE(MID(F285,1+(LEN(F285)-1)-1,2))/1440,-1),IF(AND((LEN(F285)-1)&gt;=1,(LEN(F285)-1)&lt;=2,ISNUMBER(VALUE(MID(F285,2,1))),IF((LEN(F285)-1)=2,ISNUMBER(VALUE(MID(F285,3,1))),TRUE),VALUE(MID(F285,2,(LEN(F285)-1)))&lt;24),VALUE(MID(F285,2,(LEN(F285)-1)))/24,-1)),-1)))</x:f>
      </x:c>
      <x:c r="I285" s="71" t="str">
        <x:f>IF(OR(E285="",E285="В"),"",IF(OR(E285=$B$42,E285=$B$43,E285=$B$44,E285=$B$45,E285=$B$46),INDEX($F$42:$F$46,MATCH(E285,$B$42:$B$46,0)),IFERROR(IF(ISNUMBER(SEARCH(":",G285)),IF(AND(OR((LEN(G285)-1)=4,(LEN(G285)-1)=5),MID(G285,0+(LEN(G285)-1)-2,1)=":",ISNUMBER(VALUE(MID(G285,1,1))),IF((LEN(G285)-1)=5,ISNUMBER(VALUE(MID(G285,2,1))),TRUE),ISNUMBER(VALUE(MID(G285,0+(LEN(G285)-1)-1,1))),ISNUMBER(VALUE(MID(G285,0+(LEN(G285)-1),1))),VALUE(MID(G285,1,(LEN(G285)-1)-3))&lt;24,VALUE(MID(G285,0+(LEN(G285)-1)-1,2))&lt;60),VALUE(MID(G285,1,(LEN(G285)-1)-3))/24+VALUE(MID(G285,0+(LEN(G285)-1)-1,2))/1440,-1),IF(AND((LEN(G285)-1)&gt;=1,(LEN(G285)-1)&lt;=2,ISNUMBER(VALUE(MID(G285,1,1))),IF((LEN(G285)-1)=2,ISNUMBER(VALUE(MID(G285,2,1))),TRUE),VALUE(MID(G285,1,(LEN(G285)-1)))&lt;24),VALUE(MID(G285,1,(LEN(G285)-1)))/24,-1)),-1)))</x:f>
      </x:c>
      <x:c r="J285" s="72" t="n">
        <x:f>IF(OR(E285="",E285="В"),0,IF(OR(E285=$B$42,E285=$B$43,E285=$B$44,E285=$B$45,E285=$B$46),INDEX($G$42:$G$46,MATCH(E285,$B$42:$B$46,0)),$D$7))</x:f>
        <x:v>0</x:v>
      </x:c>
      <x:c r="K285" s="73" t="n">
        <x:f>IF(OR(L285="",L285="Выходной"),0,IF(L285="Готово",ROUND(24*MOD(I285-H285,1)-J285/60,10),"Проверить"))</x:f>
        <x:v>0</x:v>
      </x:c>
      <x:c r="L285" s="74" t="str">
        <x:f>IF(E285="","",IF(C285="","Нет дня",IF(E285="В","Выходной",IF(LEN(TRIM($B$24))=0,"Нет имени",IF(COUNTIFS($B$10:$B$33,$B$24)&gt;1,"Повтор имени",IF(OR(E285=$B$42,E285=$B$43,E285=$B$44,E285=$B$45,E285=$B$46),IF(INDEX($I$42:$I$46,MATCH(E285,$B$42:$B$46,0))="Готово","Готово","Проверьте смену"),IF(OR(IFERROR(SEARCH("-",E285),0)=0,IFERROR(SEARCH("-",E285,SEARCH("-",E285)+1),0)&gt;0),"Нет кода",IF(OR(H285&lt;0,I285&lt;0),"Неверное время",IF(H285=I285,"Начало равно концу",IF(NOT(ISNUMBER($D$7)),"Проверьте перерыв",IF(OR($D$7&lt;0,$D$7&lt;&gt;INT($D$7)),"Проверьте перерыв",IF($D$7&gt;=ROUND(MOD(I285-H285,1)*1440,8),"Перерыв не меньше смены","Готово"))))))))))))</x:f>
      </x:c>
      <x:c r="M285" s="3"/>
      <x:c r="N285" s="3"/>
      <x:c r="O285" s="3"/>
      <x:c r="P285" s="3"/>
      <x:c r="Q285" s="3"/>
      <x:c r="R285" s="3"/>
      <x:c r="S285" s="3"/>
      <x:c r="T285" s="3"/>
      <x:c r="U285" s="3"/>
      <x:c r="V285" s="3"/>
      <x:c r="W285" s="3"/>
      <x:c r="X285" s="3"/>
      <x:c r="Y285" s="3"/>
      <x:c r="Z285" s="3"/>
      <x:c r="AA285" s="3"/>
      <x:c r="AB285" s="3"/>
      <x:c r="AC285" s="3"/>
      <x:c r="AD285" s="3"/>
      <x:c r="AE285" s="3"/>
      <x:c r="AF285" s="3"/>
      <x:c r="AG285" s="3"/>
      <x:c r="AH285" s="3"/>
      <x:c r="AI285" s="3"/>
      <x:c r="AJ285" s="3"/>
      <x:c r="AK285" s="3"/>
    </x:row>
    <x:row r="286" ht="30" customHeight="1">
      <x:c r="A286" s="3"/>
      <x:c r="B286" s="69" t="str">
        <x:f>IF($B$24="","",$B$24)</x:f>
      </x:c>
      <x:c r="C286" s="70" t="n">
        <x:f>IF(Q$8="","",Q$8)</x:f>
        <x:v>46340</x:v>
      </x:c>
      <x:c r="D286" s="69" t="str">
        <x:f>IF(Q24="","",Q24)</x:f>
      </x:c>
      <x:c r="E286" s="69" t="str">
        <x:f>IFERROR(UPPER(CONCATENATE("",SUBSTITUTE(CONCATENATE("",SUBSTITUTE(CONCATENATE("",SUBSTITUTE(TRIM(CONCATENATE("",D286))," ","")),"–","-")),"—","-"))),CONCATENATE("",D286))</x:f>
      </x:c>
      <x:c r="F286" s="69" t="str">
        <x:f>IFERROR(LEFT(CONCATENATE("[",E286),SEARCH("-",E286)),"")</x:f>
      </x:c>
      <x:c r="G286" s="69" t="str">
        <x:f>IFERROR(MID(CONCATENATE(E286,"]"),SEARCH("-",E286)+1,32),"")</x:f>
      </x:c>
      <x:c r="H286" s="71" t="str">
        <x:f>IF(OR(E286="",E286="В"),"",IF(OR(E286=$B$42,E286=$B$43,E286=$B$44,E286=$B$45,E286=$B$46),INDEX($E$42:$E$46,MATCH(E286,$B$42:$B$46,0)),IFERROR(IF(ISNUMBER(SEARCH(":",F286)),IF(AND(OR((LEN(F286)-1)=4,(LEN(F286)-1)=5),MID(F286,1+(LEN(F286)-1)-2,1)=":",ISNUMBER(VALUE(MID(F286,2,1))),IF((LEN(F286)-1)=5,ISNUMBER(VALUE(MID(F286,3,1))),TRUE),ISNUMBER(VALUE(MID(F286,1+(LEN(F286)-1)-1,1))),ISNUMBER(VALUE(MID(F286,1+(LEN(F286)-1),1))),VALUE(MID(F286,2,(LEN(F286)-1)-3))&lt;24,VALUE(MID(F286,1+(LEN(F286)-1)-1,2))&lt;60),VALUE(MID(F286,2,(LEN(F286)-1)-3))/24+VALUE(MID(F286,1+(LEN(F286)-1)-1,2))/1440,-1),IF(AND((LEN(F286)-1)&gt;=1,(LEN(F286)-1)&lt;=2,ISNUMBER(VALUE(MID(F286,2,1))),IF((LEN(F286)-1)=2,ISNUMBER(VALUE(MID(F286,3,1))),TRUE),VALUE(MID(F286,2,(LEN(F286)-1)))&lt;24),VALUE(MID(F286,2,(LEN(F286)-1)))/24,-1)),-1)))</x:f>
      </x:c>
      <x:c r="I286" s="71" t="str">
        <x:f>IF(OR(E286="",E286="В"),"",IF(OR(E286=$B$42,E286=$B$43,E286=$B$44,E286=$B$45,E286=$B$46),INDEX($F$42:$F$46,MATCH(E286,$B$42:$B$46,0)),IFERROR(IF(ISNUMBER(SEARCH(":",G286)),IF(AND(OR((LEN(G286)-1)=4,(LEN(G286)-1)=5),MID(G286,0+(LEN(G286)-1)-2,1)=":",ISNUMBER(VALUE(MID(G286,1,1))),IF((LEN(G286)-1)=5,ISNUMBER(VALUE(MID(G286,2,1))),TRUE),ISNUMBER(VALUE(MID(G286,0+(LEN(G286)-1)-1,1))),ISNUMBER(VALUE(MID(G286,0+(LEN(G286)-1),1))),VALUE(MID(G286,1,(LEN(G286)-1)-3))&lt;24,VALUE(MID(G286,0+(LEN(G286)-1)-1,2))&lt;60),VALUE(MID(G286,1,(LEN(G286)-1)-3))/24+VALUE(MID(G286,0+(LEN(G286)-1)-1,2))/1440,-1),IF(AND((LEN(G286)-1)&gt;=1,(LEN(G286)-1)&lt;=2,ISNUMBER(VALUE(MID(G286,1,1))),IF((LEN(G286)-1)=2,ISNUMBER(VALUE(MID(G286,2,1))),TRUE),VALUE(MID(G286,1,(LEN(G286)-1)))&lt;24),VALUE(MID(G286,1,(LEN(G286)-1)))/24,-1)),-1)))</x:f>
      </x:c>
      <x:c r="J286" s="72" t="n">
        <x:f>IF(OR(E286="",E286="В"),0,IF(OR(E286=$B$42,E286=$B$43,E286=$B$44,E286=$B$45,E286=$B$46),INDEX($G$42:$G$46,MATCH(E286,$B$42:$B$46,0)),$D$7))</x:f>
        <x:v>0</x:v>
      </x:c>
      <x:c r="K286" s="73" t="n">
        <x:f>IF(OR(L286="",L286="Выходной"),0,IF(L286="Готово",ROUND(24*MOD(I286-H286,1)-J286/60,10),"Проверить"))</x:f>
        <x:v>0</x:v>
      </x:c>
      <x:c r="L286" s="74" t="str">
        <x:f>IF(E286="","",IF(C286="","Нет дня",IF(E286="В","Выходной",IF(LEN(TRIM($B$24))=0,"Нет имени",IF(COUNTIFS($B$10:$B$33,$B$24)&gt;1,"Повтор имени",IF(OR(E286=$B$42,E286=$B$43,E286=$B$44,E286=$B$45,E286=$B$46),IF(INDEX($I$42:$I$46,MATCH(E286,$B$42:$B$46,0))="Готово","Готово","Проверьте смену"),IF(OR(IFERROR(SEARCH("-",E286),0)=0,IFERROR(SEARCH("-",E286,SEARCH("-",E286)+1),0)&gt;0),"Нет кода",IF(OR(H286&lt;0,I286&lt;0),"Неверное время",IF(H286=I286,"Начало равно концу",IF(NOT(ISNUMBER($D$7)),"Проверьте перерыв",IF(OR($D$7&lt;0,$D$7&lt;&gt;INT($D$7)),"Проверьте перерыв",IF($D$7&gt;=ROUND(MOD(I286-H286,1)*1440,8),"Перерыв не меньше смены","Готово"))))))))))))</x:f>
      </x:c>
      <x:c r="M286" s="3"/>
      <x:c r="N286" s="3"/>
      <x:c r="O286" s="3"/>
      <x:c r="P286" s="3"/>
      <x:c r="Q286" s="3"/>
      <x:c r="R286" s="3"/>
      <x:c r="S286" s="3"/>
      <x:c r="T286" s="3"/>
      <x:c r="U286" s="3"/>
      <x:c r="V286" s="3"/>
      <x:c r="W286" s="3"/>
      <x:c r="X286" s="3"/>
      <x:c r="Y286" s="3"/>
      <x:c r="Z286" s="3"/>
      <x:c r="AA286" s="3"/>
      <x:c r="AB286" s="3"/>
      <x:c r="AC286" s="3"/>
      <x:c r="AD286" s="3"/>
      <x:c r="AE286" s="3"/>
      <x:c r="AF286" s="3"/>
      <x:c r="AG286" s="3"/>
      <x:c r="AH286" s="3"/>
      <x:c r="AI286" s="3"/>
      <x:c r="AJ286" s="3"/>
      <x:c r="AK286" s="3"/>
    </x:row>
    <x:row r="287" ht="30" customHeight="1">
      <x:c r="A287" s="3"/>
      <x:c r="B287" s="69" t="str">
        <x:f>IF($B$24="","",$B$24)</x:f>
      </x:c>
      <x:c r="C287" s="70" t="n">
        <x:f>IF(R$8="","",R$8)</x:f>
        <x:v>46341</x:v>
      </x:c>
      <x:c r="D287" s="69" t="str">
        <x:f>IF(R24="","",R24)</x:f>
      </x:c>
      <x:c r="E287" s="69" t="str">
        <x:f>IFERROR(UPPER(CONCATENATE("",SUBSTITUTE(CONCATENATE("",SUBSTITUTE(CONCATENATE("",SUBSTITUTE(TRIM(CONCATENATE("",D287))," ","")),"–","-")),"—","-"))),CONCATENATE("",D287))</x:f>
      </x:c>
      <x:c r="F287" s="69" t="str">
        <x:f>IFERROR(LEFT(CONCATENATE("[",E287),SEARCH("-",E287)),"")</x:f>
      </x:c>
      <x:c r="G287" s="69" t="str">
        <x:f>IFERROR(MID(CONCATENATE(E287,"]"),SEARCH("-",E287)+1,32),"")</x:f>
      </x:c>
      <x:c r="H287" s="71" t="str">
        <x:f>IF(OR(E287="",E287="В"),"",IF(OR(E287=$B$42,E287=$B$43,E287=$B$44,E287=$B$45,E287=$B$46),INDEX($E$42:$E$46,MATCH(E287,$B$42:$B$46,0)),IFERROR(IF(ISNUMBER(SEARCH(":",F287)),IF(AND(OR((LEN(F287)-1)=4,(LEN(F287)-1)=5),MID(F287,1+(LEN(F287)-1)-2,1)=":",ISNUMBER(VALUE(MID(F287,2,1))),IF((LEN(F287)-1)=5,ISNUMBER(VALUE(MID(F287,3,1))),TRUE),ISNUMBER(VALUE(MID(F287,1+(LEN(F287)-1)-1,1))),ISNUMBER(VALUE(MID(F287,1+(LEN(F287)-1),1))),VALUE(MID(F287,2,(LEN(F287)-1)-3))&lt;24,VALUE(MID(F287,1+(LEN(F287)-1)-1,2))&lt;60),VALUE(MID(F287,2,(LEN(F287)-1)-3))/24+VALUE(MID(F287,1+(LEN(F287)-1)-1,2))/1440,-1),IF(AND((LEN(F287)-1)&gt;=1,(LEN(F287)-1)&lt;=2,ISNUMBER(VALUE(MID(F287,2,1))),IF((LEN(F287)-1)=2,ISNUMBER(VALUE(MID(F287,3,1))),TRUE),VALUE(MID(F287,2,(LEN(F287)-1)))&lt;24),VALUE(MID(F287,2,(LEN(F287)-1)))/24,-1)),-1)))</x:f>
      </x:c>
      <x:c r="I287" s="71" t="str">
        <x:f>IF(OR(E287="",E287="В"),"",IF(OR(E287=$B$42,E287=$B$43,E287=$B$44,E287=$B$45,E287=$B$46),INDEX($F$42:$F$46,MATCH(E287,$B$42:$B$46,0)),IFERROR(IF(ISNUMBER(SEARCH(":",G287)),IF(AND(OR((LEN(G287)-1)=4,(LEN(G287)-1)=5),MID(G287,0+(LEN(G287)-1)-2,1)=":",ISNUMBER(VALUE(MID(G287,1,1))),IF((LEN(G287)-1)=5,ISNUMBER(VALUE(MID(G287,2,1))),TRUE),ISNUMBER(VALUE(MID(G287,0+(LEN(G287)-1)-1,1))),ISNUMBER(VALUE(MID(G287,0+(LEN(G287)-1),1))),VALUE(MID(G287,1,(LEN(G287)-1)-3))&lt;24,VALUE(MID(G287,0+(LEN(G287)-1)-1,2))&lt;60),VALUE(MID(G287,1,(LEN(G287)-1)-3))/24+VALUE(MID(G287,0+(LEN(G287)-1)-1,2))/1440,-1),IF(AND((LEN(G287)-1)&gt;=1,(LEN(G287)-1)&lt;=2,ISNUMBER(VALUE(MID(G287,1,1))),IF((LEN(G287)-1)=2,ISNUMBER(VALUE(MID(G287,2,1))),TRUE),VALUE(MID(G287,1,(LEN(G287)-1)))&lt;24),VALUE(MID(G287,1,(LEN(G287)-1)))/24,-1)),-1)))</x:f>
      </x:c>
      <x:c r="J287" s="72" t="n">
        <x:f>IF(OR(E287="",E287="В"),0,IF(OR(E287=$B$42,E287=$B$43,E287=$B$44,E287=$B$45,E287=$B$46),INDEX($G$42:$G$46,MATCH(E287,$B$42:$B$46,0)),$D$7))</x:f>
        <x:v>0</x:v>
      </x:c>
      <x:c r="K287" s="73" t="n">
        <x:f>IF(OR(L287="",L287="Выходной"),0,IF(L287="Готово",ROUND(24*MOD(I287-H287,1)-J287/60,10),"Проверить"))</x:f>
        <x:v>0</x:v>
      </x:c>
      <x:c r="L287" s="74" t="str">
        <x:f>IF(E287="","",IF(C287="","Нет дня",IF(E287="В","Выходной",IF(LEN(TRIM($B$24))=0,"Нет имени",IF(COUNTIFS($B$10:$B$33,$B$24)&gt;1,"Повтор имени",IF(OR(E287=$B$42,E287=$B$43,E287=$B$44,E287=$B$45,E287=$B$46),IF(INDEX($I$42:$I$46,MATCH(E287,$B$42:$B$46,0))="Готово","Готово","Проверьте смену"),IF(OR(IFERROR(SEARCH("-",E287),0)=0,IFERROR(SEARCH("-",E287,SEARCH("-",E287)+1),0)&gt;0),"Нет кода",IF(OR(H287&lt;0,I287&lt;0),"Неверное время",IF(H287=I287,"Начало равно концу",IF(NOT(ISNUMBER($D$7)),"Проверьте перерыв",IF(OR($D$7&lt;0,$D$7&lt;&gt;INT($D$7)),"Проверьте перерыв",IF($D$7&gt;=ROUND(MOD(I287-H287,1)*1440,8),"Перерыв не меньше смены","Готово"))))))))))))</x:f>
      </x:c>
      <x:c r="M287" s="3"/>
      <x:c r="N287" s="3"/>
      <x:c r="O287" s="3"/>
      <x:c r="P287" s="3"/>
      <x:c r="Q287" s="3"/>
      <x:c r="R287" s="3"/>
      <x:c r="S287" s="3"/>
      <x:c r="T287" s="3"/>
      <x:c r="U287" s="3"/>
      <x:c r="V287" s="3"/>
      <x:c r="W287" s="3"/>
      <x:c r="X287" s="3"/>
      <x:c r="Y287" s="3"/>
      <x:c r="Z287" s="3"/>
      <x:c r="AA287" s="3"/>
      <x:c r="AB287" s="3"/>
      <x:c r="AC287" s="3"/>
      <x:c r="AD287" s="3"/>
      <x:c r="AE287" s="3"/>
      <x:c r="AF287" s="3"/>
      <x:c r="AG287" s="3"/>
      <x:c r="AH287" s="3"/>
      <x:c r="AI287" s="3"/>
      <x:c r="AJ287" s="3"/>
      <x:c r="AK287" s="3"/>
    </x:row>
    <x:row r="288" ht="30" customHeight="1">
      <x:c r="A288" s="3"/>
      <x:c r="B288" s="69" t="str">
        <x:f>IF($B$24="","",$B$24)</x:f>
      </x:c>
      <x:c r="C288" s="70" t="n">
        <x:f>IF(S$8="","",S$8)</x:f>
        <x:v>46342</x:v>
      </x:c>
      <x:c r="D288" s="69" t="str">
        <x:f>IF(S24="","",S24)</x:f>
      </x:c>
      <x:c r="E288" s="69" t="str">
        <x:f>IFERROR(UPPER(CONCATENATE("",SUBSTITUTE(CONCATENATE("",SUBSTITUTE(CONCATENATE("",SUBSTITUTE(TRIM(CONCATENATE("",D288))," ","")),"–","-")),"—","-"))),CONCATENATE("",D288))</x:f>
      </x:c>
      <x:c r="F288" s="69" t="str">
        <x:f>IFERROR(LEFT(CONCATENATE("[",E288),SEARCH("-",E288)),"")</x:f>
      </x:c>
      <x:c r="G288" s="69" t="str">
        <x:f>IFERROR(MID(CONCATENATE(E288,"]"),SEARCH("-",E288)+1,32),"")</x:f>
      </x:c>
      <x:c r="H288" s="71" t="str">
        <x:f>IF(OR(E288="",E288="В"),"",IF(OR(E288=$B$42,E288=$B$43,E288=$B$44,E288=$B$45,E288=$B$46),INDEX($E$42:$E$46,MATCH(E288,$B$42:$B$46,0)),IFERROR(IF(ISNUMBER(SEARCH(":",F288)),IF(AND(OR((LEN(F288)-1)=4,(LEN(F288)-1)=5),MID(F288,1+(LEN(F288)-1)-2,1)=":",ISNUMBER(VALUE(MID(F288,2,1))),IF((LEN(F288)-1)=5,ISNUMBER(VALUE(MID(F288,3,1))),TRUE),ISNUMBER(VALUE(MID(F288,1+(LEN(F288)-1)-1,1))),ISNUMBER(VALUE(MID(F288,1+(LEN(F288)-1),1))),VALUE(MID(F288,2,(LEN(F288)-1)-3))&lt;24,VALUE(MID(F288,1+(LEN(F288)-1)-1,2))&lt;60),VALUE(MID(F288,2,(LEN(F288)-1)-3))/24+VALUE(MID(F288,1+(LEN(F288)-1)-1,2))/1440,-1),IF(AND((LEN(F288)-1)&gt;=1,(LEN(F288)-1)&lt;=2,ISNUMBER(VALUE(MID(F288,2,1))),IF((LEN(F288)-1)=2,ISNUMBER(VALUE(MID(F288,3,1))),TRUE),VALUE(MID(F288,2,(LEN(F288)-1)))&lt;24),VALUE(MID(F288,2,(LEN(F288)-1)))/24,-1)),-1)))</x:f>
      </x:c>
      <x:c r="I288" s="71" t="str">
        <x:f>IF(OR(E288="",E288="В"),"",IF(OR(E288=$B$42,E288=$B$43,E288=$B$44,E288=$B$45,E288=$B$46),INDEX($F$42:$F$46,MATCH(E288,$B$42:$B$46,0)),IFERROR(IF(ISNUMBER(SEARCH(":",G288)),IF(AND(OR((LEN(G288)-1)=4,(LEN(G288)-1)=5),MID(G288,0+(LEN(G288)-1)-2,1)=":",ISNUMBER(VALUE(MID(G288,1,1))),IF((LEN(G288)-1)=5,ISNUMBER(VALUE(MID(G288,2,1))),TRUE),ISNUMBER(VALUE(MID(G288,0+(LEN(G288)-1)-1,1))),ISNUMBER(VALUE(MID(G288,0+(LEN(G288)-1),1))),VALUE(MID(G288,1,(LEN(G288)-1)-3))&lt;24,VALUE(MID(G288,0+(LEN(G288)-1)-1,2))&lt;60),VALUE(MID(G288,1,(LEN(G288)-1)-3))/24+VALUE(MID(G288,0+(LEN(G288)-1)-1,2))/1440,-1),IF(AND((LEN(G288)-1)&gt;=1,(LEN(G288)-1)&lt;=2,ISNUMBER(VALUE(MID(G288,1,1))),IF((LEN(G288)-1)=2,ISNUMBER(VALUE(MID(G288,2,1))),TRUE),VALUE(MID(G288,1,(LEN(G288)-1)))&lt;24),VALUE(MID(G288,1,(LEN(G288)-1)))/24,-1)),-1)))</x:f>
      </x:c>
      <x:c r="J288" s="72" t="n">
        <x:f>IF(OR(E288="",E288="В"),0,IF(OR(E288=$B$42,E288=$B$43,E288=$B$44,E288=$B$45,E288=$B$46),INDEX($G$42:$G$46,MATCH(E288,$B$42:$B$46,0)),$D$7))</x:f>
        <x:v>0</x:v>
      </x:c>
      <x:c r="K288" s="73" t="n">
        <x:f>IF(OR(L288="",L288="Выходной"),0,IF(L288="Готово",ROUND(24*MOD(I288-H288,1)-J288/60,10),"Проверить"))</x:f>
        <x:v>0</x:v>
      </x:c>
      <x:c r="L288" s="74" t="str">
        <x:f>IF(E288="","",IF(C288="","Нет дня",IF(E288="В","Выходной",IF(LEN(TRIM($B$24))=0,"Нет имени",IF(COUNTIFS($B$10:$B$33,$B$24)&gt;1,"Повтор имени",IF(OR(E288=$B$42,E288=$B$43,E288=$B$44,E288=$B$45,E288=$B$46),IF(INDEX($I$42:$I$46,MATCH(E288,$B$42:$B$46,0))="Готово","Готово","Проверьте смену"),IF(OR(IFERROR(SEARCH("-",E288),0)=0,IFERROR(SEARCH("-",E288,SEARCH("-",E288)+1),0)&gt;0),"Нет кода",IF(OR(H288&lt;0,I288&lt;0),"Неверное время",IF(H288=I288,"Начало равно концу",IF(NOT(ISNUMBER($D$7)),"Проверьте перерыв",IF(OR($D$7&lt;0,$D$7&lt;&gt;INT($D$7)),"Проверьте перерыв",IF($D$7&gt;=ROUND(MOD(I288-H288,1)*1440,8),"Перерыв не меньше смены","Готово"))))))))))))</x:f>
      </x:c>
      <x:c r="M288" s="3"/>
      <x:c r="N288" s="3"/>
      <x:c r="O288" s="3"/>
      <x:c r="P288" s="3"/>
      <x:c r="Q288" s="3"/>
      <x:c r="R288" s="3"/>
      <x:c r="S288" s="3"/>
      <x:c r="T288" s="3"/>
      <x:c r="U288" s="3"/>
      <x:c r="V288" s="3"/>
      <x:c r="W288" s="3"/>
      <x:c r="X288" s="3"/>
      <x:c r="Y288" s="3"/>
      <x:c r="Z288" s="3"/>
      <x:c r="AA288" s="3"/>
      <x:c r="AB288" s="3"/>
      <x:c r="AC288" s="3"/>
      <x:c r="AD288" s="3"/>
      <x:c r="AE288" s="3"/>
      <x:c r="AF288" s="3"/>
      <x:c r="AG288" s="3"/>
      <x:c r="AH288" s="3"/>
      <x:c r="AI288" s="3"/>
      <x:c r="AJ288" s="3"/>
      <x:c r="AK288" s="3"/>
    </x:row>
    <x:row r="289" ht="30" customHeight="1">
      <x:c r="A289" s="3"/>
      <x:c r="B289" s="69" t="str">
        <x:f>IF($B$24="","",$B$24)</x:f>
      </x:c>
      <x:c r="C289" s="70" t="n">
        <x:f>IF(T$8="","",T$8)</x:f>
        <x:v>46343</x:v>
      </x:c>
      <x:c r="D289" s="69" t="str">
        <x:f>IF(T24="","",T24)</x:f>
      </x:c>
      <x:c r="E289" s="69" t="str">
        <x:f>IFERROR(UPPER(CONCATENATE("",SUBSTITUTE(CONCATENATE("",SUBSTITUTE(CONCATENATE("",SUBSTITUTE(TRIM(CONCATENATE("",D289))," ","")),"–","-")),"—","-"))),CONCATENATE("",D289))</x:f>
      </x:c>
      <x:c r="F289" s="69" t="str">
        <x:f>IFERROR(LEFT(CONCATENATE("[",E289),SEARCH("-",E289)),"")</x:f>
      </x:c>
      <x:c r="G289" s="69" t="str">
        <x:f>IFERROR(MID(CONCATENATE(E289,"]"),SEARCH("-",E289)+1,32),"")</x:f>
      </x:c>
      <x:c r="H289" s="71" t="str">
        <x:f>IF(OR(E289="",E289="В"),"",IF(OR(E289=$B$42,E289=$B$43,E289=$B$44,E289=$B$45,E289=$B$46),INDEX($E$42:$E$46,MATCH(E289,$B$42:$B$46,0)),IFERROR(IF(ISNUMBER(SEARCH(":",F289)),IF(AND(OR((LEN(F289)-1)=4,(LEN(F289)-1)=5),MID(F289,1+(LEN(F289)-1)-2,1)=":",ISNUMBER(VALUE(MID(F289,2,1))),IF((LEN(F289)-1)=5,ISNUMBER(VALUE(MID(F289,3,1))),TRUE),ISNUMBER(VALUE(MID(F289,1+(LEN(F289)-1)-1,1))),ISNUMBER(VALUE(MID(F289,1+(LEN(F289)-1),1))),VALUE(MID(F289,2,(LEN(F289)-1)-3))&lt;24,VALUE(MID(F289,1+(LEN(F289)-1)-1,2))&lt;60),VALUE(MID(F289,2,(LEN(F289)-1)-3))/24+VALUE(MID(F289,1+(LEN(F289)-1)-1,2))/1440,-1),IF(AND((LEN(F289)-1)&gt;=1,(LEN(F289)-1)&lt;=2,ISNUMBER(VALUE(MID(F289,2,1))),IF((LEN(F289)-1)=2,ISNUMBER(VALUE(MID(F289,3,1))),TRUE),VALUE(MID(F289,2,(LEN(F289)-1)))&lt;24),VALUE(MID(F289,2,(LEN(F289)-1)))/24,-1)),-1)))</x:f>
      </x:c>
      <x:c r="I289" s="71" t="str">
        <x:f>IF(OR(E289="",E289="В"),"",IF(OR(E289=$B$42,E289=$B$43,E289=$B$44,E289=$B$45,E289=$B$46),INDEX($F$42:$F$46,MATCH(E289,$B$42:$B$46,0)),IFERROR(IF(ISNUMBER(SEARCH(":",G289)),IF(AND(OR((LEN(G289)-1)=4,(LEN(G289)-1)=5),MID(G289,0+(LEN(G289)-1)-2,1)=":",ISNUMBER(VALUE(MID(G289,1,1))),IF((LEN(G289)-1)=5,ISNUMBER(VALUE(MID(G289,2,1))),TRUE),ISNUMBER(VALUE(MID(G289,0+(LEN(G289)-1)-1,1))),ISNUMBER(VALUE(MID(G289,0+(LEN(G289)-1),1))),VALUE(MID(G289,1,(LEN(G289)-1)-3))&lt;24,VALUE(MID(G289,0+(LEN(G289)-1)-1,2))&lt;60),VALUE(MID(G289,1,(LEN(G289)-1)-3))/24+VALUE(MID(G289,0+(LEN(G289)-1)-1,2))/1440,-1),IF(AND((LEN(G289)-1)&gt;=1,(LEN(G289)-1)&lt;=2,ISNUMBER(VALUE(MID(G289,1,1))),IF((LEN(G289)-1)=2,ISNUMBER(VALUE(MID(G289,2,1))),TRUE),VALUE(MID(G289,1,(LEN(G289)-1)))&lt;24),VALUE(MID(G289,1,(LEN(G289)-1)))/24,-1)),-1)))</x:f>
      </x:c>
      <x:c r="J289" s="72" t="n">
        <x:f>IF(OR(E289="",E289="В"),0,IF(OR(E289=$B$42,E289=$B$43,E289=$B$44,E289=$B$45,E289=$B$46),INDEX($G$42:$G$46,MATCH(E289,$B$42:$B$46,0)),$D$7))</x:f>
        <x:v>0</x:v>
      </x:c>
      <x:c r="K289" s="73" t="n">
        <x:f>IF(OR(L289="",L289="Выходной"),0,IF(L289="Готово",ROUND(24*MOD(I289-H289,1)-J289/60,10),"Проверить"))</x:f>
        <x:v>0</x:v>
      </x:c>
      <x:c r="L289" s="74" t="str">
        <x:f>IF(E289="","",IF(C289="","Нет дня",IF(E289="В","Выходной",IF(LEN(TRIM($B$24))=0,"Нет имени",IF(COUNTIFS($B$10:$B$33,$B$24)&gt;1,"Повтор имени",IF(OR(E289=$B$42,E289=$B$43,E289=$B$44,E289=$B$45,E289=$B$46),IF(INDEX($I$42:$I$46,MATCH(E289,$B$42:$B$46,0))="Готово","Готово","Проверьте смену"),IF(OR(IFERROR(SEARCH("-",E289),0)=0,IFERROR(SEARCH("-",E289,SEARCH("-",E289)+1),0)&gt;0),"Нет кода",IF(OR(H289&lt;0,I289&lt;0),"Неверное время",IF(H289=I289,"Начало равно концу",IF(NOT(ISNUMBER($D$7)),"Проверьте перерыв",IF(OR($D$7&lt;0,$D$7&lt;&gt;INT($D$7)),"Проверьте перерыв",IF($D$7&gt;=ROUND(MOD(I289-H289,1)*1440,8),"Перерыв не меньше смены","Готово"))))))))))))</x:f>
      </x:c>
      <x:c r="M289" s="3"/>
      <x:c r="N289" s="3"/>
      <x:c r="O289" s="3"/>
      <x:c r="P289" s="3"/>
      <x:c r="Q289" s="3"/>
      <x:c r="R289" s="3"/>
      <x:c r="S289" s="3"/>
      <x:c r="T289" s="3"/>
      <x:c r="U289" s="3"/>
      <x:c r="V289" s="3"/>
      <x:c r="W289" s="3"/>
      <x:c r="X289" s="3"/>
      <x:c r="Y289" s="3"/>
      <x:c r="Z289" s="3"/>
      <x:c r="AA289" s="3"/>
      <x:c r="AB289" s="3"/>
      <x:c r="AC289" s="3"/>
      <x:c r="AD289" s="3"/>
      <x:c r="AE289" s="3"/>
      <x:c r="AF289" s="3"/>
      <x:c r="AG289" s="3"/>
      <x:c r="AH289" s="3"/>
      <x:c r="AI289" s="3"/>
      <x:c r="AJ289" s="3"/>
      <x:c r="AK289" s="3"/>
    </x:row>
    <x:row r="290" ht="30" customHeight="1">
      <x:c r="A290" s="3"/>
      <x:c r="B290" s="69" t="str">
        <x:f>IF($B$24="","",$B$24)</x:f>
      </x:c>
      <x:c r="C290" s="70" t="n">
        <x:f>IF(U$8="","",U$8)</x:f>
        <x:v>46344</x:v>
      </x:c>
      <x:c r="D290" s="69" t="str">
        <x:f>IF(U24="","",U24)</x:f>
      </x:c>
      <x:c r="E290" s="69" t="str">
        <x:f>IFERROR(UPPER(CONCATENATE("",SUBSTITUTE(CONCATENATE("",SUBSTITUTE(CONCATENATE("",SUBSTITUTE(TRIM(CONCATENATE("",D290))," ","")),"–","-")),"—","-"))),CONCATENATE("",D290))</x:f>
      </x:c>
      <x:c r="F290" s="69" t="str">
        <x:f>IFERROR(LEFT(CONCATENATE("[",E290),SEARCH("-",E290)),"")</x:f>
      </x:c>
      <x:c r="G290" s="69" t="str">
        <x:f>IFERROR(MID(CONCATENATE(E290,"]"),SEARCH("-",E290)+1,32),"")</x:f>
      </x:c>
      <x:c r="H290" s="71" t="str">
        <x:f>IF(OR(E290="",E290="В"),"",IF(OR(E290=$B$42,E290=$B$43,E290=$B$44,E290=$B$45,E290=$B$46),INDEX($E$42:$E$46,MATCH(E290,$B$42:$B$46,0)),IFERROR(IF(ISNUMBER(SEARCH(":",F290)),IF(AND(OR((LEN(F290)-1)=4,(LEN(F290)-1)=5),MID(F290,1+(LEN(F290)-1)-2,1)=":",ISNUMBER(VALUE(MID(F290,2,1))),IF((LEN(F290)-1)=5,ISNUMBER(VALUE(MID(F290,3,1))),TRUE),ISNUMBER(VALUE(MID(F290,1+(LEN(F290)-1)-1,1))),ISNUMBER(VALUE(MID(F290,1+(LEN(F290)-1),1))),VALUE(MID(F290,2,(LEN(F290)-1)-3))&lt;24,VALUE(MID(F290,1+(LEN(F290)-1)-1,2))&lt;60),VALUE(MID(F290,2,(LEN(F290)-1)-3))/24+VALUE(MID(F290,1+(LEN(F290)-1)-1,2))/1440,-1),IF(AND((LEN(F290)-1)&gt;=1,(LEN(F290)-1)&lt;=2,ISNUMBER(VALUE(MID(F290,2,1))),IF((LEN(F290)-1)=2,ISNUMBER(VALUE(MID(F290,3,1))),TRUE),VALUE(MID(F290,2,(LEN(F290)-1)))&lt;24),VALUE(MID(F290,2,(LEN(F290)-1)))/24,-1)),-1)))</x:f>
      </x:c>
      <x:c r="I290" s="71" t="str">
        <x:f>IF(OR(E290="",E290="В"),"",IF(OR(E290=$B$42,E290=$B$43,E290=$B$44,E290=$B$45,E290=$B$46),INDEX($F$42:$F$46,MATCH(E290,$B$42:$B$46,0)),IFERROR(IF(ISNUMBER(SEARCH(":",G290)),IF(AND(OR((LEN(G290)-1)=4,(LEN(G290)-1)=5),MID(G290,0+(LEN(G290)-1)-2,1)=":",ISNUMBER(VALUE(MID(G290,1,1))),IF((LEN(G290)-1)=5,ISNUMBER(VALUE(MID(G290,2,1))),TRUE),ISNUMBER(VALUE(MID(G290,0+(LEN(G290)-1)-1,1))),ISNUMBER(VALUE(MID(G290,0+(LEN(G290)-1),1))),VALUE(MID(G290,1,(LEN(G290)-1)-3))&lt;24,VALUE(MID(G290,0+(LEN(G290)-1)-1,2))&lt;60),VALUE(MID(G290,1,(LEN(G290)-1)-3))/24+VALUE(MID(G290,0+(LEN(G290)-1)-1,2))/1440,-1),IF(AND((LEN(G290)-1)&gt;=1,(LEN(G290)-1)&lt;=2,ISNUMBER(VALUE(MID(G290,1,1))),IF((LEN(G290)-1)=2,ISNUMBER(VALUE(MID(G290,2,1))),TRUE),VALUE(MID(G290,1,(LEN(G290)-1)))&lt;24),VALUE(MID(G290,1,(LEN(G290)-1)))/24,-1)),-1)))</x:f>
      </x:c>
      <x:c r="J290" s="72" t="n">
        <x:f>IF(OR(E290="",E290="В"),0,IF(OR(E290=$B$42,E290=$B$43,E290=$B$44,E290=$B$45,E290=$B$46),INDEX($G$42:$G$46,MATCH(E290,$B$42:$B$46,0)),$D$7))</x:f>
        <x:v>0</x:v>
      </x:c>
      <x:c r="K290" s="73" t="n">
        <x:f>IF(OR(L290="",L290="Выходной"),0,IF(L290="Готово",ROUND(24*MOD(I290-H290,1)-J290/60,10),"Проверить"))</x:f>
        <x:v>0</x:v>
      </x:c>
      <x:c r="L290" s="74" t="str">
        <x:f>IF(E290="","",IF(C290="","Нет дня",IF(E290="В","Выходной",IF(LEN(TRIM($B$24))=0,"Нет имени",IF(COUNTIFS($B$10:$B$33,$B$24)&gt;1,"Повтор имени",IF(OR(E290=$B$42,E290=$B$43,E290=$B$44,E290=$B$45,E290=$B$46),IF(INDEX($I$42:$I$46,MATCH(E290,$B$42:$B$46,0))="Готово","Готово","Проверьте смену"),IF(OR(IFERROR(SEARCH("-",E290),0)=0,IFERROR(SEARCH("-",E290,SEARCH("-",E290)+1),0)&gt;0),"Нет кода",IF(OR(H290&lt;0,I290&lt;0),"Неверное время",IF(H290=I290,"Начало равно концу",IF(NOT(ISNUMBER($D$7)),"Проверьте перерыв",IF(OR($D$7&lt;0,$D$7&lt;&gt;INT($D$7)),"Проверьте перерыв",IF($D$7&gt;=ROUND(MOD(I290-H290,1)*1440,8),"Перерыв не меньше смены","Готово"))))))))))))</x:f>
      </x:c>
      <x:c r="M290" s="3"/>
      <x:c r="N290" s="3"/>
      <x:c r="O290" s="3"/>
      <x:c r="P290" s="3"/>
      <x:c r="Q290" s="3"/>
      <x:c r="R290" s="3"/>
      <x:c r="S290" s="3"/>
      <x:c r="T290" s="3"/>
      <x:c r="U290" s="3"/>
      <x:c r="V290" s="3"/>
      <x:c r="W290" s="3"/>
      <x:c r="X290" s="3"/>
      <x:c r="Y290" s="3"/>
      <x:c r="Z290" s="3"/>
      <x:c r="AA290" s="3"/>
      <x:c r="AB290" s="3"/>
      <x:c r="AC290" s="3"/>
      <x:c r="AD290" s="3"/>
      <x:c r="AE290" s="3"/>
      <x:c r="AF290" s="3"/>
      <x:c r="AG290" s="3"/>
      <x:c r="AH290" s="3"/>
      <x:c r="AI290" s="3"/>
      <x:c r="AJ290" s="3"/>
      <x:c r="AK290" s="3"/>
    </x:row>
    <x:row r="291" ht="30" customHeight="1">
      <x:c r="A291" s="3"/>
      <x:c r="B291" s="69" t="str">
        <x:f>IF($B$24="","",$B$24)</x:f>
      </x:c>
      <x:c r="C291" s="70" t="n">
        <x:f>IF(V$8="","",V$8)</x:f>
        <x:v>46345</x:v>
      </x:c>
      <x:c r="D291" s="69" t="str">
        <x:f>IF(V24="","",V24)</x:f>
      </x:c>
      <x:c r="E291" s="69" t="str">
        <x:f>IFERROR(UPPER(CONCATENATE("",SUBSTITUTE(CONCATENATE("",SUBSTITUTE(CONCATENATE("",SUBSTITUTE(TRIM(CONCATENATE("",D291))," ","")),"–","-")),"—","-"))),CONCATENATE("",D291))</x:f>
      </x:c>
      <x:c r="F291" s="69" t="str">
        <x:f>IFERROR(LEFT(CONCATENATE("[",E291),SEARCH("-",E291)),"")</x:f>
      </x:c>
      <x:c r="G291" s="69" t="str">
        <x:f>IFERROR(MID(CONCATENATE(E291,"]"),SEARCH("-",E291)+1,32),"")</x:f>
      </x:c>
      <x:c r="H291" s="71" t="str">
        <x:f>IF(OR(E291="",E291="В"),"",IF(OR(E291=$B$42,E291=$B$43,E291=$B$44,E291=$B$45,E291=$B$46),INDEX($E$42:$E$46,MATCH(E291,$B$42:$B$46,0)),IFERROR(IF(ISNUMBER(SEARCH(":",F291)),IF(AND(OR((LEN(F291)-1)=4,(LEN(F291)-1)=5),MID(F291,1+(LEN(F291)-1)-2,1)=":",ISNUMBER(VALUE(MID(F291,2,1))),IF((LEN(F291)-1)=5,ISNUMBER(VALUE(MID(F291,3,1))),TRUE),ISNUMBER(VALUE(MID(F291,1+(LEN(F291)-1)-1,1))),ISNUMBER(VALUE(MID(F291,1+(LEN(F291)-1),1))),VALUE(MID(F291,2,(LEN(F291)-1)-3))&lt;24,VALUE(MID(F291,1+(LEN(F291)-1)-1,2))&lt;60),VALUE(MID(F291,2,(LEN(F291)-1)-3))/24+VALUE(MID(F291,1+(LEN(F291)-1)-1,2))/1440,-1),IF(AND((LEN(F291)-1)&gt;=1,(LEN(F291)-1)&lt;=2,ISNUMBER(VALUE(MID(F291,2,1))),IF((LEN(F291)-1)=2,ISNUMBER(VALUE(MID(F291,3,1))),TRUE),VALUE(MID(F291,2,(LEN(F291)-1)))&lt;24),VALUE(MID(F291,2,(LEN(F291)-1)))/24,-1)),-1)))</x:f>
      </x:c>
      <x:c r="I291" s="71" t="str">
        <x:f>IF(OR(E291="",E291="В"),"",IF(OR(E291=$B$42,E291=$B$43,E291=$B$44,E291=$B$45,E291=$B$46),INDEX($F$42:$F$46,MATCH(E291,$B$42:$B$46,0)),IFERROR(IF(ISNUMBER(SEARCH(":",G291)),IF(AND(OR((LEN(G291)-1)=4,(LEN(G291)-1)=5),MID(G291,0+(LEN(G291)-1)-2,1)=":",ISNUMBER(VALUE(MID(G291,1,1))),IF((LEN(G291)-1)=5,ISNUMBER(VALUE(MID(G291,2,1))),TRUE),ISNUMBER(VALUE(MID(G291,0+(LEN(G291)-1)-1,1))),ISNUMBER(VALUE(MID(G291,0+(LEN(G291)-1),1))),VALUE(MID(G291,1,(LEN(G291)-1)-3))&lt;24,VALUE(MID(G291,0+(LEN(G291)-1)-1,2))&lt;60),VALUE(MID(G291,1,(LEN(G291)-1)-3))/24+VALUE(MID(G291,0+(LEN(G291)-1)-1,2))/1440,-1),IF(AND((LEN(G291)-1)&gt;=1,(LEN(G291)-1)&lt;=2,ISNUMBER(VALUE(MID(G291,1,1))),IF((LEN(G291)-1)=2,ISNUMBER(VALUE(MID(G291,2,1))),TRUE),VALUE(MID(G291,1,(LEN(G291)-1)))&lt;24),VALUE(MID(G291,1,(LEN(G291)-1)))/24,-1)),-1)))</x:f>
      </x:c>
      <x:c r="J291" s="72" t="n">
        <x:f>IF(OR(E291="",E291="В"),0,IF(OR(E291=$B$42,E291=$B$43,E291=$B$44,E291=$B$45,E291=$B$46),INDEX($G$42:$G$46,MATCH(E291,$B$42:$B$46,0)),$D$7))</x:f>
        <x:v>0</x:v>
      </x:c>
      <x:c r="K291" s="73" t="n">
        <x:f>IF(OR(L291="",L291="Выходной"),0,IF(L291="Готово",ROUND(24*MOD(I291-H291,1)-J291/60,10),"Проверить"))</x:f>
        <x:v>0</x:v>
      </x:c>
      <x:c r="L291" s="74" t="str">
        <x:f>IF(E291="","",IF(C291="","Нет дня",IF(E291="В","Выходной",IF(LEN(TRIM($B$24))=0,"Нет имени",IF(COUNTIFS($B$10:$B$33,$B$24)&gt;1,"Повтор имени",IF(OR(E291=$B$42,E291=$B$43,E291=$B$44,E291=$B$45,E291=$B$46),IF(INDEX($I$42:$I$46,MATCH(E291,$B$42:$B$46,0))="Готово","Готово","Проверьте смену"),IF(OR(IFERROR(SEARCH("-",E291),0)=0,IFERROR(SEARCH("-",E291,SEARCH("-",E291)+1),0)&gt;0),"Нет кода",IF(OR(H291&lt;0,I291&lt;0),"Неверное время",IF(H291=I291,"Начало равно концу",IF(NOT(ISNUMBER($D$7)),"Проверьте перерыв",IF(OR($D$7&lt;0,$D$7&lt;&gt;INT($D$7)),"Проверьте перерыв",IF($D$7&gt;=ROUND(MOD(I291-H291,1)*1440,8),"Перерыв не меньше смены","Готово"))))))))))))</x:f>
      </x:c>
      <x:c r="M291" s="3"/>
      <x:c r="N291" s="3"/>
      <x:c r="O291" s="3"/>
      <x:c r="P291" s="3"/>
      <x:c r="Q291" s="3"/>
      <x:c r="R291" s="3"/>
      <x:c r="S291" s="3"/>
      <x:c r="T291" s="3"/>
      <x:c r="U291" s="3"/>
      <x:c r="V291" s="3"/>
      <x:c r="W291" s="3"/>
      <x:c r="X291" s="3"/>
      <x:c r="Y291" s="3"/>
      <x:c r="Z291" s="3"/>
      <x:c r="AA291" s="3"/>
      <x:c r="AB291" s="3"/>
      <x:c r="AC291" s="3"/>
      <x:c r="AD291" s="3"/>
      <x:c r="AE291" s="3"/>
      <x:c r="AF291" s="3"/>
      <x:c r="AG291" s="3"/>
      <x:c r="AH291" s="3"/>
      <x:c r="AI291" s="3"/>
      <x:c r="AJ291" s="3"/>
      <x:c r="AK291" s="3"/>
    </x:row>
    <x:row r="292" ht="30" customHeight="1">
      <x:c r="A292" s="3"/>
      <x:c r="B292" s="69" t="str">
        <x:f>IF($B$24="","",$B$24)</x:f>
      </x:c>
      <x:c r="C292" s="70" t="n">
        <x:f>IF(W$8="","",W$8)</x:f>
        <x:v>46346</x:v>
      </x:c>
      <x:c r="D292" s="69" t="str">
        <x:f>IF(W24="","",W24)</x:f>
      </x:c>
      <x:c r="E292" s="69" t="str">
        <x:f>IFERROR(UPPER(CONCATENATE("",SUBSTITUTE(CONCATENATE("",SUBSTITUTE(CONCATENATE("",SUBSTITUTE(TRIM(CONCATENATE("",D292))," ","")),"–","-")),"—","-"))),CONCATENATE("",D292))</x:f>
      </x:c>
      <x:c r="F292" s="69" t="str">
        <x:f>IFERROR(LEFT(CONCATENATE("[",E292),SEARCH("-",E292)),"")</x:f>
      </x:c>
      <x:c r="G292" s="69" t="str">
        <x:f>IFERROR(MID(CONCATENATE(E292,"]"),SEARCH("-",E292)+1,32),"")</x:f>
      </x:c>
      <x:c r="H292" s="71" t="str">
        <x:f>IF(OR(E292="",E292="В"),"",IF(OR(E292=$B$42,E292=$B$43,E292=$B$44,E292=$B$45,E292=$B$46),INDEX($E$42:$E$46,MATCH(E292,$B$42:$B$46,0)),IFERROR(IF(ISNUMBER(SEARCH(":",F292)),IF(AND(OR((LEN(F292)-1)=4,(LEN(F292)-1)=5),MID(F292,1+(LEN(F292)-1)-2,1)=":",ISNUMBER(VALUE(MID(F292,2,1))),IF((LEN(F292)-1)=5,ISNUMBER(VALUE(MID(F292,3,1))),TRUE),ISNUMBER(VALUE(MID(F292,1+(LEN(F292)-1)-1,1))),ISNUMBER(VALUE(MID(F292,1+(LEN(F292)-1),1))),VALUE(MID(F292,2,(LEN(F292)-1)-3))&lt;24,VALUE(MID(F292,1+(LEN(F292)-1)-1,2))&lt;60),VALUE(MID(F292,2,(LEN(F292)-1)-3))/24+VALUE(MID(F292,1+(LEN(F292)-1)-1,2))/1440,-1),IF(AND((LEN(F292)-1)&gt;=1,(LEN(F292)-1)&lt;=2,ISNUMBER(VALUE(MID(F292,2,1))),IF((LEN(F292)-1)=2,ISNUMBER(VALUE(MID(F292,3,1))),TRUE),VALUE(MID(F292,2,(LEN(F292)-1)))&lt;24),VALUE(MID(F292,2,(LEN(F292)-1)))/24,-1)),-1)))</x:f>
      </x:c>
      <x:c r="I292" s="71" t="str">
        <x:f>IF(OR(E292="",E292="В"),"",IF(OR(E292=$B$42,E292=$B$43,E292=$B$44,E292=$B$45,E292=$B$46),INDEX($F$42:$F$46,MATCH(E292,$B$42:$B$46,0)),IFERROR(IF(ISNUMBER(SEARCH(":",G292)),IF(AND(OR((LEN(G292)-1)=4,(LEN(G292)-1)=5),MID(G292,0+(LEN(G292)-1)-2,1)=":",ISNUMBER(VALUE(MID(G292,1,1))),IF((LEN(G292)-1)=5,ISNUMBER(VALUE(MID(G292,2,1))),TRUE),ISNUMBER(VALUE(MID(G292,0+(LEN(G292)-1)-1,1))),ISNUMBER(VALUE(MID(G292,0+(LEN(G292)-1),1))),VALUE(MID(G292,1,(LEN(G292)-1)-3))&lt;24,VALUE(MID(G292,0+(LEN(G292)-1)-1,2))&lt;60),VALUE(MID(G292,1,(LEN(G292)-1)-3))/24+VALUE(MID(G292,0+(LEN(G292)-1)-1,2))/1440,-1),IF(AND((LEN(G292)-1)&gt;=1,(LEN(G292)-1)&lt;=2,ISNUMBER(VALUE(MID(G292,1,1))),IF((LEN(G292)-1)=2,ISNUMBER(VALUE(MID(G292,2,1))),TRUE),VALUE(MID(G292,1,(LEN(G292)-1)))&lt;24),VALUE(MID(G292,1,(LEN(G292)-1)))/24,-1)),-1)))</x:f>
      </x:c>
      <x:c r="J292" s="72" t="n">
        <x:f>IF(OR(E292="",E292="В"),0,IF(OR(E292=$B$42,E292=$B$43,E292=$B$44,E292=$B$45,E292=$B$46),INDEX($G$42:$G$46,MATCH(E292,$B$42:$B$46,0)),$D$7))</x:f>
        <x:v>0</x:v>
      </x:c>
      <x:c r="K292" s="73" t="n">
        <x:f>IF(OR(L292="",L292="Выходной"),0,IF(L292="Готово",ROUND(24*MOD(I292-H292,1)-J292/60,10),"Проверить"))</x:f>
        <x:v>0</x:v>
      </x:c>
      <x:c r="L292" s="74" t="str">
        <x:f>IF(E292="","",IF(C292="","Нет дня",IF(E292="В","Выходной",IF(LEN(TRIM($B$24))=0,"Нет имени",IF(COUNTIFS($B$10:$B$33,$B$24)&gt;1,"Повтор имени",IF(OR(E292=$B$42,E292=$B$43,E292=$B$44,E292=$B$45,E292=$B$46),IF(INDEX($I$42:$I$46,MATCH(E292,$B$42:$B$46,0))="Готово","Готово","Проверьте смену"),IF(OR(IFERROR(SEARCH("-",E292),0)=0,IFERROR(SEARCH("-",E292,SEARCH("-",E292)+1),0)&gt;0),"Нет кода",IF(OR(H292&lt;0,I292&lt;0),"Неверное время",IF(H292=I292,"Начало равно концу",IF(NOT(ISNUMBER($D$7)),"Проверьте перерыв",IF(OR($D$7&lt;0,$D$7&lt;&gt;INT($D$7)),"Проверьте перерыв",IF($D$7&gt;=ROUND(MOD(I292-H292,1)*1440,8),"Перерыв не меньше смены","Готово"))))))))))))</x:f>
      </x:c>
      <x:c r="M292" s="3"/>
      <x:c r="N292" s="3"/>
      <x:c r="O292" s="3"/>
      <x:c r="P292" s="3"/>
      <x:c r="Q292" s="3"/>
      <x:c r="R292" s="3"/>
      <x:c r="S292" s="3"/>
      <x:c r="T292" s="3"/>
      <x:c r="U292" s="3"/>
      <x:c r="V292" s="3"/>
      <x:c r="W292" s="3"/>
      <x:c r="X292" s="3"/>
      <x:c r="Y292" s="3"/>
      <x:c r="Z292" s="3"/>
      <x:c r="AA292" s="3"/>
      <x:c r="AB292" s="3"/>
      <x:c r="AC292" s="3"/>
      <x:c r="AD292" s="3"/>
      <x:c r="AE292" s="3"/>
      <x:c r="AF292" s="3"/>
      <x:c r="AG292" s="3"/>
      <x:c r="AH292" s="3"/>
      <x:c r="AI292" s="3"/>
      <x:c r="AJ292" s="3"/>
      <x:c r="AK292" s="3"/>
    </x:row>
    <x:row r="293" ht="30" customHeight="1">
      <x:c r="A293" s="3"/>
      <x:c r="B293" s="69" t="str">
        <x:f>IF($B$24="","",$B$24)</x:f>
      </x:c>
      <x:c r="C293" s="70" t="n">
        <x:f>IF(X$8="","",X$8)</x:f>
        <x:v>46347</x:v>
      </x:c>
      <x:c r="D293" s="69" t="str">
        <x:f>IF(X24="","",X24)</x:f>
      </x:c>
      <x:c r="E293" s="69" t="str">
        <x:f>IFERROR(UPPER(CONCATENATE("",SUBSTITUTE(CONCATENATE("",SUBSTITUTE(CONCATENATE("",SUBSTITUTE(TRIM(CONCATENATE("",D293))," ","")),"–","-")),"—","-"))),CONCATENATE("",D293))</x:f>
      </x:c>
      <x:c r="F293" s="69" t="str">
        <x:f>IFERROR(LEFT(CONCATENATE("[",E293),SEARCH("-",E293)),"")</x:f>
      </x:c>
      <x:c r="G293" s="69" t="str">
        <x:f>IFERROR(MID(CONCATENATE(E293,"]"),SEARCH("-",E293)+1,32),"")</x:f>
      </x:c>
      <x:c r="H293" s="71" t="str">
        <x:f>IF(OR(E293="",E293="В"),"",IF(OR(E293=$B$42,E293=$B$43,E293=$B$44,E293=$B$45,E293=$B$46),INDEX($E$42:$E$46,MATCH(E293,$B$42:$B$46,0)),IFERROR(IF(ISNUMBER(SEARCH(":",F293)),IF(AND(OR((LEN(F293)-1)=4,(LEN(F293)-1)=5),MID(F293,1+(LEN(F293)-1)-2,1)=":",ISNUMBER(VALUE(MID(F293,2,1))),IF((LEN(F293)-1)=5,ISNUMBER(VALUE(MID(F293,3,1))),TRUE),ISNUMBER(VALUE(MID(F293,1+(LEN(F293)-1)-1,1))),ISNUMBER(VALUE(MID(F293,1+(LEN(F293)-1),1))),VALUE(MID(F293,2,(LEN(F293)-1)-3))&lt;24,VALUE(MID(F293,1+(LEN(F293)-1)-1,2))&lt;60),VALUE(MID(F293,2,(LEN(F293)-1)-3))/24+VALUE(MID(F293,1+(LEN(F293)-1)-1,2))/1440,-1),IF(AND((LEN(F293)-1)&gt;=1,(LEN(F293)-1)&lt;=2,ISNUMBER(VALUE(MID(F293,2,1))),IF((LEN(F293)-1)=2,ISNUMBER(VALUE(MID(F293,3,1))),TRUE),VALUE(MID(F293,2,(LEN(F293)-1)))&lt;24),VALUE(MID(F293,2,(LEN(F293)-1)))/24,-1)),-1)))</x:f>
      </x:c>
      <x:c r="I293" s="71" t="str">
        <x:f>IF(OR(E293="",E293="В"),"",IF(OR(E293=$B$42,E293=$B$43,E293=$B$44,E293=$B$45,E293=$B$46),INDEX($F$42:$F$46,MATCH(E293,$B$42:$B$46,0)),IFERROR(IF(ISNUMBER(SEARCH(":",G293)),IF(AND(OR((LEN(G293)-1)=4,(LEN(G293)-1)=5),MID(G293,0+(LEN(G293)-1)-2,1)=":",ISNUMBER(VALUE(MID(G293,1,1))),IF((LEN(G293)-1)=5,ISNUMBER(VALUE(MID(G293,2,1))),TRUE),ISNUMBER(VALUE(MID(G293,0+(LEN(G293)-1)-1,1))),ISNUMBER(VALUE(MID(G293,0+(LEN(G293)-1),1))),VALUE(MID(G293,1,(LEN(G293)-1)-3))&lt;24,VALUE(MID(G293,0+(LEN(G293)-1)-1,2))&lt;60),VALUE(MID(G293,1,(LEN(G293)-1)-3))/24+VALUE(MID(G293,0+(LEN(G293)-1)-1,2))/1440,-1),IF(AND((LEN(G293)-1)&gt;=1,(LEN(G293)-1)&lt;=2,ISNUMBER(VALUE(MID(G293,1,1))),IF((LEN(G293)-1)=2,ISNUMBER(VALUE(MID(G293,2,1))),TRUE),VALUE(MID(G293,1,(LEN(G293)-1)))&lt;24),VALUE(MID(G293,1,(LEN(G293)-1)))/24,-1)),-1)))</x:f>
      </x:c>
      <x:c r="J293" s="72" t="n">
        <x:f>IF(OR(E293="",E293="В"),0,IF(OR(E293=$B$42,E293=$B$43,E293=$B$44,E293=$B$45,E293=$B$46),INDEX($G$42:$G$46,MATCH(E293,$B$42:$B$46,0)),$D$7))</x:f>
        <x:v>0</x:v>
      </x:c>
      <x:c r="K293" s="73" t="n">
        <x:f>IF(OR(L293="",L293="Выходной"),0,IF(L293="Готово",ROUND(24*MOD(I293-H293,1)-J293/60,10),"Проверить"))</x:f>
        <x:v>0</x:v>
      </x:c>
      <x:c r="L293" s="74" t="str">
        <x:f>IF(E293="","",IF(C293="","Нет дня",IF(E293="В","Выходной",IF(LEN(TRIM($B$24))=0,"Нет имени",IF(COUNTIFS($B$10:$B$33,$B$24)&gt;1,"Повтор имени",IF(OR(E293=$B$42,E293=$B$43,E293=$B$44,E293=$B$45,E293=$B$46),IF(INDEX($I$42:$I$46,MATCH(E293,$B$42:$B$46,0))="Готово","Готово","Проверьте смену"),IF(OR(IFERROR(SEARCH("-",E293),0)=0,IFERROR(SEARCH("-",E293,SEARCH("-",E293)+1),0)&gt;0),"Нет кода",IF(OR(H293&lt;0,I293&lt;0),"Неверное время",IF(H293=I293,"Начало равно концу",IF(NOT(ISNUMBER($D$7)),"Проверьте перерыв",IF(OR($D$7&lt;0,$D$7&lt;&gt;INT($D$7)),"Проверьте перерыв",IF($D$7&gt;=ROUND(MOD(I293-H293,1)*1440,8),"Перерыв не меньше смены","Готово"))))))))))))</x:f>
      </x:c>
      <x:c r="M293" s="3"/>
      <x:c r="N293" s="3"/>
      <x:c r="O293" s="3"/>
      <x:c r="P293" s="3"/>
      <x:c r="Q293" s="3"/>
      <x:c r="R293" s="3"/>
      <x:c r="S293" s="3"/>
      <x:c r="T293" s="3"/>
      <x:c r="U293" s="3"/>
      <x:c r="V293" s="3"/>
      <x:c r="W293" s="3"/>
      <x:c r="X293" s="3"/>
      <x:c r="Y293" s="3"/>
      <x:c r="Z293" s="3"/>
      <x:c r="AA293" s="3"/>
      <x:c r="AB293" s="3"/>
      <x:c r="AC293" s="3"/>
      <x:c r="AD293" s="3"/>
      <x:c r="AE293" s="3"/>
      <x:c r="AF293" s="3"/>
      <x:c r="AG293" s="3"/>
      <x:c r="AH293" s="3"/>
      <x:c r="AI293" s="3"/>
      <x:c r="AJ293" s="3"/>
      <x:c r="AK293" s="3"/>
    </x:row>
    <x:row r="294" ht="30" customHeight="1">
      <x:c r="A294" s="3"/>
      <x:c r="B294" s="69" t="str">
        <x:f>IF($B$24="","",$B$24)</x:f>
      </x:c>
      <x:c r="C294" s="70" t="n">
        <x:f>IF(Y$8="","",Y$8)</x:f>
        <x:v>46348</x:v>
      </x:c>
      <x:c r="D294" s="69" t="str">
        <x:f>IF(Y24="","",Y24)</x:f>
      </x:c>
      <x:c r="E294" s="69" t="str">
        <x:f>IFERROR(UPPER(CONCATENATE("",SUBSTITUTE(CONCATENATE("",SUBSTITUTE(CONCATENATE("",SUBSTITUTE(TRIM(CONCATENATE("",D294))," ","")),"–","-")),"—","-"))),CONCATENATE("",D294))</x:f>
      </x:c>
      <x:c r="F294" s="69" t="str">
        <x:f>IFERROR(LEFT(CONCATENATE("[",E294),SEARCH("-",E294)),"")</x:f>
      </x:c>
      <x:c r="G294" s="69" t="str">
        <x:f>IFERROR(MID(CONCATENATE(E294,"]"),SEARCH("-",E294)+1,32),"")</x:f>
      </x:c>
      <x:c r="H294" s="71" t="str">
        <x:f>IF(OR(E294="",E294="В"),"",IF(OR(E294=$B$42,E294=$B$43,E294=$B$44,E294=$B$45,E294=$B$46),INDEX($E$42:$E$46,MATCH(E294,$B$42:$B$46,0)),IFERROR(IF(ISNUMBER(SEARCH(":",F294)),IF(AND(OR((LEN(F294)-1)=4,(LEN(F294)-1)=5),MID(F294,1+(LEN(F294)-1)-2,1)=":",ISNUMBER(VALUE(MID(F294,2,1))),IF((LEN(F294)-1)=5,ISNUMBER(VALUE(MID(F294,3,1))),TRUE),ISNUMBER(VALUE(MID(F294,1+(LEN(F294)-1)-1,1))),ISNUMBER(VALUE(MID(F294,1+(LEN(F294)-1),1))),VALUE(MID(F294,2,(LEN(F294)-1)-3))&lt;24,VALUE(MID(F294,1+(LEN(F294)-1)-1,2))&lt;60),VALUE(MID(F294,2,(LEN(F294)-1)-3))/24+VALUE(MID(F294,1+(LEN(F294)-1)-1,2))/1440,-1),IF(AND((LEN(F294)-1)&gt;=1,(LEN(F294)-1)&lt;=2,ISNUMBER(VALUE(MID(F294,2,1))),IF((LEN(F294)-1)=2,ISNUMBER(VALUE(MID(F294,3,1))),TRUE),VALUE(MID(F294,2,(LEN(F294)-1)))&lt;24),VALUE(MID(F294,2,(LEN(F294)-1)))/24,-1)),-1)))</x:f>
      </x:c>
      <x:c r="I294" s="71" t="str">
        <x:f>IF(OR(E294="",E294="В"),"",IF(OR(E294=$B$42,E294=$B$43,E294=$B$44,E294=$B$45,E294=$B$46),INDEX($F$42:$F$46,MATCH(E294,$B$42:$B$46,0)),IFERROR(IF(ISNUMBER(SEARCH(":",G294)),IF(AND(OR((LEN(G294)-1)=4,(LEN(G294)-1)=5),MID(G294,0+(LEN(G294)-1)-2,1)=":",ISNUMBER(VALUE(MID(G294,1,1))),IF((LEN(G294)-1)=5,ISNUMBER(VALUE(MID(G294,2,1))),TRUE),ISNUMBER(VALUE(MID(G294,0+(LEN(G294)-1)-1,1))),ISNUMBER(VALUE(MID(G294,0+(LEN(G294)-1),1))),VALUE(MID(G294,1,(LEN(G294)-1)-3))&lt;24,VALUE(MID(G294,0+(LEN(G294)-1)-1,2))&lt;60),VALUE(MID(G294,1,(LEN(G294)-1)-3))/24+VALUE(MID(G294,0+(LEN(G294)-1)-1,2))/1440,-1),IF(AND((LEN(G294)-1)&gt;=1,(LEN(G294)-1)&lt;=2,ISNUMBER(VALUE(MID(G294,1,1))),IF((LEN(G294)-1)=2,ISNUMBER(VALUE(MID(G294,2,1))),TRUE),VALUE(MID(G294,1,(LEN(G294)-1)))&lt;24),VALUE(MID(G294,1,(LEN(G294)-1)))/24,-1)),-1)))</x:f>
      </x:c>
      <x:c r="J294" s="72" t="n">
        <x:f>IF(OR(E294="",E294="В"),0,IF(OR(E294=$B$42,E294=$B$43,E294=$B$44,E294=$B$45,E294=$B$46),INDEX($G$42:$G$46,MATCH(E294,$B$42:$B$46,0)),$D$7))</x:f>
        <x:v>0</x:v>
      </x:c>
      <x:c r="K294" s="73" t="n">
        <x:f>IF(OR(L294="",L294="Выходной"),0,IF(L294="Готово",ROUND(24*MOD(I294-H294,1)-J294/60,10),"Проверить"))</x:f>
        <x:v>0</x:v>
      </x:c>
      <x:c r="L294" s="74" t="str">
        <x:f>IF(E294="","",IF(C294="","Нет дня",IF(E294="В","Выходной",IF(LEN(TRIM($B$24))=0,"Нет имени",IF(COUNTIFS($B$10:$B$33,$B$24)&gt;1,"Повтор имени",IF(OR(E294=$B$42,E294=$B$43,E294=$B$44,E294=$B$45,E294=$B$46),IF(INDEX($I$42:$I$46,MATCH(E294,$B$42:$B$46,0))="Готово","Готово","Проверьте смену"),IF(OR(IFERROR(SEARCH("-",E294),0)=0,IFERROR(SEARCH("-",E294,SEARCH("-",E294)+1),0)&gt;0),"Нет кода",IF(OR(H294&lt;0,I294&lt;0),"Неверное время",IF(H294=I294,"Начало равно концу",IF(NOT(ISNUMBER($D$7)),"Проверьте перерыв",IF(OR($D$7&lt;0,$D$7&lt;&gt;INT($D$7)),"Проверьте перерыв",IF($D$7&gt;=ROUND(MOD(I294-H294,1)*1440,8),"Перерыв не меньше смены","Готово"))))))))))))</x:f>
      </x:c>
      <x:c r="M294" s="3"/>
      <x:c r="N294" s="3"/>
      <x:c r="O294" s="3"/>
      <x:c r="P294" s="3"/>
      <x:c r="Q294" s="3"/>
      <x:c r="R294" s="3"/>
      <x:c r="S294" s="3"/>
      <x:c r="T294" s="3"/>
      <x:c r="U294" s="3"/>
      <x:c r="V294" s="3"/>
      <x:c r="W294" s="3"/>
      <x:c r="X294" s="3"/>
      <x:c r="Y294" s="3"/>
      <x:c r="Z294" s="3"/>
      <x:c r="AA294" s="3"/>
      <x:c r="AB294" s="3"/>
      <x:c r="AC294" s="3"/>
      <x:c r="AD294" s="3"/>
      <x:c r="AE294" s="3"/>
      <x:c r="AF294" s="3"/>
      <x:c r="AG294" s="3"/>
      <x:c r="AH294" s="3"/>
      <x:c r="AI294" s="3"/>
      <x:c r="AJ294" s="3"/>
      <x:c r="AK294" s="3"/>
    </x:row>
    <x:row r="295" ht="30" customHeight="1">
      <x:c r="A295" s="3"/>
      <x:c r="B295" s="69" t="str">
        <x:f>IF($B$24="","",$B$24)</x:f>
      </x:c>
      <x:c r="C295" s="70" t="n">
        <x:f>IF(Z$8="","",Z$8)</x:f>
        <x:v>46349</x:v>
      </x:c>
      <x:c r="D295" s="69" t="str">
        <x:f>IF(Z24="","",Z24)</x:f>
      </x:c>
      <x:c r="E295" s="69" t="str">
        <x:f>IFERROR(UPPER(CONCATENATE("",SUBSTITUTE(CONCATENATE("",SUBSTITUTE(CONCATENATE("",SUBSTITUTE(TRIM(CONCATENATE("",D295))," ","")),"–","-")),"—","-"))),CONCATENATE("",D295))</x:f>
      </x:c>
      <x:c r="F295" s="69" t="str">
        <x:f>IFERROR(LEFT(CONCATENATE("[",E295),SEARCH("-",E295)),"")</x:f>
      </x:c>
      <x:c r="G295" s="69" t="str">
        <x:f>IFERROR(MID(CONCATENATE(E295,"]"),SEARCH("-",E295)+1,32),"")</x:f>
      </x:c>
      <x:c r="H295" s="71" t="str">
        <x:f>IF(OR(E295="",E295="В"),"",IF(OR(E295=$B$42,E295=$B$43,E295=$B$44,E295=$B$45,E295=$B$46),INDEX($E$42:$E$46,MATCH(E295,$B$42:$B$46,0)),IFERROR(IF(ISNUMBER(SEARCH(":",F295)),IF(AND(OR((LEN(F295)-1)=4,(LEN(F295)-1)=5),MID(F295,1+(LEN(F295)-1)-2,1)=":",ISNUMBER(VALUE(MID(F295,2,1))),IF((LEN(F295)-1)=5,ISNUMBER(VALUE(MID(F295,3,1))),TRUE),ISNUMBER(VALUE(MID(F295,1+(LEN(F295)-1)-1,1))),ISNUMBER(VALUE(MID(F295,1+(LEN(F295)-1),1))),VALUE(MID(F295,2,(LEN(F295)-1)-3))&lt;24,VALUE(MID(F295,1+(LEN(F295)-1)-1,2))&lt;60),VALUE(MID(F295,2,(LEN(F295)-1)-3))/24+VALUE(MID(F295,1+(LEN(F295)-1)-1,2))/1440,-1),IF(AND((LEN(F295)-1)&gt;=1,(LEN(F295)-1)&lt;=2,ISNUMBER(VALUE(MID(F295,2,1))),IF((LEN(F295)-1)=2,ISNUMBER(VALUE(MID(F295,3,1))),TRUE),VALUE(MID(F295,2,(LEN(F295)-1)))&lt;24),VALUE(MID(F295,2,(LEN(F295)-1)))/24,-1)),-1)))</x:f>
      </x:c>
      <x:c r="I295" s="71" t="str">
        <x:f>IF(OR(E295="",E295="В"),"",IF(OR(E295=$B$42,E295=$B$43,E295=$B$44,E295=$B$45,E295=$B$46),INDEX($F$42:$F$46,MATCH(E295,$B$42:$B$46,0)),IFERROR(IF(ISNUMBER(SEARCH(":",G295)),IF(AND(OR((LEN(G295)-1)=4,(LEN(G295)-1)=5),MID(G295,0+(LEN(G295)-1)-2,1)=":",ISNUMBER(VALUE(MID(G295,1,1))),IF((LEN(G295)-1)=5,ISNUMBER(VALUE(MID(G295,2,1))),TRUE),ISNUMBER(VALUE(MID(G295,0+(LEN(G295)-1)-1,1))),ISNUMBER(VALUE(MID(G295,0+(LEN(G295)-1),1))),VALUE(MID(G295,1,(LEN(G295)-1)-3))&lt;24,VALUE(MID(G295,0+(LEN(G295)-1)-1,2))&lt;60),VALUE(MID(G295,1,(LEN(G295)-1)-3))/24+VALUE(MID(G295,0+(LEN(G295)-1)-1,2))/1440,-1),IF(AND((LEN(G295)-1)&gt;=1,(LEN(G295)-1)&lt;=2,ISNUMBER(VALUE(MID(G295,1,1))),IF((LEN(G295)-1)=2,ISNUMBER(VALUE(MID(G295,2,1))),TRUE),VALUE(MID(G295,1,(LEN(G295)-1)))&lt;24),VALUE(MID(G295,1,(LEN(G295)-1)))/24,-1)),-1)))</x:f>
      </x:c>
      <x:c r="J295" s="72" t="n">
        <x:f>IF(OR(E295="",E295="В"),0,IF(OR(E295=$B$42,E295=$B$43,E295=$B$44,E295=$B$45,E295=$B$46),INDEX($G$42:$G$46,MATCH(E295,$B$42:$B$46,0)),$D$7))</x:f>
        <x:v>0</x:v>
      </x:c>
      <x:c r="K295" s="73" t="n">
        <x:f>IF(OR(L295="",L295="Выходной"),0,IF(L295="Готово",ROUND(24*MOD(I295-H295,1)-J295/60,10),"Проверить"))</x:f>
        <x:v>0</x:v>
      </x:c>
      <x:c r="L295" s="74" t="str">
        <x:f>IF(E295="","",IF(C295="","Нет дня",IF(E295="В","Выходной",IF(LEN(TRIM($B$24))=0,"Нет имени",IF(COUNTIFS($B$10:$B$33,$B$24)&gt;1,"Повтор имени",IF(OR(E295=$B$42,E295=$B$43,E295=$B$44,E295=$B$45,E295=$B$46),IF(INDEX($I$42:$I$46,MATCH(E295,$B$42:$B$46,0))="Готово","Готово","Проверьте смену"),IF(OR(IFERROR(SEARCH("-",E295),0)=0,IFERROR(SEARCH("-",E295,SEARCH("-",E295)+1),0)&gt;0),"Нет кода",IF(OR(H295&lt;0,I295&lt;0),"Неверное время",IF(H295=I295,"Начало равно концу",IF(NOT(ISNUMBER($D$7)),"Проверьте перерыв",IF(OR($D$7&lt;0,$D$7&lt;&gt;INT($D$7)),"Проверьте перерыв",IF($D$7&gt;=ROUND(MOD(I295-H295,1)*1440,8),"Перерыв не меньше смены","Готово"))))))))))))</x:f>
      </x:c>
      <x:c r="M295" s="3"/>
      <x:c r="N295" s="3"/>
      <x:c r="O295" s="3"/>
      <x:c r="P295" s="3"/>
      <x:c r="Q295" s="3"/>
      <x:c r="R295" s="3"/>
      <x:c r="S295" s="3"/>
      <x:c r="T295" s="3"/>
      <x:c r="U295" s="3"/>
      <x:c r="V295" s="3"/>
      <x:c r="W295" s="3"/>
      <x:c r="X295" s="3"/>
      <x:c r="Y295" s="3"/>
      <x:c r="Z295" s="3"/>
      <x:c r="AA295" s="3"/>
      <x:c r="AB295" s="3"/>
      <x:c r="AC295" s="3"/>
      <x:c r="AD295" s="3"/>
      <x:c r="AE295" s="3"/>
      <x:c r="AF295" s="3"/>
      <x:c r="AG295" s="3"/>
      <x:c r="AH295" s="3"/>
      <x:c r="AI295" s="3"/>
      <x:c r="AJ295" s="3"/>
      <x:c r="AK295" s="3"/>
    </x:row>
    <x:row r="296" ht="30" customHeight="1">
      <x:c r="A296" s="3"/>
      <x:c r="B296" s="69" t="str">
        <x:f>IF($B$24="","",$B$24)</x:f>
      </x:c>
      <x:c r="C296" s="70" t="n">
        <x:f>IF(AA$8="","",AA$8)</x:f>
        <x:v>46350</x:v>
      </x:c>
      <x:c r="D296" s="69" t="str">
        <x:f>IF(AA24="","",AA24)</x:f>
      </x:c>
      <x:c r="E296" s="69" t="str">
        <x:f>IFERROR(UPPER(CONCATENATE("",SUBSTITUTE(CONCATENATE("",SUBSTITUTE(CONCATENATE("",SUBSTITUTE(TRIM(CONCATENATE("",D296))," ","")),"–","-")),"—","-"))),CONCATENATE("",D296))</x:f>
      </x:c>
      <x:c r="F296" s="69" t="str">
        <x:f>IFERROR(LEFT(CONCATENATE("[",E296),SEARCH("-",E296)),"")</x:f>
      </x:c>
      <x:c r="G296" s="69" t="str">
        <x:f>IFERROR(MID(CONCATENATE(E296,"]"),SEARCH("-",E296)+1,32),"")</x:f>
      </x:c>
      <x:c r="H296" s="71" t="str">
        <x:f>IF(OR(E296="",E296="В"),"",IF(OR(E296=$B$42,E296=$B$43,E296=$B$44,E296=$B$45,E296=$B$46),INDEX($E$42:$E$46,MATCH(E296,$B$42:$B$46,0)),IFERROR(IF(ISNUMBER(SEARCH(":",F296)),IF(AND(OR((LEN(F296)-1)=4,(LEN(F296)-1)=5),MID(F296,1+(LEN(F296)-1)-2,1)=":",ISNUMBER(VALUE(MID(F296,2,1))),IF((LEN(F296)-1)=5,ISNUMBER(VALUE(MID(F296,3,1))),TRUE),ISNUMBER(VALUE(MID(F296,1+(LEN(F296)-1)-1,1))),ISNUMBER(VALUE(MID(F296,1+(LEN(F296)-1),1))),VALUE(MID(F296,2,(LEN(F296)-1)-3))&lt;24,VALUE(MID(F296,1+(LEN(F296)-1)-1,2))&lt;60),VALUE(MID(F296,2,(LEN(F296)-1)-3))/24+VALUE(MID(F296,1+(LEN(F296)-1)-1,2))/1440,-1),IF(AND((LEN(F296)-1)&gt;=1,(LEN(F296)-1)&lt;=2,ISNUMBER(VALUE(MID(F296,2,1))),IF((LEN(F296)-1)=2,ISNUMBER(VALUE(MID(F296,3,1))),TRUE),VALUE(MID(F296,2,(LEN(F296)-1)))&lt;24),VALUE(MID(F296,2,(LEN(F296)-1)))/24,-1)),-1)))</x:f>
      </x:c>
      <x:c r="I296" s="71" t="str">
        <x:f>IF(OR(E296="",E296="В"),"",IF(OR(E296=$B$42,E296=$B$43,E296=$B$44,E296=$B$45,E296=$B$46),INDEX($F$42:$F$46,MATCH(E296,$B$42:$B$46,0)),IFERROR(IF(ISNUMBER(SEARCH(":",G296)),IF(AND(OR((LEN(G296)-1)=4,(LEN(G296)-1)=5),MID(G296,0+(LEN(G296)-1)-2,1)=":",ISNUMBER(VALUE(MID(G296,1,1))),IF((LEN(G296)-1)=5,ISNUMBER(VALUE(MID(G296,2,1))),TRUE),ISNUMBER(VALUE(MID(G296,0+(LEN(G296)-1)-1,1))),ISNUMBER(VALUE(MID(G296,0+(LEN(G296)-1),1))),VALUE(MID(G296,1,(LEN(G296)-1)-3))&lt;24,VALUE(MID(G296,0+(LEN(G296)-1)-1,2))&lt;60),VALUE(MID(G296,1,(LEN(G296)-1)-3))/24+VALUE(MID(G296,0+(LEN(G296)-1)-1,2))/1440,-1),IF(AND((LEN(G296)-1)&gt;=1,(LEN(G296)-1)&lt;=2,ISNUMBER(VALUE(MID(G296,1,1))),IF((LEN(G296)-1)=2,ISNUMBER(VALUE(MID(G296,2,1))),TRUE),VALUE(MID(G296,1,(LEN(G296)-1)))&lt;24),VALUE(MID(G296,1,(LEN(G296)-1)))/24,-1)),-1)))</x:f>
      </x:c>
      <x:c r="J296" s="72" t="n">
        <x:f>IF(OR(E296="",E296="В"),0,IF(OR(E296=$B$42,E296=$B$43,E296=$B$44,E296=$B$45,E296=$B$46),INDEX($G$42:$G$46,MATCH(E296,$B$42:$B$46,0)),$D$7))</x:f>
        <x:v>0</x:v>
      </x:c>
      <x:c r="K296" s="73" t="n">
        <x:f>IF(OR(L296="",L296="Выходной"),0,IF(L296="Готово",ROUND(24*MOD(I296-H296,1)-J296/60,10),"Проверить"))</x:f>
        <x:v>0</x:v>
      </x:c>
      <x:c r="L296" s="74" t="str">
        <x:f>IF(E296="","",IF(C296="","Нет дня",IF(E296="В","Выходной",IF(LEN(TRIM($B$24))=0,"Нет имени",IF(COUNTIFS($B$10:$B$33,$B$24)&gt;1,"Повтор имени",IF(OR(E296=$B$42,E296=$B$43,E296=$B$44,E296=$B$45,E296=$B$46),IF(INDEX($I$42:$I$46,MATCH(E296,$B$42:$B$46,0))="Готово","Готово","Проверьте смену"),IF(OR(IFERROR(SEARCH("-",E296),0)=0,IFERROR(SEARCH("-",E296,SEARCH("-",E296)+1),0)&gt;0),"Нет кода",IF(OR(H296&lt;0,I296&lt;0),"Неверное время",IF(H296=I296,"Начало равно концу",IF(NOT(ISNUMBER($D$7)),"Проверьте перерыв",IF(OR($D$7&lt;0,$D$7&lt;&gt;INT($D$7)),"Проверьте перерыв",IF($D$7&gt;=ROUND(MOD(I296-H296,1)*1440,8),"Перерыв не меньше смены","Готово"))))))))))))</x:f>
      </x:c>
      <x:c r="M296" s="3"/>
      <x:c r="N296" s="3"/>
      <x:c r="O296" s="3"/>
      <x:c r="P296" s="3"/>
      <x:c r="Q296" s="3"/>
      <x:c r="R296" s="3"/>
      <x:c r="S296" s="3"/>
      <x:c r="T296" s="3"/>
      <x:c r="U296" s="3"/>
      <x:c r="V296" s="3"/>
      <x:c r="W296" s="3"/>
      <x:c r="X296" s="3"/>
      <x:c r="Y296" s="3"/>
      <x:c r="Z296" s="3"/>
      <x:c r="AA296" s="3"/>
      <x:c r="AB296" s="3"/>
      <x:c r="AC296" s="3"/>
      <x:c r="AD296" s="3"/>
      <x:c r="AE296" s="3"/>
      <x:c r="AF296" s="3"/>
      <x:c r="AG296" s="3"/>
      <x:c r="AH296" s="3"/>
      <x:c r="AI296" s="3"/>
      <x:c r="AJ296" s="3"/>
      <x:c r="AK296" s="3"/>
    </x:row>
    <x:row r="297" ht="30" customHeight="1">
      <x:c r="A297" s="3"/>
      <x:c r="B297" s="69" t="str">
        <x:f>IF($B$24="","",$B$24)</x:f>
      </x:c>
      <x:c r="C297" s="70" t="n">
        <x:f>IF(AB$8="","",AB$8)</x:f>
        <x:v>46351</x:v>
      </x:c>
      <x:c r="D297" s="69" t="str">
        <x:f>IF(AB24="","",AB24)</x:f>
      </x:c>
      <x:c r="E297" s="69" t="str">
        <x:f>IFERROR(UPPER(CONCATENATE("",SUBSTITUTE(CONCATENATE("",SUBSTITUTE(CONCATENATE("",SUBSTITUTE(TRIM(CONCATENATE("",D297))," ","")),"–","-")),"—","-"))),CONCATENATE("",D297))</x:f>
      </x:c>
      <x:c r="F297" s="69" t="str">
        <x:f>IFERROR(LEFT(CONCATENATE("[",E297),SEARCH("-",E297)),"")</x:f>
      </x:c>
      <x:c r="G297" s="69" t="str">
        <x:f>IFERROR(MID(CONCATENATE(E297,"]"),SEARCH("-",E297)+1,32),"")</x:f>
      </x:c>
      <x:c r="H297" s="71" t="str">
        <x:f>IF(OR(E297="",E297="В"),"",IF(OR(E297=$B$42,E297=$B$43,E297=$B$44,E297=$B$45,E297=$B$46),INDEX($E$42:$E$46,MATCH(E297,$B$42:$B$46,0)),IFERROR(IF(ISNUMBER(SEARCH(":",F297)),IF(AND(OR((LEN(F297)-1)=4,(LEN(F297)-1)=5),MID(F297,1+(LEN(F297)-1)-2,1)=":",ISNUMBER(VALUE(MID(F297,2,1))),IF((LEN(F297)-1)=5,ISNUMBER(VALUE(MID(F297,3,1))),TRUE),ISNUMBER(VALUE(MID(F297,1+(LEN(F297)-1)-1,1))),ISNUMBER(VALUE(MID(F297,1+(LEN(F297)-1),1))),VALUE(MID(F297,2,(LEN(F297)-1)-3))&lt;24,VALUE(MID(F297,1+(LEN(F297)-1)-1,2))&lt;60),VALUE(MID(F297,2,(LEN(F297)-1)-3))/24+VALUE(MID(F297,1+(LEN(F297)-1)-1,2))/1440,-1),IF(AND((LEN(F297)-1)&gt;=1,(LEN(F297)-1)&lt;=2,ISNUMBER(VALUE(MID(F297,2,1))),IF((LEN(F297)-1)=2,ISNUMBER(VALUE(MID(F297,3,1))),TRUE),VALUE(MID(F297,2,(LEN(F297)-1)))&lt;24),VALUE(MID(F297,2,(LEN(F297)-1)))/24,-1)),-1)))</x:f>
      </x:c>
      <x:c r="I297" s="71" t="str">
        <x:f>IF(OR(E297="",E297="В"),"",IF(OR(E297=$B$42,E297=$B$43,E297=$B$44,E297=$B$45,E297=$B$46),INDEX($F$42:$F$46,MATCH(E297,$B$42:$B$46,0)),IFERROR(IF(ISNUMBER(SEARCH(":",G297)),IF(AND(OR((LEN(G297)-1)=4,(LEN(G297)-1)=5),MID(G297,0+(LEN(G297)-1)-2,1)=":",ISNUMBER(VALUE(MID(G297,1,1))),IF((LEN(G297)-1)=5,ISNUMBER(VALUE(MID(G297,2,1))),TRUE),ISNUMBER(VALUE(MID(G297,0+(LEN(G297)-1)-1,1))),ISNUMBER(VALUE(MID(G297,0+(LEN(G297)-1),1))),VALUE(MID(G297,1,(LEN(G297)-1)-3))&lt;24,VALUE(MID(G297,0+(LEN(G297)-1)-1,2))&lt;60),VALUE(MID(G297,1,(LEN(G297)-1)-3))/24+VALUE(MID(G297,0+(LEN(G297)-1)-1,2))/1440,-1),IF(AND((LEN(G297)-1)&gt;=1,(LEN(G297)-1)&lt;=2,ISNUMBER(VALUE(MID(G297,1,1))),IF((LEN(G297)-1)=2,ISNUMBER(VALUE(MID(G297,2,1))),TRUE),VALUE(MID(G297,1,(LEN(G297)-1)))&lt;24),VALUE(MID(G297,1,(LEN(G297)-1)))/24,-1)),-1)))</x:f>
      </x:c>
      <x:c r="J297" s="72" t="n">
        <x:f>IF(OR(E297="",E297="В"),0,IF(OR(E297=$B$42,E297=$B$43,E297=$B$44,E297=$B$45,E297=$B$46),INDEX($G$42:$G$46,MATCH(E297,$B$42:$B$46,0)),$D$7))</x:f>
        <x:v>0</x:v>
      </x:c>
      <x:c r="K297" s="73" t="n">
        <x:f>IF(OR(L297="",L297="Выходной"),0,IF(L297="Готово",ROUND(24*MOD(I297-H297,1)-J297/60,10),"Проверить"))</x:f>
        <x:v>0</x:v>
      </x:c>
      <x:c r="L297" s="74" t="str">
        <x:f>IF(E297="","",IF(C297="","Нет дня",IF(E297="В","Выходной",IF(LEN(TRIM($B$24))=0,"Нет имени",IF(COUNTIFS($B$10:$B$33,$B$24)&gt;1,"Повтор имени",IF(OR(E297=$B$42,E297=$B$43,E297=$B$44,E297=$B$45,E297=$B$46),IF(INDEX($I$42:$I$46,MATCH(E297,$B$42:$B$46,0))="Готово","Готово","Проверьте смену"),IF(OR(IFERROR(SEARCH("-",E297),0)=0,IFERROR(SEARCH("-",E297,SEARCH("-",E297)+1),0)&gt;0),"Нет кода",IF(OR(H297&lt;0,I297&lt;0),"Неверное время",IF(H297=I297,"Начало равно концу",IF(NOT(ISNUMBER($D$7)),"Проверьте перерыв",IF(OR($D$7&lt;0,$D$7&lt;&gt;INT($D$7)),"Проверьте перерыв",IF($D$7&gt;=ROUND(MOD(I297-H297,1)*1440,8),"Перерыв не меньше смены","Готово"))))))))))))</x:f>
      </x:c>
      <x:c r="M297" s="3"/>
      <x:c r="N297" s="3"/>
      <x:c r="O297" s="3"/>
      <x:c r="P297" s="3"/>
      <x:c r="Q297" s="3"/>
      <x:c r="R297" s="3"/>
      <x:c r="S297" s="3"/>
      <x:c r="T297" s="3"/>
      <x:c r="U297" s="3"/>
      <x:c r="V297" s="3"/>
      <x:c r="W297" s="3"/>
      <x:c r="X297" s="3"/>
      <x:c r="Y297" s="3"/>
      <x:c r="Z297" s="3"/>
      <x:c r="AA297" s="3"/>
      <x:c r="AB297" s="3"/>
      <x:c r="AC297" s="3"/>
      <x:c r="AD297" s="3"/>
      <x:c r="AE297" s="3"/>
      <x:c r="AF297" s="3"/>
      <x:c r="AG297" s="3"/>
      <x:c r="AH297" s="3"/>
      <x:c r="AI297" s="3"/>
      <x:c r="AJ297" s="3"/>
      <x:c r="AK297" s="3"/>
    </x:row>
    <x:row r="298" ht="30" customHeight="1">
      <x:c r="A298" s="3"/>
      <x:c r="B298" s="69" t="str">
        <x:f>IF($B$24="","",$B$24)</x:f>
      </x:c>
      <x:c r="C298" s="70" t="n">
        <x:f>IF(AC$8="","",AC$8)</x:f>
        <x:v>46352</x:v>
      </x:c>
      <x:c r="D298" s="69" t="str">
        <x:f>IF(AC24="","",AC24)</x:f>
      </x:c>
      <x:c r="E298" s="69" t="str">
        <x:f>IFERROR(UPPER(CONCATENATE("",SUBSTITUTE(CONCATENATE("",SUBSTITUTE(CONCATENATE("",SUBSTITUTE(TRIM(CONCATENATE("",D298))," ","")),"–","-")),"—","-"))),CONCATENATE("",D298))</x:f>
      </x:c>
      <x:c r="F298" s="69" t="str">
        <x:f>IFERROR(LEFT(CONCATENATE("[",E298),SEARCH("-",E298)),"")</x:f>
      </x:c>
      <x:c r="G298" s="69" t="str">
        <x:f>IFERROR(MID(CONCATENATE(E298,"]"),SEARCH("-",E298)+1,32),"")</x:f>
      </x:c>
      <x:c r="H298" s="71" t="str">
        <x:f>IF(OR(E298="",E298="В"),"",IF(OR(E298=$B$42,E298=$B$43,E298=$B$44,E298=$B$45,E298=$B$46),INDEX($E$42:$E$46,MATCH(E298,$B$42:$B$46,0)),IFERROR(IF(ISNUMBER(SEARCH(":",F298)),IF(AND(OR((LEN(F298)-1)=4,(LEN(F298)-1)=5),MID(F298,1+(LEN(F298)-1)-2,1)=":",ISNUMBER(VALUE(MID(F298,2,1))),IF((LEN(F298)-1)=5,ISNUMBER(VALUE(MID(F298,3,1))),TRUE),ISNUMBER(VALUE(MID(F298,1+(LEN(F298)-1)-1,1))),ISNUMBER(VALUE(MID(F298,1+(LEN(F298)-1),1))),VALUE(MID(F298,2,(LEN(F298)-1)-3))&lt;24,VALUE(MID(F298,1+(LEN(F298)-1)-1,2))&lt;60),VALUE(MID(F298,2,(LEN(F298)-1)-3))/24+VALUE(MID(F298,1+(LEN(F298)-1)-1,2))/1440,-1),IF(AND((LEN(F298)-1)&gt;=1,(LEN(F298)-1)&lt;=2,ISNUMBER(VALUE(MID(F298,2,1))),IF((LEN(F298)-1)=2,ISNUMBER(VALUE(MID(F298,3,1))),TRUE),VALUE(MID(F298,2,(LEN(F298)-1)))&lt;24),VALUE(MID(F298,2,(LEN(F298)-1)))/24,-1)),-1)))</x:f>
      </x:c>
      <x:c r="I298" s="71" t="str">
        <x:f>IF(OR(E298="",E298="В"),"",IF(OR(E298=$B$42,E298=$B$43,E298=$B$44,E298=$B$45,E298=$B$46),INDEX($F$42:$F$46,MATCH(E298,$B$42:$B$46,0)),IFERROR(IF(ISNUMBER(SEARCH(":",G298)),IF(AND(OR((LEN(G298)-1)=4,(LEN(G298)-1)=5),MID(G298,0+(LEN(G298)-1)-2,1)=":",ISNUMBER(VALUE(MID(G298,1,1))),IF((LEN(G298)-1)=5,ISNUMBER(VALUE(MID(G298,2,1))),TRUE),ISNUMBER(VALUE(MID(G298,0+(LEN(G298)-1)-1,1))),ISNUMBER(VALUE(MID(G298,0+(LEN(G298)-1),1))),VALUE(MID(G298,1,(LEN(G298)-1)-3))&lt;24,VALUE(MID(G298,0+(LEN(G298)-1)-1,2))&lt;60),VALUE(MID(G298,1,(LEN(G298)-1)-3))/24+VALUE(MID(G298,0+(LEN(G298)-1)-1,2))/1440,-1),IF(AND((LEN(G298)-1)&gt;=1,(LEN(G298)-1)&lt;=2,ISNUMBER(VALUE(MID(G298,1,1))),IF((LEN(G298)-1)=2,ISNUMBER(VALUE(MID(G298,2,1))),TRUE),VALUE(MID(G298,1,(LEN(G298)-1)))&lt;24),VALUE(MID(G298,1,(LEN(G298)-1)))/24,-1)),-1)))</x:f>
      </x:c>
      <x:c r="J298" s="72" t="n">
        <x:f>IF(OR(E298="",E298="В"),0,IF(OR(E298=$B$42,E298=$B$43,E298=$B$44,E298=$B$45,E298=$B$46),INDEX($G$42:$G$46,MATCH(E298,$B$42:$B$46,0)),$D$7))</x:f>
        <x:v>0</x:v>
      </x:c>
      <x:c r="K298" s="73" t="n">
        <x:f>IF(OR(L298="",L298="Выходной"),0,IF(L298="Готово",ROUND(24*MOD(I298-H298,1)-J298/60,10),"Проверить"))</x:f>
        <x:v>0</x:v>
      </x:c>
      <x:c r="L298" s="74" t="str">
        <x:f>IF(E298="","",IF(C298="","Нет дня",IF(E298="В","Выходной",IF(LEN(TRIM($B$24))=0,"Нет имени",IF(COUNTIFS($B$10:$B$33,$B$24)&gt;1,"Повтор имени",IF(OR(E298=$B$42,E298=$B$43,E298=$B$44,E298=$B$45,E298=$B$46),IF(INDEX($I$42:$I$46,MATCH(E298,$B$42:$B$46,0))="Готово","Готово","Проверьте смену"),IF(OR(IFERROR(SEARCH("-",E298),0)=0,IFERROR(SEARCH("-",E298,SEARCH("-",E298)+1),0)&gt;0),"Нет кода",IF(OR(H298&lt;0,I298&lt;0),"Неверное время",IF(H298=I298,"Начало равно концу",IF(NOT(ISNUMBER($D$7)),"Проверьте перерыв",IF(OR($D$7&lt;0,$D$7&lt;&gt;INT($D$7)),"Проверьте перерыв",IF($D$7&gt;=ROUND(MOD(I298-H298,1)*1440,8),"Перерыв не меньше смены","Готово"))))))))))))</x:f>
      </x:c>
      <x:c r="M298" s="3"/>
      <x:c r="N298" s="3"/>
      <x:c r="O298" s="3"/>
      <x:c r="P298" s="3"/>
      <x:c r="Q298" s="3"/>
      <x:c r="R298" s="3"/>
      <x:c r="S298" s="3"/>
      <x:c r="T298" s="3"/>
      <x:c r="U298" s="3"/>
      <x:c r="V298" s="3"/>
      <x:c r="W298" s="3"/>
      <x:c r="X298" s="3"/>
      <x:c r="Y298" s="3"/>
      <x:c r="Z298" s="3"/>
      <x:c r="AA298" s="3"/>
      <x:c r="AB298" s="3"/>
      <x:c r="AC298" s="3"/>
      <x:c r="AD298" s="3"/>
      <x:c r="AE298" s="3"/>
      <x:c r="AF298" s="3"/>
      <x:c r="AG298" s="3"/>
      <x:c r="AH298" s="3"/>
      <x:c r="AI298" s="3"/>
      <x:c r="AJ298" s="3"/>
      <x:c r="AK298" s="3"/>
    </x:row>
    <x:row r="299" ht="30" customHeight="1">
      <x:c r="A299" s="3"/>
      <x:c r="B299" s="69" t="str">
        <x:f>IF($B$24="","",$B$24)</x:f>
      </x:c>
      <x:c r="C299" s="70" t="n">
        <x:f>IF(AD$8="","",AD$8)</x:f>
        <x:v>46353</x:v>
      </x:c>
      <x:c r="D299" s="69" t="str">
        <x:f>IF(AD24="","",AD24)</x:f>
      </x:c>
      <x:c r="E299" s="69" t="str">
        <x:f>IFERROR(UPPER(CONCATENATE("",SUBSTITUTE(CONCATENATE("",SUBSTITUTE(CONCATENATE("",SUBSTITUTE(TRIM(CONCATENATE("",D299))," ","")),"–","-")),"—","-"))),CONCATENATE("",D299))</x:f>
      </x:c>
      <x:c r="F299" s="69" t="str">
        <x:f>IFERROR(LEFT(CONCATENATE("[",E299),SEARCH("-",E299)),"")</x:f>
      </x:c>
      <x:c r="G299" s="69" t="str">
        <x:f>IFERROR(MID(CONCATENATE(E299,"]"),SEARCH("-",E299)+1,32),"")</x:f>
      </x:c>
      <x:c r="H299" s="71" t="str">
        <x:f>IF(OR(E299="",E299="В"),"",IF(OR(E299=$B$42,E299=$B$43,E299=$B$44,E299=$B$45,E299=$B$46),INDEX($E$42:$E$46,MATCH(E299,$B$42:$B$46,0)),IFERROR(IF(ISNUMBER(SEARCH(":",F299)),IF(AND(OR((LEN(F299)-1)=4,(LEN(F299)-1)=5),MID(F299,1+(LEN(F299)-1)-2,1)=":",ISNUMBER(VALUE(MID(F299,2,1))),IF((LEN(F299)-1)=5,ISNUMBER(VALUE(MID(F299,3,1))),TRUE),ISNUMBER(VALUE(MID(F299,1+(LEN(F299)-1)-1,1))),ISNUMBER(VALUE(MID(F299,1+(LEN(F299)-1),1))),VALUE(MID(F299,2,(LEN(F299)-1)-3))&lt;24,VALUE(MID(F299,1+(LEN(F299)-1)-1,2))&lt;60),VALUE(MID(F299,2,(LEN(F299)-1)-3))/24+VALUE(MID(F299,1+(LEN(F299)-1)-1,2))/1440,-1),IF(AND((LEN(F299)-1)&gt;=1,(LEN(F299)-1)&lt;=2,ISNUMBER(VALUE(MID(F299,2,1))),IF((LEN(F299)-1)=2,ISNUMBER(VALUE(MID(F299,3,1))),TRUE),VALUE(MID(F299,2,(LEN(F299)-1)))&lt;24),VALUE(MID(F299,2,(LEN(F299)-1)))/24,-1)),-1)))</x:f>
      </x:c>
      <x:c r="I299" s="71" t="str">
        <x:f>IF(OR(E299="",E299="В"),"",IF(OR(E299=$B$42,E299=$B$43,E299=$B$44,E299=$B$45,E299=$B$46),INDEX($F$42:$F$46,MATCH(E299,$B$42:$B$46,0)),IFERROR(IF(ISNUMBER(SEARCH(":",G299)),IF(AND(OR((LEN(G299)-1)=4,(LEN(G299)-1)=5),MID(G299,0+(LEN(G299)-1)-2,1)=":",ISNUMBER(VALUE(MID(G299,1,1))),IF((LEN(G299)-1)=5,ISNUMBER(VALUE(MID(G299,2,1))),TRUE),ISNUMBER(VALUE(MID(G299,0+(LEN(G299)-1)-1,1))),ISNUMBER(VALUE(MID(G299,0+(LEN(G299)-1),1))),VALUE(MID(G299,1,(LEN(G299)-1)-3))&lt;24,VALUE(MID(G299,0+(LEN(G299)-1)-1,2))&lt;60),VALUE(MID(G299,1,(LEN(G299)-1)-3))/24+VALUE(MID(G299,0+(LEN(G299)-1)-1,2))/1440,-1),IF(AND((LEN(G299)-1)&gt;=1,(LEN(G299)-1)&lt;=2,ISNUMBER(VALUE(MID(G299,1,1))),IF((LEN(G299)-1)=2,ISNUMBER(VALUE(MID(G299,2,1))),TRUE),VALUE(MID(G299,1,(LEN(G299)-1)))&lt;24),VALUE(MID(G299,1,(LEN(G299)-1)))/24,-1)),-1)))</x:f>
      </x:c>
      <x:c r="J299" s="72" t="n">
        <x:f>IF(OR(E299="",E299="В"),0,IF(OR(E299=$B$42,E299=$B$43,E299=$B$44,E299=$B$45,E299=$B$46),INDEX($G$42:$G$46,MATCH(E299,$B$42:$B$46,0)),$D$7))</x:f>
        <x:v>0</x:v>
      </x:c>
      <x:c r="K299" s="73" t="n">
        <x:f>IF(OR(L299="",L299="Выходной"),0,IF(L299="Готово",ROUND(24*MOD(I299-H299,1)-J299/60,10),"Проверить"))</x:f>
        <x:v>0</x:v>
      </x:c>
      <x:c r="L299" s="74" t="str">
        <x:f>IF(E299="","",IF(C299="","Нет дня",IF(E299="В","Выходной",IF(LEN(TRIM($B$24))=0,"Нет имени",IF(COUNTIFS($B$10:$B$33,$B$24)&gt;1,"Повтор имени",IF(OR(E299=$B$42,E299=$B$43,E299=$B$44,E299=$B$45,E299=$B$46),IF(INDEX($I$42:$I$46,MATCH(E299,$B$42:$B$46,0))="Готово","Готово","Проверьте смену"),IF(OR(IFERROR(SEARCH("-",E299),0)=0,IFERROR(SEARCH("-",E299,SEARCH("-",E299)+1),0)&gt;0),"Нет кода",IF(OR(H299&lt;0,I299&lt;0),"Неверное время",IF(H299=I299,"Начало равно концу",IF(NOT(ISNUMBER($D$7)),"Проверьте перерыв",IF(OR($D$7&lt;0,$D$7&lt;&gt;INT($D$7)),"Проверьте перерыв",IF($D$7&gt;=ROUND(MOD(I299-H299,1)*1440,8),"Перерыв не меньше смены","Готово"))))))))))))</x:f>
      </x:c>
      <x:c r="M299" s="3"/>
      <x:c r="N299" s="3"/>
      <x:c r="O299" s="3"/>
      <x:c r="P299" s="3"/>
      <x:c r="Q299" s="3"/>
      <x:c r="R299" s="3"/>
      <x:c r="S299" s="3"/>
      <x:c r="T299" s="3"/>
      <x:c r="U299" s="3"/>
      <x:c r="V299" s="3"/>
      <x:c r="W299" s="3"/>
      <x:c r="X299" s="3"/>
      <x:c r="Y299" s="3"/>
      <x:c r="Z299" s="3"/>
      <x:c r="AA299" s="3"/>
      <x:c r="AB299" s="3"/>
      <x:c r="AC299" s="3"/>
      <x:c r="AD299" s="3"/>
      <x:c r="AE299" s="3"/>
      <x:c r="AF299" s="3"/>
      <x:c r="AG299" s="3"/>
      <x:c r="AH299" s="3"/>
      <x:c r="AI299" s="3"/>
      <x:c r="AJ299" s="3"/>
      <x:c r="AK299" s="3"/>
    </x:row>
    <x:row r="300" ht="30" customHeight="1">
      <x:c r="A300" s="3"/>
      <x:c r="B300" s="69" t="str">
        <x:f>IF($B$24="","",$B$24)</x:f>
      </x:c>
      <x:c r="C300" s="70" t="n">
        <x:f>IF(AE$8="","",AE$8)</x:f>
        <x:v>46354</x:v>
      </x:c>
      <x:c r="D300" s="69" t="str">
        <x:f>IF(AE24="","",AE24)</x:f>
      </x:c>
      <x:c r="E300" s="69" t="str">
        <x:f>IFERROR(UPPER(CONCATENATE("",SUBSTITUTE(CONCATENATE("",SUBSTITUTE(CONCATENATE("",SUBSTITUTE(TRIM(CONCATENATE("",D300))," ","")),"–","-")),"—","-"))),CONCATENATE("",D300))</x:f>
      </x:c>
      <x:c r="F300" s="69" t="str">
        <x:f>IFERROR(LEFT(CONCATENATE("[",E300),SEARCH("-",E300)),"")</x:f>
      </x:c>
      <x:c r="G300" s="69" t="str">
        <x:f>IFERROR(MID(CONCATENATE(E300,"]"),SEARCH("-",E300)+1,32),"")</x:f>
      </x:c>
      <x:c r="H300" s="71" t="str">
        <x:f>IF(OR(E300="",E300="В"),"",IF(OR(E300=$B$42,E300=$B$43,E300=$B$44,E300=$B$45,E300=$B$46),INDEX($E$42:$E$46,MATCH(E300,$B$42:$B$46,0)),IFERROR(IF(ISNUMBER(SEARCH(":",F300)),IF(AND(OR((LEN(F300)-1)=4,(LEN(F300)-1)=5),MID(F300,1+(LEN(F300)-1)-2,1)=":",ISNUMBER(VALUE(MID(F300,2,1))),IF((LEN(F300)-1)=5,ISNUMBER(VALUE(MID(F300,3,1))),TRUE),ISNUMBER(VALUE(MID(F300,1+(LEN(F300)-1)-1,1))),ISNUMBER(VALUE(MID(F300,1+(LEN(F300)-1),1))),VALUE(MID(F300,2,(LEN(F300)-1)-3))&lt;24,VALUE(MID(F300,1+(LEN(F300)-1)-1,2))&lt;60),VALUE(MID(F300,2,(LEN(F300)-1)-3))/24+VALUE(MID(F300,1+(LEN(F300)-1)-1,2))/1440,-1),IF(AND((LEN(F300)-1)&gt;=1,(LEN(F300)-1)&lt;=2,ISNUMBER(VALUE(MID(F300,2,1))),IF((LEN(F300)-1)=2,ISNUMBER(VALUE(MID(F300,3,1))),TRUE),VALUE(MID(F300,2,(LEN(F300)-1)))&lt;24),VALUE(MID(F300,2,(LEN(F300)-1)))/24,-1)),-1)))</x:f>
      </x:c>
      <x:c r="I300" s="71" t="str">
        <x:f>IF(OR(E300="",E300="В"),"",IF(OR(E300=$B$42,E300=$B$43,E300=$B$44,E300=$B$45,E300=$B$46),INDEX($F$42:$F$46,MATCH(E300,$B$42:$B$46,0)),IFERROR(IF(ISNUMBER(SEARCH(":",G300)),IF(AND(OR((LEN(G300)-1)=4,(LEN(G300)-1)=5),MID(G300,0+(LEN(G300)-1)-2,1)=":",ISNUMBER(VALUE(MID(G300,1,1))),IF((LEN(G300)-1)=5,ISNUMBER(VALUE(MID(G300,2,1))),TRUE),ISNUMBER(VALUE(MID(G300,0+(LEN(G300)-1)-1,1))),ISNUMBER(VALUE(MID(G300,0+(LEN(G300)-1),1))),VALUE(MID(G300,1,(LEN(G300)-1)-3))&lt;24,VALUE(MID(G300,0+(LEN(G300)-1)-1,2))&lt;60),VALUE(MID(G300,1,(LEN(G300)-1)-3))/24+VALUE(MID(G300,0+(LEN(G300)-1)-1,2))/1440,-1),IF(AND((LEN(G300)-1)&gt;=1,(LEN(G300)-1)&lt;=2,ISNUMBER(VALUE(MID(G300,1,1))),IF((LEN(G300)-1)=2,ISNUMBER(VALUE(MID(G300,2,1))),TRUE),VALUE(MID(G300,1,(LEN(G300)-1)))&lt;24),VALUE(MID(G300,1,(LEN(G300)-1)))/24,-1)),-1)))</x:f>
      </x:c>
      <x:c r="J300" s="72" t="n">
        <x:f>IF(OR(E300="",E300="В"),0,IF(OR(E300=$B$42,E300=$B$43,E300=$B$44,E300=$B$45,E300=$B$46),INDEX($G$42:$G$46,MATCH(E300,$B$42:$B$46,0)),$D$7))</x:f>
        <x:v>0</x:v>
      </x:c>
      <x:c r="K300" s="73" t="n">
        <x:f>IF(OR(L300="",L300="Выходной"),0,IF(L300="Готово",ROUND(24*MOD(I300-H300,1)-J300/60,10),"Проверить"))</x:f>
        <x:v>0</x:v>
      </x:c>
      <x:c r="L300" s="74" t="str">
        <x:f>IF(E300="","",IF(C300="","Нет дня",IF(E300="В","Выходной",IF(LEN(TRIM($B$24))=0,"Нет имени",IF(COUNTIFS($B$10:$B$33,$B$24)&gt;1,"Повтор имени",IF(OR(E300=$B$42,E300=$B$43,E300=$B$44,E300=$B$45,E300=$B$46),IF(INDEX($I$42:$I$46,MATCH(E300,$B$42:$B$46,0))="Готово","Готово","Проверьте смену"),IF(OR(IFERROR(SEARCH("-",E300),0)=0,IFERROR(SEARCH("-",E300,SEARCH("-",E300)+1),0)&gt;0),"Нет кода",IF(OR(H300&lt;0,I300&lt;0),"Неверное время",IF(H300=I300,"Начало равно концу",IF(NOT(ISNUMBER($D$7)),"Проверьте перерыв",IF(OR($D$7&lt;0,$D$7&lt;&gt;INT($D$7)),"Проверьте перерыв",IF($D$7&gt;=ROUND(MOD(I300-H300,1)*1440,8),"Перерыв не меньше смены","Готово"))))))))))))</x:f>
      </x:c>
      <x:c r="M300" s="3"/>
      <x:c r="N300" s="3"/>
      <x:c r="O300" s="3"/>
      <x:c r="P300" s="3"/>
      <x:c r="Q300" s="3"/>
      <x:c r="R300" s="3"/>
      <x:c r="S300" s="3"/>
      <x:c r="T300" s="3"/>
      <x:c r="U300" s="3"/>
      <x:c r="V300" s="3"/>
      <x:c r="W300" s="3"/>
      <x:c r="X300" s="3"/>
      <x:c r="Y300" s="3"/>
      <x:c r="Z300" s="3"/>
      <x:c r="AA300" s="3"/>
      <x:c r="AB300" s="3"/>
      <x:c r="AC300" s="3"/>
      <x:c r="AD300" s="3"/>
      <x:c r="AE300" s="3"/>
      <x:c r="AF300" s="3"/>
      <x:c r="AG300" s="3"/>
      <x:c r="AH300" s="3"/>
      <x:c r="AI300" s="3"/>
      <x:c r="AJ300" s="3"/>
      <x:c r="AK300" s="3"/>
    </x:row>
    <x:row r="301" ht="30" customHeight="1">
      <x:c r="A301" s="3"/>
      <x:c r="B301" s="69" t="str">
        <x:f>IF($B$24="","",$B$24)</x:f>
      </x:c>
      <x:c r="C301" s="70" t="n">
        <x:f>IF(AF$8="","",AF$8)</x:f>
        <x:v>46355</x:v>
      </x:c>
      <x:c r="D301" s="69" t="str">
        <x:f>IF(AF24="","",AF24)</x:f>
      </x:c>
      <x:c r="E301" s="69" t="str">
        <x:f>IFERROR(UPPER(CONCATENATE("",SUBSTITUTE(CONCATENATE("",SUBSTITUTE(CONCATENATE("",SUBSTITUTE(TRIM(CONCATENATE("",D301))," ","")),"–","-")),"—","-"))),CONCATENATE("",D301))</x:f>
      </x:c>
      <x:c r="F301" s="69" t="str">
        <x:f>IFERROR(LEFT(CONCATENATE("[",E301),SEARCH("-",E301)),"")</x:f>
      </x:c>
      <x:c r="G301" s="69" t="str">
        <x:f>IFERROR(MID(CONCATENATE(E301,"]"),SEARCH("-",E301)+1,32),"")</x:f>
      </x:c>
      <x:c r="H301" s="71" t="str">
        <x:f>IF(OR(E301="",E301="В"),"",IF(OR(E301=$B$42,E301=$B$43,E301=$B$44,E301=$B$45,E301=$B$46),INDEX($E$42:$E$46,MATCH(E301,$B$42:$B$46,0)),IFERROR(IF(ISNUMBER(SEARCH(":",F301)),IF(AND(OR((LEN(F301)-1)=4,(LEN(F301)-1)=5),MID(F301,1+(LEN(F301)-1)-2,1)=":",ISNUMBER(VALUE(MID(F301,2,1))),IF((LEN(F301)-1)=5,ISNUMBER(VALUE(MID(F301,3,1))),TRUE),ISNUMBER(VALUE(MID(F301,1+(LEN(F301)-1)-1,1))),ISNUMBER(VALUE(MID(F301,1+(LEN(F301)-1),1))),VALUE(MID(F301,2,(LEN(F301)-1)-3))&lt;24,VALUE(MID(F301,1+(LEN(F301)-1)-1,2))&lt;60),VALUE(MID(F301,2,(LEN(F301)-1)-3))/24+VALUE(MID(F301,1+(LEN(F301)-1)-1,2))/1440,-1),IF(AND((LEN(F301)-1)&gt;=1,(LEN(F301)-1)&lt;=2,ISNUMBER(VALUE(MID(F301,2,1))),IF((LEN(F301)-1)=2,ISNUMBER(VALUE(MID(F301,3,1))),TRUE),VALUE(MID(F301,2,(LEN(F301)-1)))&lt;24),VALUE(MID(F301,2,(LEN(F301)-1)))/24,-1)),-1)))</x:f>
      </x:c>
      <x:c r="I301" s="71" t="str">
        <x:f>IF(OR(E301="",E301="В"),"",IF(OR(E301=$B$42,E301=$B$43,E301=$B$44,E301=$B$45,E301=$B$46),INDEX($F$42:$F$46,MATCH(E301,$B$42:$B$46,0)),IFERROR(IF(ISNUMBER(SEARCH(":",G301)),IF(AND(OR((LEN(G301)-1)=4,(LEN(G301)-1)=5),MID(G301,0+(LEN(G301)-1)-2,1)=":",ISNUMBER(VALUE(MID(G301,1,1))),IF((LEN(G301)-1)=5,ISNUMBER(VALUE(MID(G301,2,1))),TRUE),ISNUMBER(VALUE(MID(G301,0+(LEN(G301)-1)-1,1))),ISNUMBER(VALUE(MID(G301,0+(LEN(G301)-1),1))),VALUE(MID(G301,1,(LEN(G301)-1)-3))&lt;24,VALUE(MID(G301,0+(LEN(G301)-1)-1,2))&lt;60),VALUE(MID(G301,1,(LEN(G301)-1)-3))/24+VALUE(MID(G301,0+(LEN(G301)-1)-1,2))/1440,-1),IF(AND((LEN(G301)-1)&gt;=1,(LEN(G301)-1)&lt;=2,ISNUMBER(VALUE(MID(G301,1,1))),IF((LEN(G301)-1)=2,ISNUMBER(VALUE(MID(G301,2,1))),TRUE),VALUE(MID(G301,1,(LEN(G301)-1)))&lt;24),VALUE(MID(G301,1,(LEN(G301)-1)))/24,-1)),-1)))</x:f>
      </x:c>
      <x:c r="J301" s="72" t="n">
        <x:f>IF(OR(E301="",E301="В"),0,IF(OR(E301=$B$42,E301=$B$43,E301=$B$44,E301=$B$45,E301=$B$46),INDEX($G$42:$G$46,MATCH(E301,$B$42:$B$46,0)),$D$7))</x:f>
        <x:v>0</x:v>
      </x:c>
      <x:c r="K301" s="73" t="n">
        <x:f>IF(OR(L301="",L301="Выходной"),0,IF(L301="Готово",ROUND(24*MOD(I301-H301,1)-J301/60,10),"Проверить"))</x:f>
        <x:v>0</x:v>
      </x:c>
      <x:c r="L301" s="74" t="str">
        <x:f>IF(E301="","",IF(C301="","Нет дня",IF(E301="В","Выходной",IF(LEN(TRIM($B$24))=0,"Нет имени",IF(COUNTIFS($B$10:$B$33,$B$24)&gt;1,"Повтор имени",IF(OR(E301=$B$42,E301=$B$43,E301=$B$44,E301=$B$45,E301=$B$46),IF(INDEX($I$42:$I$46,MATCH(E301,$B$42:$B$46,0))="Готово","Готово","Проверьте смену"),IF(OR(IFERROR(SEARCH("-",E301),0)=0,IFERROR(SEARCH("-",E301,SEARCH("-",E301)+1),0)&gt;0),"Нет кода",IF(OR(H301&lt;0,I301&lt;0),"Неверное время",IF(H301=I301,"Начало равно концу",IF(NOT(ISNUMBER($D$7)),"Проверьте перерыв",IF(OR($D$7&lt;0,$D$7&lt;&gt;INT($D$7)),"Проверьте перерыв",IF($D$7&gt;=ROUND(MOD(I301-H301,1)*1440,8),"Перерыв не меньше смены","Готово"))))))))))))</x:f>
      </x:c>
      <x:c r="M301" s="3"/>
      <x:c r="N301" s="3"/>
      <x:c r="O301" s="3"/>
      <x:c r="P301" s="3"/>
      <x:c r="Q301" s="3"/>
      <x:c r="R301" s="3"/>
      <x:c r="S301" s="3"/>
      <x:c r="T301" s="3"/>
      <x:c r="U301" s="3"/>
      <x:c r="V301" s="3"/>
      <x:c r="W301" s="3"/>
      <x:c r="X301" s="3"/>
      <x:c r="Y301" s="3"/>
      <x:c r="Z301" s="3"/>
      <x:c r="AA301" s="3"/>
      <x:c r="AB301" s="3"/>
      <x:c r="AC301" s="3"/>
      <x:c r="AD301" s="3"/>
      <x:c r="AE301" s="3"/>
      <x:c r="AF301" s="3"/>
      <x:c r="AG301" s="3"/>
      <x:c r="AH301" s="3"/>
      <x:c r="AI301" s="3"/>
      <x:c r="AJ301" s="3"/>
      <x:c r="AK301" s="3"/>
    </x:row>
    <x:row r="302" ht="30" customHeight="1">
      <x:c r="A302" s="3"/>
      <x:c r="B302" s="69" t="str">
        <x:f>IF($B$24="","",$B$24)</x:f>
      </x:c>
      <x:c r="C302" s="70" t="n">
        <x:f>IF(AG$8="","",AG$8)</x:f>
        <x:v>46356</x:v>
      </x:c>
      <x:c r="D302" s="69" t="str">
        <x:f>IF(AG24="","",AG24)</x:f>
      </x:c>
      <x:c r="E302" s="69" t="str">
        <x:f>IFERROR(UPPER(CONCATENATE("",SUBSTITUTE(CONCATENATE("",SUBSTITUTE(CONCATENATE("",SUBSTITUTE(TRIM(CONCATENATE("",D302))," ","")),"–","-")),"—","-"))),CONCATENATE("",D302))</x:f>
      </x:c>
      <x:c r="F302" s="69" t="str">
        <x:f>IFERROR(LEFT(CONCATENATE("[",E302),SEARCH("-",E302)),"")</x:f>
      </x:c>
      <x:c r="G302" s="69" t="str">
        <x:f>IFERROR(MID(CONCATENATE(E302,"]"),SEARCH("-",E302)+1,32),"")</x:f>
      </x:c>
      <x:c r="H302" s="71" t="str">
        <x:f>IF(OR(E302="",E302="В"),"",IF(OR(E302=$B$42,E302=$B$43,E302=$B$44,E302=$B$45,E302=$B$46),INDEX($E$42:$E$46,MATCH(E302,$B$42:$B$46,0)),IFERROR(IF(ISNUMBER(SEARCH(":",F302)),IF(AND(OR((LEN(F302)-1)=4,(LEN(F302)-1)=5),MID(F302,1+(LEN(F302)-1)-2,1)=":",ISNUMBER(VALUE(MID(F302,2,1))),IF((LEN(F302)-1)=5,ISNUMBER(VALUE(MID(F302,3,1))),TRUE),ISNUMBER(VALUE(MID(F302,1+(LEN(F302)-1)-1,1))),ISNUMBER(VALUE(MID(F302,1+(LEN(F302)-1),1))),VALUE(MID(F302,2,(LEN(F302)-1)-3))&lt;24,VALUE(MID(F302,1+(LEN(F302)-1)-1,2))&lt;60),VALUE(MID(F302,2,(LEN(F302)-1)-3))/24+VALUE(MID(F302,1+(LEN(F302)-1)-1,2))/1440,-1),IF(AND((LEN(F302)-1)&gt;=1,(LEN(F302)-1)&lt;=2,ISNUMBER(VALUE(MID(F302,2,1))),IF((LEN(F302)-1)=2,ISNUMBER(VALUE(MID(F302,3,1))),TRUE),VALUE(MID(F302,2,(LEN(F302)-1)))&lt;24),VALUE(MID(F302,2,(LEN(F302)-1)))/24,-1)),-1)))</x:f>
      </x:c>
      <x:c r="I302" s="71" t="str">
        <x:f>IF(OR(E302="",E302="В"),"",IF(OR(E302=$B$42,E302=$B$43,E302=$B$44,E302=$B$45,E302=$B$46),INDEX($F$42:$F$46,MATCH(E302,$B$42:$B$46,0)),IFERROR(IF(ISNUMBER(SEARCH(":",G302)),IF(AND(OR((LEN(G302)-1)=4,(LEN(G302)-1)=5),MID(G302,0+(LEN(G302)-1)-2,1)=":",ISNUMBER(VALUE(MID(G302,1,1))),IF((LEN(G302)-1)=5,ISNUMBER(VALUE(MID(G302,2,1))),TRUE),ISNUMBER(VALUE(MID(G302,0+(LEN(G302)-1)-1,1))),ISNUMBER(VALUE(MID(G302,0+(LEN(G302)-1),1))),VALUE(MID(G302,1,(LEN(G302)-1)-3))&lt;24,VALUE(MID(G302,0+(LEN(G302)-1)-1,2))&lt;60),VALUE(MID(G302,1,(LEN(G302)-1)-3))/24+VALUE(MID(G302,0+(LEN(G302)-1)-1,2))/1440,-1),IF(AND((LEN(G302)-1)&gt;=1,(LEN(G302)-1)&lt;=2,ISNUMBER(VALUE(MID(G302,1,1))),IF((LEN(G302)-1)=2,ISNUMBER(VALUE(MID(G302,2,1))),TRUE),VALUE(MID(G302,1,(LEN(G302)-1)))&lt;24),VALUE(MID(G302,1,(LEN(G302)-1)))/24,-1)),-1)))</x:f>
      </x:c>
      <x:c r="J302" s="72" t="n">
        <x:f>IF(OR(E302="",E302="В"),0,IF(OR(E302=$B$42,E302=$B$43,E302=$B$44,E302=$B$45,E302=$B$46),INDEX($G$42:$G$46,MATCH(E302,$B$42:$B$46,0)),$D$7))</x:f>
        <x:v>0</x:v>
      </x:c>
      <x:c r="K302" s="73" t="n">
        <x:f>IF(OR(L302="",L302="Выходной"),0,IF(L302="Готово",ROUND(24*MOD(I302-H302,1)-J302/60,10),"Проверить"))</x:f>
        <x:v>0</x:v>
      </x:c>
      <x:c r="L302" s="74" t="str">
        <x:f>IF(E302="","",IF(C302="","Нет дня",IF(E302="В","Выходной",IF(LEN(TRIM($B$24))=0,"Нет имени",IF(COUNTIFS($B$10:$B$33,$B$24)&gt;1,"Повтор имени",IF(OR(E302=$B$42,E302=$B$43,E302=$B$44,E302=$B$45,E302=$B$46),IF(INDEX($I$42:$I$46,MATCH(E302,$B$42:$B$46,0))="Готово","Готово","Проверьте смену"),IF(OR(IFERROR(SEARCH("-",E302),0)=0,IFERROR(SEARCH("-",E302,SEARCH("-",E302)+1),0)&gt;0),"Нет кода",IF(OR(H302&lt;0,I302&lt;0),"Неверное время",IF(H302=I302,"Начало равно концу",IF(NOT(ISNUMBER($D$7)),"Проверьте перерыв",IF(OR($D$7&lt;0,$D$7&lt;&gt;INT($D$7)),"Проверьте перерыв",IF($D$7&gt;=ROUND(MOD(I302-H302,1)*1440,8),"Перерыв не меньше смены","Готово"))))))))))))</x:f>
      </x:c>
      <x:c r="M302" s="3"/>
      <x:c r="N302" s="3"/>
      <x:c r="O302" s="3"/>
      <x:c r="P302" s="3"/>
      <x:c r="Q302" s="3"/>
      <x:c r="R302" s="3"/>
      <x:c r="S302" s="3"/>
      <x:c r="T302" s="3"/>
      <x:c r="U302" s="3"/>
      <x:c r="V302" s="3"/>
      <x:c r="W302" s="3"/>
      <x:c r="X302" s="3"/>
      <x:c r="Y302" s="3"/>
      <x:c r="Z302" s="3"/>
      <x:c r="AA302" s="3"/>
      <x:c r="AB302" s="3"/>
      <x:c r="AC302" s="3"/>
      <x:c r="AD302" s="3"/>
      <x:c r="AE302" s="3"/>
      <x:c r="AF302" s="3"/>
      <x:c r="AG302" s="3"/>
      <x:c r="AH302" s="3"/>
      <x:c r="AI302" s="3"/>
      <x:c r="AJ302" s="3"/>
      <x:c r="AK302" s="3"/>
    </x:row>
    <x:row r="303" ht="30" customHeight="1">
      <x:c r="A303" s="3"/>
      <x:c r="B303" s="69" t="str">
        <x:f>IF($B$24="","",$B$24)</x:f>
      </x:c>
      <x:c r="C303" s="70" t="str">
        <x:f>IF(AH$8="","",AH$8)</x:f>
      </x:c>
      <x:c r="D303" s="69" t="str">
        <x:f>IF(AH24="","",AH24)</x:f>
      </x:c>
      <x:c r="E303" s="69" t="str">
        <x:f>IFERROR(UPPER(CONCATENATE("",SUBSTITUTE(CONCATENATE("",SUBSTITUTE(CONCATENATE("",SUBSTITUTE(TRIM(CONCATENATE("",D303))," ","")),"–","-")),"—","-"))),CONCATENATE("",D303))</x:f>
      </x:c>
      <x:c r="F303" s="69" t="str">
        <x:f>IFERROR(LEFT(CONCATENATE("[",E303),SEARCH("-",E303)),"")</x:f>
      </x:c>
      <x:c r="G303" s="69" t="str">
        <x:f>IFERROR(MID(CONCATENATE(E303,"]"),SEARCH("-",E303)+1,32),"")</x:f>
      </x:c>
      <x:c r="H303" s="71" t="str">
        <x:f>IF(OR(E303="",E303="В"),"",IF(OR(E303=$B$42,E303=$B$43,E303=$B$44,E303=$B$45,E303=$B$46),INDEX($E$42:$E$46,MATCH(E303,$B$42:$B$46,0)),IFERROR(IF(ISNUMBER(SEARCH(":",F303)),IF(AND(OR((LEN(F303)-1)=4,(LEN(F303)-1)=5),MID(F303,1+(LEN(F303)-1)-2,1)=":",ISNUMBER(VALUE(MID(F303,2,1))),IF((LEN(F303)-1)=5,ISNUMBER(VALUE(MID(F303,3,1))),TRUE),ISNUMBER(VALUE(MID(F303,1+(LEN(F303)-1)-1,1))),ISNUMBER(VALUE(MID(F303,1+(LEN(F303)-1),1))),VALUE(MID(F303,2,(LEN(F303)-1)-3))&lt;24,VALUE(MID(F303,1+(LEN(F303)-1)-1,2))&lt;60),VALUE(MID(F303,2,(LEN(F303)-1)-3))/24+VALUE(MID(F303,1+(LEN(F303)-1)-1,2))/1440,-1),IF(AND((LEN(F303)-1)&gt;=1,(LEN(F303)-1)&lt;=2,ISNUMBER(VALUE(MID(F303,2,1))),IF((LEN(F303)-1)=2,ISNUMBER(VALUE(MID(F303,3,1))),TRUE),VALUE(MID(F303,2,(LEN(F303)-1)))&lt;24),VALUE(MID(F303,2,(LEN(F303)-1)))/24,-1)),-1)))</x:f>
      </x:c>
      <x:c r="I303" s="71" t="str">
        <x:f>IF(OR(E303="",E303="В"),"",IF(OR(E303=$B$42,E303=$B$43,E303=$B$44,E303=$B$45,E303=$B$46),INDEX($F$42:$F$46,MATCH(E303,$B$42:$B$46,0)),IFERROR(IF(ISNUMBER(SEARCH(":",G303)),IF(AND(OR((LEN(G303)-1)=4,(LEN(G303)-1)=5),MID(G303,0+(LEN(G303)-1)-2,1)=":",ISNUMBER(VALUE(MID(G303,1,1))),IF((LEN(G303)-1)=5,ISNUMBER(VALUE(MID(G303,2,1))),TRUE),ISNUMBER(VALUE(MID(G303,0+(LEN(G303)-1)-1,1))),ISNUMBER(VALUE(MID(G303,0+(LEN(G303)-1),1))),VALUE(MID(G303,1,(LEN(G303)-1)-3))&lt;24,VALUE(MID(G303,0+(LEN(G303)-1)-1,2))&lt;60),VALUE(MID(G303,1,(LEN(G303)-1)-3))/24+VALUE(MID(G303,0+(LEN(G303)-1)-1,2))/1440,-1),IF(AND((LEN(G303)-1)&gt;=1,(LEN(G303)-1)&lt;=2,ISNUMBER(VALUE(MID(G303,1,1))),IF((LEN(G303)-1)=2,ISNUMBER(VALUE(MID(G303,2,1))),TRUE),VALUE(MID(G303,1,(LEN(G303)-1)))&lt;24),VALUE(MID(G303,1,(LEN(G303)-1)))/24,-1)),-1)))</x:f>
      </x:c>
      <x:c r="J303" s="72" t="n">
        <x:f>IF(OR(E303="",E303="В"),0,IF(OR(E303=$B$42,E303=$B$43,E303=$B$44,E303=$B$45,E303=$B$46),INDEX($G$42:$G$46,MATCH(E303,$B$42:$B$46,0)),$D$7))</x:f>
        <x:v>0</x:v>
      </x:c>
      <x:c r="K303" s="73" t="n">
        <x:f>IF(OR(L303="",L303="Выходной"),0,IF(L303="Готово",ROUND(24*MOD(I303-H303,1)-J303/60,10),"Проверить"))</x:f>
        <x:v>0</x:v>
      </x:c>
      <x:c r="L303" s="74" t="str">
        <x:f>IF(E303="","",IF(C303="","Нет дня",IF(E303="В","Выходной",IF(LEN(TRIM($B$24))=0,"Нет имени",IF(COUNTIFS($B$10:$B$33,$B$24)&gt;1,"Повтор имени",IF(OR(E303=$B$42,E303=$B$43,E303=$B$44,E303=$B$45,E303=$B$46),IF(INDEX($I$42:$I$46,MATCH(E303,$B$42:$B$46,0))="Готово","Готово","Проверьте смену"),IF(OR(IFERROR(SEARCH("-",E303),0)=0,IFERROR(SEARCH("-",E303,SEARCH("-",E303)+1),0)&gt;0),"Нет кода",IF(OR(H303&lt;0,I303&lt;0),"Неверное время",IF(H303=I303,"Начало равно концу",IF(NOT(ISNUMBER($D$7)),"Проверьте перерыв",IF(OR($D$7&lt;0,$D$7&lt;&gt;INT($D$7)),"Проверьте перерыв",IF($D$7&gt;=ROUND(MOD(I303-H303,1)*1440,8),"Перерыв не меньше смены","Готово"))))))))))))</x:f>
      </x:c>
      <x:c r="M303" s="3"/>
      <x:c r="N303" s="3"/>
      <x:c r="O303" s="3"/>
      <x:c r="P303" s="3"/>
      <x:c r="Q303" s="3"/>
      <x:c r="R303" s="3"/>
      <x:c r="S303" s="3"/>
      <x:c r="T303" s="3"/>
      <x:c r="U303" s="3"/>
      <x:c r="V303" s="3"/>
      <x:c r="W303" s="3"/>
      <x:c r="X303" s="3"/>
      <x:c r="Y303" s="3"/>
      <x:c r="Z303" s="3"/>
      <x:c r="AA303" s="3"/>
      <x:c r="AB303" s="3"/>
      <x:c r="AC303" s="3"/>
      <x:c r="AD303" s="3"/>
      <x:c r="AE303" s="3"/>
      <x:c r="AF303" s="3"/>
      <x:c r="AG303" s="3"/>
      <x:c r="AH303" s="3"/>
      <x:c r="AI303" s="3"/>
      <x:c r="AJ303" s="3"/>
      <x:c r="AK303" s="3"/>
    </x:row>
    <x:row r="304" ht="30" customHeight="1">
      <x:c r="A304" s="3"/>
      <x:c r="B304" s="69" t="str">
        <x:f>IF($B$26="","",$B$26)</x:f>
      </x:c>
      <x:c r="C304" s="70" t="n">
        <x:f>IF(D$8="","",D$8)</x:f>
        <x:v>46327</x:v>
      </x:c>
      <x:c r="D304" s="69" t="str">
        <x:f>IF(D26="","",D26)</x:f>
      </x:c>
      <x:c r="E304" s="69" t="str">
        <x:f>IFERROR(UPPER(CONCATENATE("",SUBSTITUTE(CONCATENATE("",SUBSTITUTE(CONCATENATE("",SUBSTITUTE(TRIM(CONCATENATE("",D304))," ","")),"–","-")),"—","-"))),CONCATENATE("",D304))</x:f>
      </x:c>
      <x:c r="F304" s="69" t="str">
        <x:f>IFERROR(LEFT(CONCATENATE("[",E304),SEARCH("-",E304)),"")</x:f>
      </x:c>
      <x:c r="G304" s="69" t="str">
        <x:f>IFERROR(MID(CONCATENATE(E304,"]"),SEARCH("-",E304)+1,32),"")</x:f>
      </x:c>
      <x:c r="H304" s="71" t="str">
        <x:f>IF(OR(E304="",E304="В"),"",IF(OR(E304=$B$42,E304=$B$43,E304=$B$44,E304=$B$45,E304=$B$46),INDEX($E$42:$E$46,MATCH(E304,$B$42:$B$46,0)),IFERROR(IF(ISNUMBER(SEARCH(":",F304)),IF(AND(OR((LEN(F304)-1)=4,(LEN(F304)-1)=5),MID(F304,1+(LEN(F304)-1)-2,1)=":",ISNUMBER(VALUE(MID(F304,2,1))),IF((LEN(F304)-1)=5,ISNUMBER(VALUE(MID(F304,3,1))),TRUE),ISNUMBER(VALUE(MID(F304,1+(LEN(F304)-1)-1,1))),ISNUMBER(VALUE(MID(F304,1+(LEN(F304)-1),1))),VALUE(MID(F304,2,(LEN(F304)-1)-3))&lt;24,VALUE(MID(F304,1+(LEN(F304)-1)-1,2))&lt;60),VALUE(MID(F304,2,(LEN(F304)-1)-3))/24+VALUE(MID(F304,1+(LEN(F304)-1)-1,2))/1440,-1),IF(AND((LEN(F304)-1)&gt;=1,(LEN(F304)-1)&lt;=2,ISNUMBER(VALUE(MID(F304,2,1))),IF((LEN(F304)-1)=2,ISNUMBER(VALUE(MID(F304,3,1))),TRUE),VALUE(MID(F304,2,(LEN(F304)-1)))&lt;24),VALUE(MID(F304,2,(LEN(F304)-1)))/24,-1)),-1)))</x:f>
      </x:c>
      <x:c r="I304" s="71" t="str">
        <x:f>IF(OR(E304="",E304="В"),"",IF(OR(E304=$B$42,E304=$B$43,E304=$B$44,E304=$B$45,E304=$B$46),INDEX($F$42:$F$46,MATCH(E304,$B$42:$B$46,0)),IFERROR(IF(ISNUMBER(SEARCH(":",G304)),IF(AND(OR((LEN(G304)-1)=4,(LEN(G304)-1)=5),MID(G304,0+(LEN(G304)-1)-2,1)=":",ISNUMBER(VALUE(MID(G304,1,1))),IF((LEN(G304)-1)=5,ISNUMBER(VALUE(MID(G304,2,1))),TRUE),ISNUMBER(VALUE(MID(G304,0+(LEN(G304)-1)-1,1))),ISNUMBER(VALUE(MID(G304,0+(LEN(G304)-1),1))),VALUE(MID(G304,1,(LEN(G304)-1)-3))&lt;24,VALUE(MID(G304,0+(LEN(G304)-1)-1,2))&lt;60),VALUE(MID(G304,1,(LEN(G304)-1)-3))/24+VALUE(MID(G304,0+(LEN(G304)-1)-1,2))/1440,-1),IF(AND((LEN(G304)-1)&gt;=1,(LEN(G304)-1)&lt;=2,ISNUMBER(VALUE(MID(G304,1,1))),IF((LEN(G304)-1)=2,ISNUMBER(VALUE(MID(G304,2,1))),TRUE),VALUE(MID(G304,1,(LEN(G304)-1)))&lt;24),VALUE(MID(G304,1,(LEN(G304)-1)))/24,-1)),-1)))</x:f>
      </x:c>
      <x:c r="J304" s="72" t="n">
        <x:f>IF(OR(E304="",E304="В"),0,IF(OR(E304=$B$42,E304=$B$43,E304=$B$44,E304=$B$45,E304=$B$46),INDEX($G$42:$G$46,MATCH(E304,$B$42:$B$46,0)),$D$7))</x:f>
        <x:v>0</x:v>
      </x:c>
      <x:c r="K304" s="73" t="n">
        <x:f>IF(OR(L304="",L304="Выходной"),0,IF(L304="Готово",ROUND(24*MOD(I304-H304,1)-J304/60,10),"Проверить"))</x:f>
        <x:v>0</x:v>
      </x:c>
      <x:c r="L304" s="74" t="str">
        <x:f>IF(E304="","",IF(C304="","Нет дня",IF(E304="В","Выходной",IF(LEN(TRIM($B$26))=0,"Нет имени",IF(COUNTIFS($B$10:$B$33,$B$26)&gt;1,"Повтор имени",IF(OR(E304=$B$42,E304=$B$43,E304=$B$44,E304=$B$45,E304=$B$46),IF(INDEX($I$42:$I$46,MATCH(E304,$B$42:$B$46,0))="Готово","Готово","Проверьте смену"),IF(OR(IFERROR(SEARCH("-",E304),0)=0,IFERROR(SEARCH("-",E304,SEARCH("-",E304)+1),0)&gt;0),"Нет кода",IF(OR(H304&lt;0,I304&lt;0),"Неверное время",IF(H304=I304,"Начало равно концу",IF(NOT(ISNUMBER($D$7)),"Проверьте перерыв",IF(OR($D$7&lt;0,$D$7&lt;&gt;INT($D$7)),"Проверьте перерыв",IF($D$7&gt;=ROUND(MOD(I304-H304,1)*1440,8),"Перерыв не меньше смены","Готово"))))))))))))</x:f>
      </x:c>
      <x:c r="M304" s="3"/>
      <x:c r="N304" s="3"/>
      <x:c r="O304" s="3"/>
      <x:c r="P304" s="3"/>
      <x:c r="Q304" s="3"/>
      <x:c r="R304" s="3"/>
      <x:c r="S304" s="3"/>
      <x:c r="T304" s="3"/>
      <x:c r="U304" s="3"/>
      <x:c r="V304" s="3"/>
      <x:c r="W304" s="3"/>
      <x:c r="X304" s="3"/>
      <x:c r="Y304" s="3"/>
      <x:c r="Z304" s="3"/>
      <x:c r="AA304" s="3"/>
      <x:c r="AB304" s="3"/>
      <x:c r="AC304" s="3"/>
      <x:c r="AD304" s="3"/>
      <x:c r="AE304" s="3"/>
      <x:c r="AF304" s="3"/>
      <x:c r="AG304" s="3"/>
      <x:c r="AH304" s="3"/>
      <x:c r="AI304" s="3"/>
      <x:c r="AJ304" s="3"/>
      <x:c r="AK304" s="3"/>
    </x:row>
    <x:row r="305" ht="30" customHeight="1">
      <x:c r="A305" s="3"/>
      <x:c r="B305" s="69" t="str">
        <x:f>IF($B$26="","",$B$26)</x:f>
      </x:c>
      <x:c r="C305" s="70" t="n">
        <x:f>IF(E$8="","",E$8)</x:f>
        <x:v>46328</x:v>
      </x:c>
      <x:c r="D305" s="69" t="str">
        <x:f>IF(E26="","",E26)</x:f>
      </x:c>
      <x:c r="E305" s="69" t="str">
        <x:f>IFERROR(UPPER(CONCATENATE("",SUBSTITUTE(CONCATENATE("",SUBSTITUTE(CONCATENATE("",SUBSTITUTE(TRIM(CONCATENATE("",D305))," ","")),"–","-")),"—","-"))),CONCATENATE("",D305))</x:f>
      </x:c>
      <x:c r="F305" s="69" t="str">
        <x:f>IFERROR(LEFT(CONCATENATE("[",E305),SEARCH("-",E305)),"")</x:f>
      </x:c>
      <x:c r="G305" s="69" t="str">
        <x:f>IFERROR(MID(CONCATENATE(E305,"]"),SEARCH("-",E305)+1,32),"")</x:f>
      </x:c>
      <x:c r="H305" s="71" t="str">
        <x:f>IF(OR(E305="",E305="В"),"",IF(OR(E305=$B$42,E305=$B$43,E305=$B$44,E305=$B$45,E305=$B$46),INDEX($E$42:$E$46,MATCH(E305,$B$42:$B$46,0)),IFERROR(IF(ISNUMBER(SEARCH(":",F305)),IF(AND(OR((LEN(F305)-1)=4,(LEN(F305)-1)=5),MID(F305,1+(LEN(F305)-1)-2,1)=":",ISNUMBER(VALUE(MID(F305,2,1))),IF((LEN(F305)-1)=5,ISNUMBER(VALUE(MID(F305,3,1))),TRUE),ISNUMBER(VALUE(MID(F305,1+(LEN(F305)-1)-1,1))),ISNUMBER(VALUE(MID(F305,1+(LEN(F305)-1),1))),VALUE(MID(F305,2,(LEN(F305)-1)-3))&lt;24,VALUE(MID(F305,1+(LEN(F305)-1)-1,2))&lt;60),VALUE(MID(F305,2,(LEN(F305)-1)-3))/24+VALUE(MID(F305,1+(LEN(F305)-1)-1,2))/1440,-1),IF(AND((LEN(F305)-1)&gt;=1,(LEN(F305)-1)&lt;=2,ISNUMBER(VALUE(MID(F305,2,1))),IF((LEN(F305)-1)=2,ISNUMBER(VALUE(MID(F305,3,1))),TRUE),VALUE(MID(F305,2,(LEN(F305)-1)))&lt;24),VALUE(MID(F305,2,(LEN(F305)-1)))/24,-1)),-1)))</x:f>
      </x:c>
      <x:c r="I305" s="71" t="str">
        <x:f>IF(OR(E305="",E305="В"),"",IF(OR(E305=$B$42,E305=$B$43,E305=$B$44,E305=$B$45,E305=$B$46),INDEX($F$42:$F$46,MATCH(E305,$B$42:$B$46,0)),IFERROR(IF(ISNUMBER(SEARCH(":",G305)),IF(AND(OR((LEN(G305)-1)=4,(LEN(G305)-1)=5),MID(G305,0+(LEN(G305)-1)-2,1)=":",ISNUMBER(VALUE(MID(G305,1,1))),IF((LEN(G305)-1)=5,ISNUMBER(VALUE(MID(G305,2,1))),TRUE),ISNUMBER(VALUE(MID(G305,0+(LEN(G305)-1)-1,1))),ISNUMBER(VALUE(MID(G305,0+(LEN(G305)-1),1))),VALUE(MID(G305,1,(LEN(G305)-1)-3))&lt;24,VALUE(MID(G305,0+(LEN(G305)-1)-1,2))&lt;60),VALUE(MID(G305,1,(LEN(G305)-1)-3))/24+VALUE(MID(G305,0+(LEN(G305)-1)-1,2))/1440,-1),IF(AND((LEN(G305)-1)&gt;=1,(LEN(G305)-1)&lt;=2,ISNUMBER(VALUE(MID(G305,1,1))),IF((LEN(G305)-1)=2,ISNUMBER(VALUE(MID(G305,2,1))),TRUE),VALUE(MID(G305,1,(LEN(G305)-1)))&lt;24),VALUE(MID(G305,1,(LEN(G305)-1)))/24,-1)),-1)))</x:f>
      </x:c>
      <x:c r="J305" s="72" t="n">
        <x:f>IF(OR(E305="",E305="В"),0,IF(OR(E305=$B$42,E305=$B$43,E305=$B$44,E305=$B$45,E305=$B$46),INDEX($G$42:$G$46,MATCH(E305,$B$42:$B$46,0)),$D$7))</x:f>
        <x:v>0</x:v>
      </x:c>
      <x:c r="K305" s="73" t="n">
        <x:f>IF(OR(L305="",L305="Выходной"),0,IF(L305="Готово",ROUND(24*MOD(I305-H305,1)-J305/60,10),"Проверить"))</x:f>
        <x:v>0</x:v>
      </x:c>
      <x:c r="L305" s="74" t="str">
        <x:f>IF(E305="","",IF(C305="","Нет дня",IF(E305="В","Выходной",IF(LEN(TRIM($B$26))=0,"Нет имени",IF(COUNTIFS($B$10:$B$33,$B$26)&gt;1,"Повтор имени",IF(OR(E305=$B$42,E305=$B$43,E305=$B$44,E305=$B$45,E305=$B$46),IF(INDEX($I$42:$I$46,MATCH(E305,$B$42:$B$46,0))="Готово","Готово","Проверьте смену"),IF(OR(IFERROR(SEARCH("-",E305),0)=0,IFERROR(SEARCH("-",E305,SEARCH("-",E305)+1),0)&gt;0),"Нет кода",IF(OR(H305&lt;0,I305&lt;0),"Неверное время",IF(H305=I305,"Начало равно концу",IF(NOT(ISNUMBER($D$7)),"Проверьте перерыв",IF(OR($D$7&lt;0,$D$7&lt;&gt;INT($D$7)),"Проверьте перерыв",IF($D$7&gt;=ROUND(MOD(I305-H305,1)*1440,8),"Перерыв не меньше смены","Готово"))))))))))))</x:f>
      </x:c>
      <x:c r="M305" s="3"/>
      <x:c r="N305" s="3"/>
      <x:c r="O305" s="3"/>
      <x:c r="P305" s="3"/>
      <x:c r="Q305" s="3"/>
      <x:c r="R305" s="3"/>
      <x:c r="S305" s="3"/>
      <x:c r="T305" s="3"/>
      <x:c r="U305" s="3"/>
      <x:c r="V305" s="3"/>
      <x:c r="W305" s="3"/>
      <x:c r="X305" s="3"/>
      <x:c r="Y305" s="3"/>
      <x:c r="Z305" s="3"/>
      <x:c r="AA305" s="3"/>
      <x:c r="AB305" s="3"/>
      <x:c r="AC305" s="3"/>
      <x:c r="AD305" s="3"/>
      <x:c r="AE305" s="3"/>
      <x:c r="AF305" s="3"/>
      <x:c r="AG305" s="3"/>
      <x:c r="AH305" s="3"/>
      <x:c r="AI305" s="3"/>
      <x:c r="AJ305" s="3"/>
      <x:c r="AK305" s="3"/>
    </x:row>
    <x:row r="306" ht="30" customHeight="1">
      <x:c r="A306" s="3"/>
      <x:c r="B306" s="69" t="str">
        <x:f>IF($B$26="","",$B$26)</x:f>
      </x:c>
      <x:c r="C306" s="70" t="n">
        <x:f>IF(F$8="","",F$8)</x:f>
        <x:v>46329</x:v>
      </x:c>
      <x:c r="D306" s="69" t="str">
        <x:f>IF(F26="","",F26)</x:f>
      </x:c>
      <x:c r="E306" s="69" t="str">
        <x:f>IFERROR(UPPER(CONCATENATE("",SUBSTITUTE(CONCATENATE("",SUBSTITUTE(CONCATENATE("",SUBSTITUTE(TRIM(CONCATENATE("",D306))," ","")),"–","-")),"—","-"))),CONCATENATE("",D306))</x:f>
      </x:c>
      <x:c r="F306" s="69" t="str">
        <x:f>IFERROR(LEFT(CONCATENATE("[",E306),SEARCH("-",E306)),"")</x:f>
      </x:c>
      <x:c r="G306" s="69" t="str">
        <x:f>IFERROR(MID(CONCATENATE(E306,"]"),SEARCH("-",E306)+1,32),"")</x:f>
      </x:c>
      <x:c r="H306" s="71" t="str">
        <x:f>IF(OR(E306="",E306="В"),"",IF(OR(E306=$B$42,E306=$B$43,E306=$B$44,E306=$B$45,E306=$B$46),INDEX($E$42:$E$46,MATCH(E306,$B$42:$B$46,0)),IFERROR(IF(ISNUMBER(SEARCH(":",F306)),IF(AND(OR((LEN(F306)-1)=4,(LEN(F306)-1)=5),MID(F306,1+(LEN(F306)-1)-2,1)=":",ISNUMBER(VALUE(MID(F306,2,1))),IF((LEN(F306)-1)=5,ISNUMBER(VALUE(MID(F306,3,1))),TRUE),ISNUMBER(VALUE(MID(F306,1+(LEN(F306)-1)-1,1))),ISNUMBER(VALUE(MID(F306,1+(LEN(F306)-1),1))),VALUE(MID(F306,2,(LEN(F306)-1)-3))&lt;24,VALUE(MID(F306,1+(LEN(F306)-1)-1,2))&lt;60),VALUE(MID(F306,2,(LEN(F306)-1)-3))/24+VALUE(MID(F306,1+(LEN(F306)-1)-1,2))/1440,-1),IF(AND((LEN(F306)-1)&gt;=1,(LEN(F306)-1)&lt;=2,ISNUMBER(VALUE(MID(F306,2,1))),IF((LEN(F306)-1)=2,ISNUMBER(VALUE(MID(F306,3,1))),TRUE),VALUE(MID(F306,2,(LEN(F306)-1)))&lt;24),VALUE(MID(F306,2,(LEN(F306)-1)))/24,-1)),-1)))</x:f>
      </x:c>
      <x:c r="I306" s="71" t="str">
        <x:f>IF(OR(E306="",E306="В"),"",IF(OR(E306=$B$42,E306=$B$43,E306=$B$44,E306=$B$45,E306=$B$46),INDEX($F$42:$F$46,MATCH(E306,$B$42:$B$46,0)),IFERROR(IF(ISNUMBER(SEARCH(":",G306)),IF(AND(OR((LEN(G306)-1)=4,(LEN(G306)-1)=5),MID(G306,0+(LEN(G306)-1)-2,1)=":",ISNUMBER(VALUE(MID(G306,1,1))),IF((LEN(G306)-1)=5,ISNUMBER(VALUE(MID(G306,2,1))),TRUE),ISNUMBER(VALUE(MID(G306,0+(LEN(G306)-1)-1,1))),ISNUMBER(VALUE(MID(G306,0+(LEN(G306)-1),1))),VALUE(MID(G306,1,(LEN(G306)-1)-3))&lt;24,VALUE(MID(G306,0+(LEN(G306)-1)-1,2))&lt;60),VALUE(MID(G306,1,(LEN(G306)-1)-3))/24+VALUE(MID(G306,0+(LEN(G306)-1)-1,2))/1440,-1),IF(AND((LEN(G306)-1)&gt;=1,(LEN(G306)-1)&lt;=2,ISNUMBER(VALUE(MID(G306,1,1))),IF((LEN(G306)-1)=2,ISNUMBER(VALUE(MID(G306,2,1))),TRUE),VALUE(MID(G306,1,(LEN(G306)-1)))&lt;24),VALUE(MID(G306,1,(LEN(G306)-1)))/24,-1)),-1)))</x:f>
      </x:c>
      <x:c r="J306" s="72" t="n">
        <x:f>IF(OR(E306="",E306="В"),0,IF(OR(E306=$B$42,E306=$B$43,E306=$B$44,E306=$B$45,E306=$B$46),INDEX($G$42:$G$46,MATCH(E306,$B$42:$B$46,0)),$D$7))</x:f>
        <x:v>0</x:v>
      </x:c>
      <x:c r="K306" s="73" t="n">
        <x:f>IF(OR(L306="",L306="Выходной"),0,IF(L306="Готово",ROUND(24*MOD(I306-H306,1)-J306/60,10),"Проверить"))</x:f>
        <x:v>0</x:v>
      </x:c>
      <x:c r="L306" s="74" t="str">
        <x:f>IF(E306="","",IF(C306="","Нет дня",IF(E306="В","Выходной",IF(LEN(TRIM($B$26))=0,"Нет имени",IF(COUNTIFS($B$10:$B$33,$B$26)&gt;1,"Повтор имени",IF(OR(E306=$B$42,E306=$B$43,E306=$B$44,E306=$B$45,E306=$B$46),IF(INDEX($I$42:$I$46,MATCH(E306,$B$42:$B$46,0))="Готово","Готово","Проверьте смену"),IF(OR(IFERROR(SEARCH("-",E306),0)=0,IFERROR(SEARCH("-",E306,SEARCH("-",E306)+1),0)&gt;0),"Нет кода",IF(OR(H306&lt;0,I306&lt;0),"Неверное время",IF(H306=I306,"Начало равно концу",IF(NOT(ISNUMBER($D$7)),"Проверьте перерыв",IF(OR($D$7&lt;0,$D$7&lt;&gt;INT($D$7)),"Проверьте перерыв",IF($D$7&gt;=ROUND(MOD(I306-H306,1)*1440,8),"Перерыв не меньше смены","Готово"))))))))))))</x:f>
      </x:c>
      <x:c r="M306" s="3"/>
      <x:c r="N306" s="3"/>
      <x:c r="O306" s="3"/>
      <x:c r="P306" s="3"/>
      <x:c r="Q306" s="3"/>
      <x:c r="R306" s="3"/>
      <x:c r="S306" s="3"/>
      <x:c r="T306" s="3"/>
      <x:c r="U306" s="3"/>
      <x:c r="V306" s="3"/>
      <x:c r="W306" s="3"/>
      <x:c r="X306" s="3"/>
      <x:c r="Y306" s="3"/>
      <x:c r="Z306" s="3"/>
      <x:c r="AA306" s="3"/>
      <x:c r="AB306" s="3"/>
      <x:c r="AC306" s="3"/>
      <x:c r="AD306" s="3"/>
      <x:c r="AE306" s="3"/>
      <x:c r="AF306" s="3"/>
      <x:c r="AG306" s="3"/>
      <x:c r="AH306" s="3"/>
      <x:c r="AI306" s="3"/>
      <x:c r="AJ306" s="3"/>
      <x:c r="AK306" s="3"/>
    </x:row>
    <x:row r="307" ht="30" customHeight="1">
      <x:c r="A307" s="3"/>
      <x:c r="B307" s="69" t="str">
        <x:f>IF($B$26="","",$B$26)</x:f>
      </x:c>
      <x:c r="C307" s="70" t="n">
        <x:f>IF(G$8="","",G$8)</x:f>
        <x:v>46330</x:v>
      </x:c>
      <x:c r="D307" s="69" t="str">
        <x:f>IF(G26="","",G26)</x:f>
      </x:c>
      <x:c r="E307" s="69" t="str">
        <x:f>IFERROR(UPPER(CONCATENATE("",SUBSTITUTE(CONCATENATE("",SUBSTITUTE(CONCATENATE("",SUBSTITUTE(TRIM(CONCATENATE("",D307))," ","")),"–","-")),"—","-"))),CONCATENATE("",D307))</x:f>
      </x:c>
      <x:c r="F307" s="69" t="str">
        <x:f>IFERROR(LEFT(CONCATENATE("[",E307),SEARCH("-",E307)),"")</x:f>
      </x:c>
      <x:c r="G307" s="69" t="str">
        <x:f>IFERROR(MID(CONCATENATE(E307,"]"),SEARCH("-",E307)+1,32),"")</x:f>
      </x:c>
      <x:c r="H307" s="71" t="str">
        <x:f>IF(OR(E307="",E307="В"),"",IF(OR(E307=$B$42,E307=$B$43,E307=$B$44,E307=$B$45,E307=$B$46),INDEX($E$42:$E$46,MATCH(E307,$B$42:$B$46,0)),IFERROR(IF(ISNUMBER(SEARCH(":",F307)),IF(AND(OR((LEN(F307)-1)=4,(LEN(F307)-1)=5),MID(F307,1+(LEN(F307)-1)-2,1)=":",ISNUMBER(VALUE(MID(F307,2,1))),IF((LEN(F307)-1)=5,ISNUMBER(VALUE(MID(F307,3,1))),TRUE),ISNUMBER(VALUE(MID(F307,1+(LEN(F307)-1)-1,1))),ISNUMBER(VALUE(MID(F307,1+(LEN(F307)-1),1))),VALUE(MID(F307,2,(LEN(F307)-1)-3))&lt;24,VALUE(MID(F307,1+(LEN(F307)-1)-1,2))&lt;60),VALUE(MID(F307,2,(LEN(F307)-1)-3))/24+VALUE(MID(F307,1+(LEN(F307)-1)-1,2))/1440,-1),IF(AND((LEN(F307)-1)&gt;=1,(LEN(F307)-1)&lt;=2,ISNUMBER(VALUE(MID(F307,2,1))),IF((LEN(F307)-1)=2,ISNUMBER(VALUE(MID(F307,3,1))),TRUE),VALUE(MID(F307,2,(LEN(F307)-1)))&lt;24),VALUE(MID(F307,2,(LEN(F307)-1)))/24,-1)),-1)))</x:f>
      </x:c>
      <x:c r="I307" s="71" t="str">
        <x:f>IF(OR(E307="",E307="В"),"",IF(OR(E307=$B$42,E307=$B$43,E307=$B$44,E307=$B$45,E307=$B$46),INDEX($F$42:$F$46,MATCH(E307,$B$42:$B$46,0)),IFERROR(IF(ISNUMBER(SEARCH(":",G307)),IF(AND(OR((LEN(G307)-1)=4,(LEN(G307)-1)=5),MID(G307,0+(LEN(G307)-1)-2,1)=":",ISNUMBER(VALUE(MID(G307,1,1))),IF((LEN(G307)-1)=5,ISNUMBER(VALUE(MID(G307,2,1))),TRUE),ISNUMBER(VALUE(MID(G307,0+(LEN(G307)-1)-1,1))),ISNUMBER(VALUE(MID(G307,0+(LEN(G307)-1),1))),VALUE(MID(G307,1,(LEN(G307)-1)-3))&lt;24,VALUE(MID(G307,0+(LEN(G307)-1)-1,2))&lt;60),VALUE(MID(G307,1,(LEN(G307)-1)-3))/24+VALUE(MID(G307,0+(LEN(G307)-1)-1,2))/1440,-1),IF(AND((LEN(G307)-1)&gt;=1,(LEN(G307)-1)&lt;=2,ISNUMBER(VALUE(MID(G307,1,1))),IF((LEN(G307)-1)=2,ISNUMBER(VALUE(MID(G307,2,1))),TRUE),VALUE(MID(G307,1,(LEN(G307)-1)))&lt;24),VALUE(MID(G307,1,(LEN(G307)-1)))/24,-1)),-1)))</x:f>
      </x:c>
      <x:c r="J307" s="72" t="n">
        <x:f>IF(OR(E307="",E307="В"),0,IF(OR(E307=$B$42,E307=$B$43,E307=$B$44,E307=$B$45,E307=$B$46),INDEX($G$42:$G$46,MATCH(E307,$B$42:$B$46,0)),$D$7))</x:f>
        <x:v>0</x:v>
      </x:c>
      <x:c r="K307" s="73" t="n">
        <x:f>IF(OR(L307="",L307="Выходной"),0,IF(L307="Готово",ROUND(24*MOD(I307-H307,1)-J307/60,10),"Проверить"))</x:f>
        <x:v>0</x:v>
      </x:c>
      <x:c r="L307" s="74" t="str">
        <x:f>IF(E307="","",IF(C307="","Нет дня",IF(E307="В","Выходной",IF(LEN(TRIM($B$26))=0,"Нет имени",IF(COUNTIFS($B$10:$B$33,$B$26)&gt;1,"Повтор имени",IF(OR(E307=$B$42,E307=$B$43,E307=$B$44,E307=$B$45,E307=$B$46),IF(INDEX($I$42:$I$46,MATCH(E307,$B$42:$B$46,0))="Готово","Готово","Проверьте смену"),IF(OR(IFERROR(SEARCH("-",E307),0)=0,IFERROR(SEARCH("-",E307,SEARCH("-",E307)+1),0)&gt;0),"Нет кода",IF(OR(H307&lt;0,I307&lt;0),"Неверное время",IF(H307=I307,"Начало равно концу",IF(NOT(ISNUMBER($D$7)),"Проверьте перерыв",IF(OR($D$7&lt;0,$D$7&lt;&gt;INT($D$7)),"Проверьте перерыв",IF($D$7&gt;=ROUND(MOD(I307-H307,1)*1440,8),"Перерыв не меньше смены","Готово"))))))))))))</x:f>
      </x:c>
      <x:c r="M307" s="3"/>
      <x:c r="N307" s="3"/>
      <x:c r="O307" s="3"/>
      <x:c r="P307" s="3"/>
      <x:c r="Q307" s="3"/>
      <x:c r="R307" s="3"/>
      <x:c r="S307" s="3"/>
      <x:c r="T307" s="3"/>
      <x:c r="U307" s="3"/>
      <x:c r="V307" s="3"/>
      <x:c r="W307" s="3"/>
      <x:c r="X307" s="3"/>
      <x:c r="Y307" s="3"/>
      <x:c r="Z307" s="3"/>
      <x:c r="AA307" s="3"/>
      <x:c r="AB307" s="3"/>
      <x:c r="AC307" s="3"/>
      <x:c r="AD307" s="3"/>
      <x:c r="AE307" s="3"/>
      <x:c r="AF307" s="3"/>
      <x:c r="AG307" s="3"/>
      <x:c r="AH307" s="3"/>
      <x:c r="AI307" s="3"/>
      <x:c r="AJ307" s="3"/>
      <x:c r="AK307" s="3"/>
    </x:row>
    <x:row r="308" ht="30" customHeight="1">
      <x:c r="A308" s="3"/>
      <x:c r="B308" s="69" t="str">
        <x:f>IF($B$26="","",$B$26)</x:f>
      </x:c>
      <x:c r="C308" s="70" t="n">
        <x:f>IF(H$8="","",H$8)</x:f>
        <x:v>46331</x:v>
      </x:c>
      <x:c r="D308" s="69" t="str">
        <x:f>IF(H26="","",H26)</x:f>
      </x:c>
      <x:c r="E308" s="69" t="str">
        <x:f>IFERROR(UPPER(CONCATENATE("",SUBSTITUTE(CONCATENATE("",SUBSTITUTE(CONCATENATE("",SUBSTITUTE(TRIM(CONCATENATE("",D308))," ","")),"–","-")),"—","-"))),CONCATENATE("",D308))</x:f>
      </x:c>
      <x:c r="F308" s="69" t="str">
        <x:f>IFERROR(LEFT(CONCATENATE("[",E308),SEARCH("-",E308)),"")</x:f>
      </x:c>
      <x:c r="G308" s="69" t="str">
        <x:f>IFERROR(MID(CONCATENATE(E308,"]"),SEARCH("-",E308)+1,32),"")</x:f>
      </x:c>
      <x:c r="H308" s="71" t="str">
        <x:f>IF(OR(E308="",E308="В"),"",IF(OR(E308=$B$42,E308=$B$43,E308=$B$44,E308=$B$45,E308=$B$46),INDEX($E$42:$E$46,MATCH(E308,$B$42:$B$46,0)),IFERROR(IF(ISNUMBER(SEARCH(":",F308)),IF(AND(OR((LEN(F308)-1)=4,(LEN(F308)-1)=5),MID(F308,1+(LEN(F308)-1)-2,1)=":",ISNUMBER(VALUE(MID(F308,2,1))),IF((LEN(F308)-1)=5,ISNUMBER(VALUE(MID(F308,3,1))),TRUE),ISNUMBER(VALUE(MID(F308,1+(LEN(F308)-1)-1,1))),ISNUMBER(VALUE(MID(F308,1+(LEN(F308)-1),1))),VALUE(MID(F308,2,(LEN(F308)-1)-3))&lt;24,VALUE(MID(F308,1+(LEN(F308)-1)-1,2))&lt;60),VALUE(MID(F308,2,(LEN(F308)-1)-3))/24+VALUE(MID(F308,1+(LEN(F308)-1)-1,2))/1440,-1),IF(AND((LEN(F308)-1)&gt;=1,(LEN(F308)-1)&lt;=2,ISNUMBER(VALUE(MID(F308,2,1))),IF((LEN(F308)-1)=2,ISNUMBER(VALUE(MID(F308,3,1))),TRUE),VALUE(MID(F308,2,(LEN(F308)-1)))&lt;24),VALUE(MID(F308,2,(LEN(F308)-1)))/24,-1)),-1)))</x:f>
      </x:c>
      <x:c r="I308" s="71" t="str">
        <x:f>IF(OR(E308="",E308="В"),"",IF(OR(E308=$B$42,E308=$B$43,E308=$B$44,E308=$B$45,E308=$B$46),INDEX($F$42:$F$46,MATCH(E308,$B$42:$B$46,0)),IFERROR(IF(ISNUMBER(SEARCH(":",G308)),IF(AND(OR((LEN(G308)-1)=4,(LEN(G308)-1)=5),MID(G308,0+(LEN(G308)-1)-2,1)=":",ISNUMBER(VALUE(MID(G308,1,1))),IF((LEN(G308)-1)=5,ISNUMBER(VALUE(MID(G308,2,1))),TRUE),ISNUMBER(VALUE(MID(G308,0+(LEN(G308)-1)-1,1))),ISNUMBER(VALUE(MID(G308,0+(LEN(G308)-1),1))),VALUE(MID(G308,1,(LEN(G308)-1)-3))&lt;24,VALUE(MID(G308,0+(LEN(G308)-1)-1,2))&lt;60),VALUE(MID(G308,1,(LEN(G308)-1)-3))/24+VALUE(MID(G308,0+(LEN(G308)-1)-1,2))/1440,-1),IF(AND((LEN(G308)-1)&gt;=1,(LEN(G308)-1)&lt;=2,ISNUMBER(VALUE(MID(G308,1,1))),IF((LEN(G308)-1)=2,ISNUMBER(VALUE(MID(G308,2,1))),TRUE),VALUE(MID(G308,1,(LEN(G308)-1)))&lt;24),VALUE(MID(G308,1,(LEN(G308)-1)))/24,-1)),-1)))</x:f>
      </x:c>
      <x:c r="J308" s="72" t="n">
        <x:f>IF(OR(E308="",E308="В"),0,IF(OR(E308=$B$42,E308=$B$43,E308=$B$44,E308=$B$45,E308=$B$46),INDEX($G$42:$G$46,MATCH(E308,$B$42:$B$46,0)),$D$7))</x:f>
        <x:v>0</x:v>
      </x:c>
      <x:c r="K308" s="73" t="n">
        <x:f>IF(OR(L308="",L308="Выходной"),0,IF(L308="Готово",ROUND(24*MOD(I308-H308,1)-J308/60,10),"Проверить"))</x:f>
        <x:v>0</x:v>
      </x:c>
      <x:c r="L308" s="74" t="str">
        <x:f>IF(E308="","",IF(C308="","Нет дня",IF(E308="В","Выходной",IF(LEN(TRIM($B$26))=0,"Нет имени",IF(COUNTIFS($B$10:$B$33,$B$26)&gt;1,"Повтор имени",IF(OR(E308=$B$42,E308=$B$43,E308=$B$44,E308=$B$45,E308=$B$46),IF(INDEX($I$42:$I$46,MATCH(E308,$B$42:$B$46,0))="Готово","Готово","Проверьте смену"),IF(OR(IFERROR(SEARCH("-",E308),0)=0,IFERROR(SEARCH("-",E308,SEARCH("-",E308)+1),0)&gt;0),"Нет кода",IF(OR(H308&lt;0,I308&lt;0),"Неверное время",IF(H308=I308,"Начало равно концу",IF(NOT(ISNUMBER($D$7)),"Проверьте перерыв",IF(OR($D$7&lt;0,$D$7&lt;&gt;INT($D$7)),"Проверьте перерыв",IF($D$7&gt;=ROUND(MOD(I308-H308,1)*1440,8),"Перерыв не меньше смены","Готово"))))))))))))</x:f>
      </x:c>
      <x:c r="M308" s="3"/>
      <x:c r="N308" s="3"/>
      <x:c r="O308" s="3"/>
      <x:c r="P308" s="3"/>
      <x:c r="Q308" s="3"/>
      <x:c r="R308" s="3"/>
      <x:c r="S308" s="3"/>
      <x:c r="T308" s="3"/>
      <x:c r="U308" s="3"/>
      <x:c r="V308" s="3"/>
      <x:c r="W308" s="3"/>
      <x:c r="X308" s="3"/>
      <x:c r="Y308" s="3"/>
      <x:c r="Z308" s="3"/>
      <x:c r="AA308" s="3"/>
      <x:c r="AB308" s="3"/>
      <x:c r="AC308" s="3"/>
      <x:c r="AD308" s="3"/>
      <x:c r="AE308" s="3"/>
      <x:c r="AF308" s="3"/>
      <x:c r="AG308" s="3"/>
      <x:c r="AH308" s="3"/>
      <x:c r="AI308" s="3"/>
      <x:c r="AJ308" s="3"/>
      <x:c r="AK308" s="3"/>
    </x:row>
    <x:row r="309" ht="30" customHeight="1">
      <x:c r="A309" s="3"/>
      <x:c r="B309" s="69" t="str">
        <x:f>IF($B$26="","",$B$26)</x:f>
      </x:c>
      <x:c r="C309" s="70" t="n">
        <x:f>IF(I$8="","",I$8)</x:f>
        <x:v>46332</x:v>
      </x:c>
      <x:c r="D309" s="69" t="str">
        <x:f>IF(I26="","",I26)</x:f>
      </x:c>
      <x:c r="E309" s="69" t="str">
        <x:f>IFERROR(UPPER(CONCATENATE("",SUBSTITUTE(CONCATENATE("",SUBSTITUTE(CONCATENATE("",SUBSTITUTE(TRIM(CONCATENATE("",D309))," ","")),"–","-")),"—","-"))),CONCATENATE("",D309))</x:f>
      </x:c>
      <x:c r="F309" s="69" t="str">
        <x:f>IFERROR(LEFT(CONCATENATE("[",E309),SEARCH("-",E309)),"")</x:f>
      </x:c>
      <x:c r="G309" s="69" t="str">
        <x:f>IFERROR(MID(CONCATENATE(E309,"]"),SEARCH("-",E309)+1,32),"")</x:f>
      </x:c>
      <x:c r="H309" s="71" t="str">
        <x:f>IF(OR(E309="",E309="В"),"",IF(OR(E309=$B$42,E309=$B$43,E309=$B$44,E309=$B$45,E309=$B$46),INDEX($E$42:$E$46,MATCH(E309,$B$42:$B$46,0)),IFERROR(IF(ISNUMBER(SEARCH(":",F309)),IF(AND(OR((LEN(F309)-1)=4,(LEN(F309)-1)=5),MID(F309,1+(LEN(F309)-1)-2,1)=":",ISNUMBER(VALUE(MID(F309,2,1))),IF((LEN(F309)-1)=5,ISNUMBER(VALUE(MID(F309,3,1))),TRUE),ISNUMBER(VALUE(MID(F309,1+(LEN(F309)-1)-1,1))),ISNUMBER(VALUE(MID(F309,1+(LEN(F309)-1),1))),VALUE(MID(F309,2,(LEN(F309)-1)-3))&lt;24,VALUE(MID(F309,1+(LEN(F309)-1)-1,2))&lt;60),VALUE(MID(F309,2,(LEN(F309)-1)-3))/24+VALUE(MID(F309,1+(LEN(F309)-1)-1,2))/1440,-1),IF(AND((LEN(F309)-1)&gt;=1,(LEN(F309)-1)&lt;=2,ISNUMBER(VALUE(MID(F309,2,1))),IF((LEN(F309)-1)=2,ISNUMBER(VALUE(MID(F309,3,1))),TRUE),VALUE(MID(F309,2,(LEN(F309)-1)))&lt;24),VALUE(MID(F309,2,(LEN(F309)-1)))/24,-1)),-1)))</x:f>
      </x:c>
      <x:c r="I309" s="71" t="str">
        <x:f>IF(OR(E309="",E309="В"),"",IF(OR(E309=$B$42,E309=$B$43,E309=$B$44,E309=$B$45,E309=$B$46),INDEX($F$42:$F$46,MATCH(E309,$B$42:$B$46,0)),IFERROR(IF(ISNUMBER(SEARCH(":",G309)),IF(AND(OR((LEN(G309)-1)=4,(LEN(G309)-1)=5),MID(G309,0+(LEN(G309)-1)-2,1)=":",ISNUMBER(VALUE(MID(G309,1,1))),IF((LEN(G309)-1)=5,ISNUMBER(VALUE(MID(G309,2,1))),TRUE),ISNUMBER(VALUE(MID(G309,0+(LEN(G309)-1)-1,1))),ISNUMBER(VALUE(MID(G309,0+(LEN(G309)-1),1))),VALUE(MID(G309,1,(LEN(G309)-1)-3))&lt;24,VALUE(MID(G309,0+(LEN(G309)-1)-1,2))&lt;60),VALUE(MID(G309,1,(LEN(G309)-1)-3))/24+VALUE(MID(G309,0+(LEN(G309)-1)-1,2))/1440,-1),IF(AND((LEN(G309)-1)&gt;=1,(LEN(G309)-1)&lt;=2,ISNUMBER(VALUE(MID(G309,1,1))),IF((LEN(G309)-1)=2,ISNUMBER(VALUE(MID(G309,2,1))),TRUE),VALUE(MID(G309,1,(LEN(G309)-1)))&lt;24),VALUE(MID(G309,1,(LEN(G309)-1)))/24,-1)),-1)))</x:f>
      </x:c>
      <x:c r="J309" s="72" t="n">
        <x:f>IF(OR(E309="",E309="В"),0,IF(OR(E309=$B$42,E309=$B$43,E309=$B$44,E309=$B$45,E309=$B$46),INDEX($G$42:$G$46,MATCH(E309,$B$42:$B$46,0)),$D$7))</x:f>
        <x:v>0</x:v>
      </x:c>
      <x:c r="K309" s="73" t="n">
        <x:f>IF(OR(L309="",L309="Выходной"),0,IF(L309="Готово",ROUND(24*MOD(I309-H309,1)-J309/60,10),"Проверить"))</x:f>
        <x:v>0</x:v>
      </x:c>
      <x:c r="L309" s="74" t="str">
        <x:f>IF(E309="","",IF(C309="","Нет дня",IF(E309="В","Выходной",IF(LEN(TRIM($B$26))=0,"Нет имени",IF(COUNTIFS($B$10:$B$33,$B$26)&gt;1,"Повтор имени",IF(OR(E309=$B$42,E309=$B$43,E309=$B$44,E309=$B$45,E309=$B$46),IF(INDEX($I$42:$I$46,MATCH(E309,$B$42:$B$46,0))="Готово","Готово","Проверьте смену"),IF(OR(IFERROR(SEARCH("-",E309),0)=0,IFERROR(SEARCH("-",E309,SEARCH("-",E309)+1),0)&gt;0),"Нет кода",IF(OR(H309&lt;0,I309&lt;0),"Неверное время",IF(H309=I309,"Начало равно концу",IF(NOT(ISNUMBER($D$7)),"Проверьте перерыв",IF(OR($D$7&lt;0,$D$7&lt;&gt;INT($D$7)),"Проверьте перерыв",IF($D$7&gt;=ROUND(MOD(I309-H309,1)*1440,8),"Перерыв не меньше смены","Готово"))))))))))))</x:f>
      </x:c>
      <x:c r="M309" s="3"/>
      <x:c r="N309" s="3"/>
      <x:c r="O309" s="3"/>
      <x:c r="P309" s="3"/>
      <x:c r="Q309" s="3"/>
      <x:c r="R309" s="3"/>
      <x:c r="S309" s="3"/>
      <x:c r="T309" s="3"/>
      <x:c r="U309" s="3"/>
      <x:c r="V309" s="3"/>
      <x:c r="W309" s="3"/>
      <x:c r="X309" s="3"/>
      <x:c r="Y309" s="3"/>
      <x:c r="Z309" s="3"/>
      <x:c r="AA309" s="3"/>
      <x:c r="AB309" s="3"/>
      <x:c r="AC309" s="3"/>
      <x:c r="AD309" s="3"/>
      <x:c r="AE309" s="3"/>
      <x:c r="AF309" s="3"/>
      <x:c r="AG309" s="3"/>
      <x:c r="AH309" s="3"/>
      <x:c r="AI309" s="3"/>
      <x:c r="AJ309" s="3"/>
      <x:c r="AK309" s="3"/>
    </x:row>
    <x:row r="310" ht="30" customHeight="1">
      <x:c r="A310" s="3"/>
      <x:c r="B310" s="69" t="str">
        <x:f>IF($B$26="","",$B$26)</x:f>
      </x:c>
      <x:c r="C310" s="70" t="n">
        <x:f>IF(J$8="","",J$8)</x:f>
        <x:v>46333</x:v>
      </x:c>
      <x:c r="D310" s="69" t="str">
        <x:f>IF(J26="","",J26)</x:f>
      </x:c>
      <x:c r="E310" s="69" t="str">
        <x:f>IFERROR(UPPER(CONCATENATE("",SUBSTITUTE(CONCATENATE("",SUBSTITUTE(CONCATENATE("",SUBSTITUTE(TRIM(CONCATENATE("",D310))," ","")),"–","-")),"—","-"))),CONCATENATE("",D310))</x:f>
      </x:c>
      <x:c r="F310" s="69" t="str">
        <x:f>IFERROR(LEFT(CONCATENATE("[",E310),SEARCH("-",E310)),"")</x:f>
      </x:c>
      <x:c r="G310" s="69" t="str">
        <x:f>IFERROR(MID(CONCATENATE(E310,"]"),SEARCH("-",E310)+1,32),"")</x:f>
      </x:c>
      <x:c r="H310" s="71" t="str">
        <x:f>IF(OR(E310="",E310="В"),"",IF(OR(E310=$B$42,E310=$B$43,E310=$B$44,E310=$B$45,E310=$B$46),INDEX($E$42:$E$46,MATCH(E310,$B$42:$B$46,0)),IFERROR(IF(ISNUMBER(SEARCH(":",F310)),IF(AND(OR((LEN(F310)-1)=4,(LEN(F310)-1)=5),MID(F310,1+(LEN(F310)-1)-2,1)=":",ISNUMBER(VALUE(MID(F310,2,1))),IF((LEN(F310)-1)=5,ISNUMBER(VALUE(MID(F310,3,1))),TRUE),ISNUMBER(VALUE(MID(F310,1+(LEN(F310)-1)-1,1))),ISNUMBER(VALUE(MID(F310,1+(LEN(F310)-1),1))),VALUE(MID(F310,2,(LEN(F310)-1)-3))&lt;24,VALUE(MID(F310,1+(LEN(F310)-1)-1,2))&lt;60),VALUE(MID(F310,2,(LEN(F310)-1)-3))/24+VALUE(MID(F310,1+(LEN(F310)-1)-1,2))/1440,-1),IF(AND((LEN(F310)-1)&gt;=1,(LEN(F310)-1)&lt;=2,ISNUMBER(VALUE(MID(F310,2,1))),IF((LEN(F310)-1)=2,ISNUMBER(VALUE(MID(F310,3,1))),TRUE),VALUE(MID(F310,2,(LEN(F310)-1)))&lt;24),VALUE(MID(F310,2,(LEN(F310)-1)))/24,-1)),-1)))</x:f>
      </x:c>
      <x:c r="I310" s="71" t="str">
        <x:f>IF(OR(E310="",E310="В"),"",IF(OR(E310=$B$42,E310=$B$43,E310=$B$44,E310=$B$45,E310=$B$46),INDEX($F$42:$F$46,MATCH(E310,$B$42:$B$46,0)),IFERROR(IF(ISNUMBER(SEARCH(":",G310)),IF(AND(OR((LEN(G310)-1)=4,(LEN(G310)-1)=5),MID(G310,0+(LEN(G310)-1)-2,1)=":",ISNUMBER(VALUE(MID(G310,1,1))),IF((LEN(G310)-1)=5,ISNUMBER(VALUE(MID(G310,2,1))),TRUE),ISNUMBER(VALUE(MID(G310,0+(LEN(G310)-1)-1,1))),ISNUMBER(VALUE(MID(G310,0+(LEN(G310)-1),1))),VALUE(MID(G310,1,(LEN(G310)-1)-3))&lt;24,VALUE(MID(G310,0+(LEN(G310)-1)-1,2))&lt;60),VALUE(MID(G310,1,(LEN(G310)-1)-3))/24+VALUE(MID(G310,0+(LEN(G310)-1)-1,2))/1440,-1),IF(AND((LEN(G310)-1)&gt;=1,(LEN(G310)-1)&lt;=2,ISNUMBER(VALUE(MID(G310,1,1))),IF((LEN(G310)-1)=2,ISNUMBER(VALUE(MID(G310,2,1))),TRUE),VALUE(MID(G310,1,(LEN(G310)-1)))&lt;24),VALUE(MID(G310,1,(LEN(G310)-1)))/24,-1)),-1)))</x:f>
      </x:c>
      <x:c r="J310" s="72" t="n">
        <x:f>IF(OR(E310="",E310="В"),0,IF(OR(E310=$B$42,E310=$B$43,E310=$B$44,E310=$B$45,E310=$B$46),INDEX($G$42:$G$46,MATCH(E310,$B$42:$B$46,0)),$D$7))</x:f>
        <x:v>0</x:v>
      </x:c>
      <x:c r="K310" s="73" t="n">
        <x:f>IF(OR(L310="",L310="Выходной"),0,IF(L310="Готово",ROUND(24*MOD(I310-H310,1)-J310/60,10),"Проверить"))</x:f>
        <x:v>0</x:v>
      </x:c>
      <x:c r="L310" s="74" t="str">
        <x:f>IF(E310="","",IF(C310="","Нет дня",IF(E310="В","Выходной",IF(LEN(TRIM($B$26))=0,"Нет имени",IF(COUNTIFS($B$10:$B$33,$B$26)&gt;1,"Повтор имени",IF(OR(E310=$B$42,E310=$B$43,E310=$B$44,E310=$B$45,E310=$B$46),IF(INDEX($I$42:$I$46,MATCH(E310,$B$42:$B$46,0))="Готово","Готово","Проверьте смену"),IF(OR(IFERROR(SEARCH("-",E310),0)=0,IFERROR(SEARCH("-",E310,SEARCH("-",E310)+1),0)&gt;0),"Нет кода",IF(OR(H310&lt;0,I310&lt;0),"Неверное время",IF(H310=I310,"Начало равно концу",IF(NOT(ISNUMBER($D$7)),"Проверьте перерыв",IF(OR($D$7&lt;0,$D$7&lt;&gt;INT($D$7)),"Проверьте перерыв",IF($D$7&gt;=ROUND(MOD(I310-H310,1)*1440,8),"Перерыв не меньше смены","Готово"))))))))))))</x:f>
      </x:c>
      <x:c r="M310" s="3"/>
      <x:c r="N310" s="3"/>
      <x:c r="O310" s="3"/>
      <x:c r="P310" s="3"/>
      <x:c r="Q310" s="3"/>
      <x:c r="R310" s="3"/>
      <x:c r="S310" s="3"/>
      <x:c r="T310" s="3"/>
      <x:c r="U310" s="3"/>
      <x:c r="V310" s="3"/>
      <x:c r="W310" s="3"/>
      <x:c r="X310" s="3"/>
      <x:c r="Y310" s="3"/>
      <x:c r="Z310" s="3"/>
      <x:c r="AA310" s="3"/>
      <x:c r="AB310" s="3"/>
      <x:c r="AC310" s="3"/>
      <x:c r="AD310" s="3"/>
      <x:c r="AE310" s="3"/>
      <x:c r="AF310" s="3"/>
      <x:c r="AG310" s="3"/>
      <x:c r="AH310" s="3"/>
      <x:c r="AI310" s="3"/>
      <x:c r="AJ310" s="3"/>
      <x:c r="AK310" s="3"/>
    </x:row>
    <x:row r="311" ht="30" customHeight="1">
      <x:c r="A311" s="3"/>
      <x:c r="B311" s="69" t="str">
        <x:f>IF($B$26="","",$B$26)</x:f>
      </x:c>
      <x:c r="C311" s="70" t="n">
        <x:f>IF(K$8="","",K$8)</x:f>
        <x:v>46334</x:v>
      </x:c>
      <x:c r="D311" s="69" t="str">
        <x:f>IF(K26="","",K26)</x:f>
      </x:c>
      <x:c r="E311" s="69" t="str">
        <x:f>IFERROR(UPPER(CONCATENATE("",SUBSTITUTE(CONCATENATE("",SUBSTITUTE(CONCATENATE("",SUBSTITUTE(TRIM(CONCATENATE("",D311))," ","")),"–","-")),"—","-"))),CONCATENATE("",D311))</x:f>
      </x:c>
      <x:c r="F311" s="69" t="str">
        <x:f>IFERROR(LEFT(CONCATENATE("[",E311),SEARCH("-",E311)),"")</x:f>
      </x:c>
      <x:c r="G311" s="69" t="str">
        <x:f>IFERROR(MID(CONCATENATE(E311,"]"),SEARCH("-",E311)+1,32),"")</x:f>
      </x:c>
      <x:c r="H311" s="71" t="str">
        <x:f>IF(OR(E311="",E311="В"),"",IF(OR(E311=$B$42,E311=$B$43,E311=$B$44,E311=$B$45,E311=$B$46),INDEX($E$42:$E$46,MATCH(E311,$B$42:$B$46,0)),IFERROR(IF(ISNUMBER(SEARCH(":",F311)),IF(AND(OR((LEN(F311)-1)=4,(LEN(F311)-1)=5),MID(F311,1+(LEN(F311)-1)-2,1)=":",ISNUMBER(VALUE(MID(F311,2,1))),IF((LEN(F311)-1)=5,ISNUMBER(VALUE(MID(F311,3,1))),TRUE),ISNUMBER(VALUE(MID(F311,1+(LEN(F311)-1)-1,1))),ISNUMBER(VALUE(MID(F311,1+(LEN(F311)-1),1))),VALUE(MID(F311,2,(LEN(F311)-1)-3))&lt;24,VALUE(MID(F311,1+(LEN(F311)-1)-1,2))&lt;60),VALUE(MID(F311,2,(LEN(F311)-1)-3))/24+VALUE(MID(F311,1+(LEN(F311)-1)-1,2))/1440,-1),IF(AND((LEN(F311)-1)&gt;=1,(LEN(F311)-1)&lt;=2,ISNUMBER(VALUE(MID(F311,2,1))),IF((LEN(F311)-1)=2,ISNUMBER(VALUE(MID(F311,3,1))),TRUE),VALUE(MID(F311,2,(LEN(F311)-1)))&lt;24),VALUE(MID(F311,2,(LEN(F311)-1)))/24,-1)),-1)))</x:f>
      </x:c>
      <x:c r="I311" s="71" t="str">
        <x:f>IF(OR(E311="",E311="В"),"",IF(OR(E311=$B$42,E311=$B$43,E311=$B$44,E311=$B$45,E311=$B$46),INDEX($F$42:$F$46,MATCH(E311,$B$42:$B$46,0)),IFERROR(IF(ISNUMBER(SEARCH(":",G311)),IF(AND(OR((LEN(G311)-1)=4,(LEN(G311)-1)=5),MID(G311,0+(LEN(G311)-1)-2,1)=":",ISNUMBER(VALUE(MID(G311,1,1))),IF((LEN(G311)-1)=5,ISNUMBER(VALUE(MID(G311,2,1))),TRUE),ISNUMBER(VALUE(MID(G311,0+(LEN(G311)-1)-1,1))),ISNUMBER(VALUE(MID(G311,0+(LEN(G311)-1),1))),VALUE(MID(G311,1,(LEN(G311)-1)-3))&lt;24,VALUE(MID(G311,0+(LEN(G311)-1)-1,2))&lt;60),VALUE(MID(G311,1,(LEN(G311)-1)-3))/24+VALUE(MID(G311,0+(LEN(G311)-1)-1,2))/1440,-1),IF(AND((LEN(G311)-1)&gt;=1,(LEN(G311)-1)&lt;=2,ISNUMBER(VALUE(MID(G311,1,1))),IF((LEN(G311)-1)=2,ISNUMBER(VALUE(MID(G311,2,1))),TRUE),VALUE(MID(G311,1,(LEN(G311)-1)))&lt;24),VALUE(MID(G311,1,(LEN(G311)-1)))/24,-1)),-1)))</x:f>
      </x:c>
      <x:c r="J311" s="72" t="n">
        <x:f>IF(OR(E311="",E311="В"),0,IF(OR(E311=$B$42,E311=$B$43,E311=$B$44,E311=$B$45,E311=$B$46),INDEX($G$42:$G$46,MATCH(E311,$B$42:$B$46,0)),$D$7))</x:f>
        <x:v>0</x:v>
      </x:c>
      <x:c r="K311" s="73" t="n">
        <x:f>IF(OR(L311="",L311="Выходной"),0,IF(L311="Готово",ROUND(24*MOD(I311-H311,1)-J311/60,10),"Проверить"))</x:f>
        <x:v>0</x:v>
      </x:c>
      <x:c r="L311" s="74" t="str">
        <x:f>IF(E311="","",IF(C311="","Нет дня",IF(E311="В","Выходной",IF(LEN(TRIM($B$26))=0,"Нет имени",IF(COUNTIFS($B$10:$B$33,$B$26)&gt;1,"Повтор имени",IF(OR(E311=$B$42,E311=$B$43,E311=$B$44,E311=$B$45,E311=$B$46),IF(INDEX($I$42:$I$46,MATCH(E311,$B$42:$B$46,0))="Готово","Готово","Проверьте смену"),IF(OR(IFERROR(SEARCH("-",E311),0)=0,IFERROR(SEARCH("-",E311,SEARCH("-",E311)+1),0)&gt;0),"Нет кода",IF(OR(H311&lt;0,I311&lt;0),"Неверное время",IF(H311=I311,"Начало равно концу",IF(NOT(ISNUMBER($D$7)),"Проверьте перерыв",IF(OR($D$7&lt;0,$D$7&lt;&gt;INT($D$7)),"Проверьте перерыв",IF($D$7&gt;=ROUND(MOD(I311-H311,1)*1440,8),"Перерыв не меньше смены","Готово"))))))))))))</x:f>
      </x:c>
      <x:c r="M311" s="3"/>
      <x:c r="N311" s="3"/>
      <x:c r="O311" s="3"/>
      <x:c r="P311" s="3"/>
      <x:c r="Q311" s="3"/>
      <x:c r="R311" s="3"/>
      <x:c r="S311" s="3"/>
      <x:c r="T311" s="3"/>
      <x:c r="U311" s="3"/>
      <x:c r="V311" s="3"/>
      <x:c r="W311" s="3"/>
      <x:c r="X311" s="3"/>
      <x:c r="Y311" s="3"/>
      <x:c r="Z311" s="3"/>
      <x:c r="AA311" s="3"/>
      <x:c r="AB311" s="3"/>
      <x:c r="AC311" s="3"/>
      <x:c r="AD311" s="3"/>
      <x:c r="AE311" s="3"/>
      <x:c r="AF311" s="3"/>
      <x:c r="AG311" s="3"/>
      <x:c r="AH311" s="3"/>
      <x:c r="AI311" s="3"/>
      <x:c r="AJ311" s="3"/>
      <x:c r="AK311" s="3"/>
    </x:row>
    <x:row r="312" ht="30" customHeight="1">
      <x:c r="A312" s="3"/>
      <x:c r="B312" s="69" t="str">
        <x:f>IF($B$26="","",$B$26)</x:f>
      </x:c>
      <x:c r="C312" s="70" t="n">
        <x:f>IF(L$8="","",L$8)</x:f>
        <x:v>46335</x:v>
      </x:c>
      <x:c r="D312" s="69" t="str">
        <x:f>IF(L26="","",L26)</x:f>
      </x:c>
      <x:c r="E312" s="69" t="str">
        <x:f>IFERROR(UPPER(CONCATENATE("",SUBSTITUTE(CONCATENATE("",SUBSTITUTE(CONCATENATE("",SUBSTITUTE(TRIM(CONCATENATE("",D312))," ","")),"–","-")),"—","-"))),CONCATENATE("",D312))</x:f>
      </x:c>
      <x:c r="F312" s="69" t="str">
        <x:f>IFERROR(LEFT(CONCATENATE("[",E312),SEARCH("-",E312)),"")</x:f>
      </x:c>
      <x:c r="G312" s="69" t="str">
        <x:f>IFERROR(MID(CONCATENATE(E312,"]"),SEARCH("-",E312)+1,32),"")</x:f>
      </x:c>
      <x:c r="H312" s="71" t="str">
        <x:f>IF(OR(E312="",E312="В"),"",IF(OR(E312=$B$42,E312=$B$43,E312=$B$44,E312=$B$45,E312=$B$46),INDEX($E$42:$E$46,MATCH(E312,$B$42:$B$46,0)),IFERROR(IF(ISNUMBER(SEARCH(":",F312)),IF(AND(OR((LEN(F312)-1)=4,(LEN(F312)-1)=5),MID(F312,1+(LEN(F312)-1)-2,1)=":",ISNUMBER(VALUE(MID(F312,2,1))),IF((LEN(F312)-1)=5,ISNUMBER(VALUE(MID(F312,3,1))),TRUE),ISNUMBER(VALUE(MID(F312,1+(LEN(F312)-1)-1,1))),ISNUMBER(VALUE(MID(F312,1+(LEN(F312)-1),1))),VALUE(MID(F312,2,(LEN(F312)-1)-3))&lt;24,VALUE(MID(F312,1+(LEN(F312)-1)-1,2))&lt;60),VALUE(MID(F312,2,(LEN(F312)-1)-3))/24+VALUE(MID(F312,1+(LEN(F312)-1)-1,2))/1440,-1),IF(AND((LEN(F312)-1)&gt;=1,(LEN(F312)-1)&lt;=2,ISNUMBER(VALUE(MID(F312,2,1))),IF((LEN(F312)-1)=2,ISNUMBER(VALUE(MID(F312,3,1))),TRUE),VALUE(MID(F312,2,(LEN(F312)-1)))&lt;24),VALUE(MID(F312,2,(LEN(F312)-1)))/24,-1)),-1)))</x:f>
      </x:c>
      <x:c r="I312" s="71" t="str">
        <x:f>IF(OR(E312="",E312="В"),"",IF(OR(E312=$B$42,E312=$B$43,E312=$B$44,E312=$B$45,E312=$B$46),INDEX($F$42:$F$46,MATCH(E312,$B$42:$B$46,0)),IFERROR(IF(ISNUMBER(SEARCH(":",G312)),IF(AND(OR((LEN(G312)-1)=4,(LEN(G312)-1)=5),MID(G312,0+(LEN(G312)-1)-2,1)=":",ISNUMBER(VALUE(MID(G312,1,1))),IF((LEN(G312)-1)=5,ISNUMBER(VALUE(MID(G312,2,1))),TRUE),ISNUMBER(VALUE(MID(G312,0+(LEN(G312)-1)-1,1))),ISNUMBER(VALUE(MID(G312,0+(LEN(G312)-1),1))),VALUE(MID(G312,1,(LEN(G312)-1)-3))&lt;24,VALUE(MID(G312,0+(LEN(G312)-1)-1,2))&lt;60),VALUE(MID(G312,1,(LEN(G312)-1)-3))/24+VALUE(MID(G312,0+(LEN(G312)-1)-1,2))/1440,-1),IF(AND((LEN(G312)-1)&gt;=1,(LEN(G312)-1)&lt;=2,ISNUMBER(VALUE(MID(G312,1,1))),IF((LEN(G312)-1)=2,ISNUMBER(VALUE(MID(G312,2,1))),TRUE),VALUE(MID(G312,1,(LEN(G312)-1)))&lt;24),VALUE(MID(G312,1,(LEN(G312)-1)))/24,-1)),-1)))</x:f>
      </x:c>
      <x:c r="J312" s="72" t="n">
        <x:f>IF(OR(E312="",E312="В"),0,IF(OR(E312=$B$42,E312=$B$43,E312=$B$44,E312=$B$45,E312=$B$46),INDEX($G$42:$G$46,MATCH(E312,$B$42:$B$46,0)),$D$7))</x:f>
        <x:v>0</x:v>
      </x:c>
      <x:c r="K312" s="73" t="n">
        <x:f>IF(OR(L312="",L312="Выходной"),0,IF(L312="Готово",ROUND(24*MOD(I312-H312,1)-J312/60,10),"Проверить"))</x:f>
        <x:v>0</x:v>
      </x:c>
      <x:c r="L312" s="74" t="str">
        <x:f>IF(E312="","",IF(C312="","Нет дня",IF(E312="В","Выходной",IF(LEN(TRIM($B$26))=0,"Нет имени",IF(COUNTIFS($B$10:$B$33,$B$26)&gt;1,"Повтор имени",IF(OR(E312=$B$42,E312=$B$43,E312=$B$44,E312=$B$45,E312=$B$46),IF(INDEX($I$42:$I$46,MATCH(E312,$B$42:$B$46,0))="Готово","Готово","Проверьте смену"),IF(OR(IFERROR(SEARCH("-",E312),0)=0,IFERROR(SEARCH("-",E312,SEARCH("-",E312)+1),0)&gt;0),"Нет кода",IF(OR(H312&lt;0,I312&lt;0),"Неверное время",IF(H312=I312,"Начало равно концу",IF(NOT(ISNUMBER($D$7)),"Проверьте перерыв",IF(OR($D$7&lt;0,$D$7&lt;&gt;INT($D$7)),"Проверьте перерыв",IF($D$7&gt;=ROUND(MOD(I312-H312,1)*1440,8),"Перерыв не меньше смены","Готово"))))))))))))</x:f>
      </x:c>
      <x:c r="M312" s="3"/>
      <x:c r="N312" s="3"/>
      <x:c r="O312" s="3"/>
      <x:c r="P312" s="3"/>
      <x:c r="Q312" s="3"/>
      <x:c r="R312" s="3"/>
      <x:c r="S312" s="3"/>
      <x:c r="T312" s="3"/>
      <x:c r="U312" s="3"/>
      <x:c r="V312" s="3"/>
      <x:c r="W312" s="3"/>
      <x:c r="X312" s="3"/>
      <x:c r="Y312" s="3"/>
      <x:c r="Z312" s="3"/>
      <x:c r="AA312" s="3"/>
      <x:c r="AB312" s="3"/>
      <x:c r="AC312" s="3"/>
      <x:c r="AD312" s="3"/>
      <x:c r="AE312" s="3"/>
      <x:c r="AF312" s="3"/>
      <x:c r="AG312" s="3"/>
      <x:c r="AH312" s="3"/>
      <x:c r="AI312" s="3"/>
      <x:c r="AJ312" s="3"/>
      <x:c r="AK312" s="3"/>
    </x:row>
    <x:row r="313" ht="30" customHeight="1">
      <x:c r="A313" s="3"/>
      <x:c r="B313" s="69" t="str">
        <x:f>IF($B$26="","",$B$26)</x:f>
      </x:c>
      <x:c r="C313" s="70" t="n">
        <x:f>IF(M$8="","",M$8)</x:f>
        <x:v>46336</x:v>
      </x:c>
      <x:c r="D313" s="69" t="str">
        <x:f>IF(M26="","",M26)</x:f>
      </x:c>
      <x:c r="E313" s="69" t="str">
        <x:f>IFERROR(UPPER(CONCATENATE("",SUBSTITUTE(CONCATENATE("",SUBSTITUTE(CONCATENATE("",SUBSTITUTE(TRIM(CONCATENATE("",D313))," ","")),"–","-")),"—","-"))),CONCATENATE("",D313))</x:f>
      </x:c>
      <x:c r="F313" s="69" t="str">
        <x:f>IFERROR(LEFT(CONCATENATE("[",E313),SEARCH("-",E313)),"")</x:f>
      </x:c>
      <x:c r="G313" s="69" t="str">
        <x:f>IFERROR(MID(CONCATENATE(E313,"]"),SEARCH("-",E313)+1,32),"")</x:f>
      </x:c>
      <x:c r="H313" s="71" t="str">
        <x:f>IF(OR(E313="",E313="В"),"",IF(OR(E313=$B$42,E313=$B$43,E313=$B$44,E313=$B$45,E313=$B$46),INDEX($E$42:$E$46,MATCH(E313,$B$42:$B$46,0)),IFERROR(IF(ISNUMBER(SEARCH(":",F313)),IF(AND(OR((LEN(F313)-1)=4,(LEN(F313)-1)=5),MID(F313,1+(LEN(F313)-1)-2,1)=":",ISNUMBER(VALUE(MID(F313,2,1))),IF((LEN(F313)-1)=5,ISNUMBER(VALUE(MID(F313,3,1))),TRUE),ISNUMBER(VALUE(MID(F313,1+(LEN(F313)-1)-1,1))),ISNUMBER(VALUE(MID(F313,1+(LEN(F313)-1),1))),VALUE(MID(F313,2,(LEN(F313)-1)-3))&lt;24,VALUE(MID(F313,1+(LEN(F313)-1)-1,2))&lt;60),VALUE(MID(F313,2,(LEN(F313)-1)-3))/24+VALUE(MID(F313,1+(LEN(F313)-1)-1,2))/1440,-1),IF(AND((LEN(F313)-1)&gt;=1,(LEN(F313)-1)&lt;=2,ISNUMBER(VALUE(MID(F313,2,1))),IF((LEN(F313)-1)=2,ISNUMBER(VALUE(MID(F313,3,1))),TRUE),VALUE(MID(F313,2,(LEN(F313)-1)))&lt;24),VALUE(MID(F313,2,(LEN(F313)-1)))/24,-1)),-1)))</x:f>
      </x:c>
      <x:c r="I313" s="71" t="str">
        <x:f>IF(OR(E313="",E313="В"),"",IF(OR(E313=$B$42,E313=$B$43,E313=$B$44,E313=$B$45,E313=$B$46),INDEX($F$42:$F$46,MATCH(E313,$B$42:$B$46,0)),IFERROR(IF(ISNUMBER(SEARCH(":",G313)),IF(AND(OR((LEN(G313)-1)=4,(LEN(G313)-1)=5),MID(G313,0+(LEN(G313)-1)-2,1)=":",ISNUMBER(VALUE(MID(G313,1,1))),IF((LEN(G313)-1)=5,ISNUMBER(VALUE(MID(G313,2,1))),TRUE),ISNUMBER(VALUE(MID(G313,0+(LEN(G313)-1)-1,1))),ISNUMBER(VALUE(MID(G313,0+(LEN(G313)-1),1))),VALUE(MID(G313,1,(LEN(G313)-1)-3))&lt;24,VALUE(MID(G313,0+(LEN(G313)-1)-1,2))&lt;60),VALUE(MID(G313,1,(LEN(G313)-1)-3))/24+VALUE(MID(G313,0+(LEN(G313)-1)-1,2))/1440,-1),IF(AND((LEN(G313)-1)&gt;=1,(LEN(G313)-1)&lt;=2,ISNUMBER(VALUE(MID(G313,1,1))),IF((LEN(G313)-1)=2,ISNUMBER(VALUE(MID(G313,2,1))),TRUE),VALUE(MID(G313,1,(LEN(G313)-1)))&lt;24),VALUE(MID(G313,1,(LEN(G313)-1)))/24,-1)),-1)))</x:f>
      </x:c>
      <x:c r="J313" s="72" t="n">
        <x:f>IF(OR(E313="",E313="В"),0,IF(OR(E313=$B$42,E313=$B$43,E313=$B$44,E313=$B$45,E313=$B$46),INDEX($G$42:$G$46,MATCH(E313,$B$42:$B$46,0)),$D$7))</x:f>
        <x:v>0</x:v>
      </x:c>
      <x:c r="K313" s="73" t="n">
        <x:f>IF(OR(L313="",L313="Выходной"),0,IF(L313="Готово",ROUND(24*MOD(I313-H313,1)-J313/60,10),"Проверить"))</x:f>
        <x:v>0</x:v>
      </x:c>
      <x:c r="L313" s="74" t="str">
        <x:f>IF(E313="","",IF(C313="","Нет дня",IF(E313="В","Выходной",IF(LEN(TRIM($B$26))=0,"Нет имени",IF(COUNTIFS($B$10:$B$33,$B$26)&gt;1,"Повтор имени",IF(OR(E313=$B$42,E313=$B$43,E313=$B$44,E313=$B$45,E313=$B$46),IF(INDEX($I$42:$I$46,MATCH(E313,$B$42:$B$46,0))="Готово","Готово","Проверьте смену"),IF(OR(IFERROR(SEARCH("-",E313),0)=0,IFERROR(SEARCH("-",E313,SEARCH("-",E313)+1),0)&gt;0),"Нет кода",IF(OR(H313&lt;0,I313&lt;0),"Неверное время",IF(H313=I313,"Начало равно концу",IF(NOT(ISNUMBER($D$7)),"Проверьте перерыв",IF(OR($D$7&lt;0,$D$7&lt;&gt;INT($D$7)),"Проверьте перерыв",IF($D$7&gt;=ROUND(MOD(I313-H313,1)*1440,8),"Перерыв не меньше смены","Готово"))))))))))))</x:f>
      </x:c>
      <x:c r="M313" s="3"/>
      <x:c r="N313" s="3"/>
      <x:c r="O313" s="3"/>
      <x:c r="P313" s="3"/>
      <x:c r="Q313" s="3"/>
      <x:c r="R313" s="3"/>
      <x:c r="S313" s="3"/>
      <x:c r="T313" s="3"/>
      <x:c r="U313" s="3"/>
      <x:c r="V313" s="3"/>
      <x:c r="W313" s="3"/>
      <x:c r="X313" s="3"/>
      <x:c r="Y313" s="3"/>
      <x:c r="Z313" s="3"/>
      <x:c r="AA313" s="3"/>
      <x:c r="AB313" s="3"/>
      <x:c r="AC313" s="3"/>
      <x:c r="AD313" s="3"/>
      <x:c r="AE313" s="3"/>
      <x:c r="AF313" s="3"/>
      <x:c r="AG313" s="3"/>
      <x:c r="AH313" s="3"/>
      <x:c r="AI313" s="3"/>
      <x:c r="AJ313" s="3"/>
      <x:c r="AK313" s="3"/>
    </x:row>
    <x:row r="314" ht="30" customHeight="1">
      <x:c r="A314" s="3"/>
      <x:c r="B314" s="69" t="str">
        <x:f>IF($B$26="","",$B$26)</x:f>
      </x:c>
      <x:c r="C314" s="70" t="n">
        <x:f>IF(N$8="","",N$8)</x:f>
        <x:v>46337</x:v>
      </x:c>
      <x:c r="D314" s="69" t="str">
        <x:f>IF(N26="","",N26)</x:f>
      </x:c>
      <x:c r="E314" s="69" t="str">
        <x:f>IFERROR(UPPER(CONCATENATE("",SUBSTITUTE(CONCATENATE("",SUBSTITUTE(CONCATENATE("",SUBSTITUTE(TRIM(CONCATENATE("",D314))," ","")),"–","-")),"—","-"))),CONCATENATE("",D314))</x:f>
      </x:c>
      <x:c r="F314" s="69" t="str">
        <x:f>IFERROR(LEFT(CONCATENATE("[",E314),SEARCH("-",E314)),"")</x:f>
      </x:c>
      <x:c r="G314" s="69" t="str">
        <x:f>IFERROR(MID(CONCATENATE(E314,"]"),SEARCH("-",E314)+1,32),"")</x:f>
      </x:c>
      <x:c r="H314" s="71" t="str">
        <x:f>IF(OR(E314="",E314="В"),"",IF(OR(E314=$B$42,E314=$B$43,E314=$B$44,E314=$B$45,E314=$B$46),INDEX($E$42:$E$46,MATCH(E314,$B$42:$B$46,0)),IFERROR(IF(ISNUMBER(SEARCH(":",F314)),IF(AND(OR((LEN(F314)-1)=4,(LEN(F314)-1)=5),MID(F314,1+(LEN(F314)-1)-2,1)=":",ISNUMBER(VALUE(MID(F314,2,1))),IF((LEN(F314)-1)=5,ISNUMBER(VALUE(MID(F314,3,1))),TRUE),ISNUMBER(VALUE(MID(F314,1+(LEN(F314)-1)-1,1))),ISNUMBER(VALUE(MID(F314,1+(LEN(F314)-1),1))),VALUE(MID(F314,2,(LEN(F314)-1)-3))&lt;24,VALUE(MID(F314,1+(LEN(F314)-1)-1,2))&lt;60),VALUE(MID(F314,2,(LEN(F314)-1)-3))/24+VALUE(MID(F314,1+(LEN(F314)-1)-1,2))/1440,-1),IF(AND((LEN(F314)-1)&gt;=1,(LEN(F314)-1)&lt;=2,ISNUMBER(VALUE(MID(F314,2,1))),IF((LEN(F314)-1)=2,ISNUMBER(VALUE(MID(F314,3,1))),TRUE),VALUE(MID(F314,2,(LEN(F314)-1)))&lt;24),VALUE(MID(F314,2,(LEN(F314)-1)))/24,-1)),-1)))</x:f>
      </x:c>
      <x:c r="I314" s="71" t="str">
        <x:f>IF(OR(E314="",E314="В"),"",IF(OR(E314=$B$42,E314=$B$43,E314=$B$44,E314=$B$45,E314=$B$46),INDEX($F$42:$F$46,MATCH(E314,$B$42:$B$46,0)),IFERROR(IF(ISNUMBER(SEARCH(":",G314)),IF(AND(OR((LEN(G314)-1)=4,(LEN(G314)-1)=5),MID(G314,0+(LEN(G314)-1)-2,1)=":",ISNUMBER(VALUE(MID(G314,1,1))),IF((LEN(G314)-1)=5,ISNUMBER(VALUE(MID(G314,2,1))),TRUE),ISNUMBER(VALUE(MID(G314,0+(LEN(G314)-1)-1,1))),ISNUMBER(VALUE(MID(G314,0+(LEN(G314)-1),1))),VALUE(MID(G314,1,(LEN(G314)-1)-3))&lt;24,VALUE(MID(G314,0+(LEN(G314)-1)-1,2))&lt;60),VALUE(MID(G314,1,(LEN(G314)-1)-3))/24+VALUE(MID(G314,0+(LEN(G314)-1)-1,2))/1440,-1),IF(AND((LEN(G314)-1)&gt;=1,(LEN(G314)-1)&lt;=2,ISNUMBER(VALUE(MID(G314,1,1))),IF((LEN(G314)-1)=2,ISNUMBER(VALUE(MID(G314,2,1))),TRUE),VALUE(MID(G314,1,(LEN(G314)-1)))&lt;24),VALUE(MID(G314,1,(LEN(G314)-1)))/24,-1)),-1)))</x:f>
      </x:c>
      <x:c r="J314" s="72" t="n">
        <x:f>IF(OR(E314="",E314="В"),0,IF(OR(E314=$B$42,E314=$B$43,E314=$B$44,E314=$B$45,E314=$B$46),INDEX($G$42:$G$46,MATCH(E314,$B$42:$B$46,0)),$D$7))</x:f>
        <x:v>0</x:v>
      </x:c>
      <x:c r="K314" s="73" t="n">
        <x:f>IF(OR(L314="",L314="Выходной"),0,IF(L314="Готово",ROUND(24*MOD(I314-H314,1)-J314/60,10),"Проверить"))</x:f>
        <x:v>0</x:v>
      </x:c>
      <x:c r="L314" s="74" t="str">
        <x:f>IF(E314="","",IF(C314="","Нет дня",IF(E314="В","Выходной",IF(LEN(TRIM($B$26))=0,"Нет имени",IF(COUNTIFS($B$10:$B$33,$B$26)&gt;1,"Повтор имени",IF(OR(E314=$B$42,E314=$B$43,E314=$B$44,E314=$B$45,E314=$B$46),IF(INDEX($I$42:$I$46,MATCH(E314,$B$42:$B$46,0))="Готово","Готово","Проверьте смену"),IF(OR(IFERROR(SEARCH("-",E314),0)=0,IFERROR(SEARCH("-",E314,SEARCH("-",E314)+1),0)&gt;0),"Нет кода",IF(OR(H314&lt;0,I314&lt;0),"Неверное время",IF(H314=I314,"Начало равно концу",IF(NOT(ISNUMBER($D$7)),"Проверьте перерыв",IF(OR($D$7&lt;0,$D$7&lt;&gt;INT($D$7)),"Проверьте перерыв",IF($D$7&gt;=ROUND(MOD(I314-H314,1)*1440,8),"Перерыв не меньше смены","Готово"))))))))))))</x:f>
      </x:c>
      <x:c r="M314" s="3"/>
      <x:c r="N314" s="3"/>
      <x:c r="O314" s="3"/>
      <x:c r="P314" s="3"/>
      <x:c r="Q314" s="3"/>
      <x:c r="R314" s="3"/>
      <x:c r="S314" s="3"/>
      <x:c r="T314" s="3"/>
      <x:c r="U314" s="3"/>
      <x:c r="V314" s="3"/>
      <x:c r="W314" s="3"/>
      <x:c r="X314" s="3"/>
      <x:c r="Y314" s="3"/>
      <x:c r="Z314" s="3"/>
      <x:c r="AA314" s="3"/>
      <x:c r="AB314" s="3"/>
      <x:c r="AC314" s="3"/>
      <x:c r="AD314" s="3"/>
      <x:c r="AE314" s="3"/>
      <x:c r="AF314" s="3"/>
      <x:c r="AG314" s="3"/>
      <x:c r="AH314" s="3"/>
      <x:c r="AI314" s="3"/>
      <x:c r="AJ314" s="3"/>
      <x:c r="AK314" s="3"/>
    </x:row>
    <x:row r="315" ht="30" customHeight="1">
      <x:c r="A315" s="3"/>
      <x:c r="B315" s="69" t="str">
        <x:f>IF($B$26="","",$B$26)</x:f>
      </x:c>
      <x:c r="C315" s="70" t="n">
        <x:f>IF(O$8="","",O$8)</x:f>
        <x:v>46338</x:v>
      </x:c>
      <x:c r="D315" s="69" t="str">
        <x:f>IF(O26="","",O26)</x:f>
      </x:c>
      <x:c r="E315" s="69" t="str">
        <x:f>IFERROR(UPPER(CONCATENATE("",SUBSTITUTE(CONCATENATE("",SUBSTITUTE(CONCATENATE("",SUBSTITUTE(TRIM(CONCATENATE("",D315))," ","")),"–","-")),"—","-"))),CONCATENATE("",D315))</x:f>
      </x:c>
      <x:c r="F315" s="69" t="str">
        <x:f>IFERROR(LEFT(CONCATENATE("[",E315),SEARCH("-",E315)),"")</x:f>
      </x:c>
      <x:c r="G315" s="69" t="str">
        <x:f>IFERROR(MID(CONCATENATE(E315,"]"),SEARCH("-",E315)+1,32),"")</x:f>
      </x:c>
      <x:c r="H315" s="71" t="str">
        <x:f>IF(OR(E315="",E315="В"),"",IF(OR(E315=$B$42,E315=$B$43,E315=$B$44,E315=$B$45,E315=$B$46),INDEX($E$42:$E$46,MATCH(E315,$B$42:$B$46,0)),IFERROR(IF(ISNUMBER(SEARCH(":",F315)),IF(AND(OR((LEN(F315)-1)=4,(LEN(F315)-1)=5),MID(F315,1+(LEN(F315)-1)-2,1)=":",ISNUMBER(VALUE(MID(F315,2,1))),IF((LEN(F315)-1)=5,ISNUMBER(VALUE(MID(F315,3,1))),TRUE),ISNUMBER(VALUE(MID(F315,1+(LEN(F315)-1)-1,1))),ISNUMBER(VALUE(MID(F315,1+(LEN(F315)-1),1))),VALUE(MID(F315,2,(LEN(F315)-1)-3))&lt;24,VALUE(MID(F315,1+(LEN(F315)-1)-1,2))&lt;60),VALUE(MID(F315,2,(LEN(F315)-1)-3))/24+VALUE(MID(F315,1+(LEN(F315)-1)-1,2))/1440,-1),IF(AND((LEN(F315)-1)&gt;=1,(LEN(F315)-1)&lt;=2,ISNUMBER(VALUE(MID(F315,2,1))),IF((LEN(F315)-1)=2,ISNUMBER(VALUE(MID(F315,3,1))),TRUE),VALUE(MID(F315,2,(LEN(F315)-1)))&lt;24),VALUE(MID(F315,2,(LEN(F315)-1)))/24,-1)),-1)))</x:f>
      </x:c>
      <x:c r="I315" s="71" t="str">
        <x:f>IF(OR(E315="",E315="В"),"",IF(OR(E315=$B$42,E315=$B$43,E315=$B$44,E315=$B$45,E315=$B$46),INDEX($F$42:$F$46,MATCH(E315,$B$42:$B$46,0)),IFERROR(IF(ISNUMBER(SEARCH(":",G315)),IF(AND(OR((LEN(G315)-1)=4,(LEN(G315)-1)=5),MID(G315,0+(LEN(G315)-1)-2,1)=":",ISNUMBER(VALUE(MID(G315,1,1))),IF((LEN(G315)-1)=5,ISNUMBER(VALUE(MID(G315,2,1))),TRUE),ISNUMBER(VALUE(MID(G315,0+(LEN(G315)-1)-1,1))),ISNUMBER(VALUE(MID(G315,0+(LEN(G315)-1),1))),VALUE(MID(G315,1,(LEN(G315)-1)-3))&lt;24,VALUE(MID(G315,0+(LEN(G315)-1)-1,2))&lt;60),VALUE(MID(G315,1,(LEN(G315)-1)-3))/24+VALUE(MID(G315,0+(LEN(G315)-1)-1,2))/1440,-1),IF(AND((LEN(G315)-1)&gt;=1,(LEN(G315)-1)&lt;=2,ISNUMBER(VALUE(MID(G315,1,1))),IF((LEN(G315)-1)=2,ISNUMBER(VALUE(MID(G315,2,1))),TRUE),VALUE(MID(G315,1,(LEN(G315)-1)))&lt;24),VALUE(MID(G315,1,(LEN(G315)-1)))/24,-1)),-1)))</x:f>
      </x:c>
      <x:c r="J315" s="72" t="n">
        <x:f>IF(OR(E315="",E315="В"),0,IF(OR(E315=$B$42,E315=$B$43,E315=$B$44,E315=$B$45,E315=$B$46),INDEX($G$42:$G$46,MATCH(E315,$B$42:$B$46,0)),$D$7))</x:f>
        <x:v>0</x:v>
      </x:c>
      <x:c r="K315" s="73" t="n">
        <x:f>IF(OR(L315="",L315="Выходной"),0,IF(L315="Готово",ROUND(24*MOD(I315-H315,1)-J315/60,10),"Проверить"))</x:f>
        <x:v>0</x:v>
      </x:c>
      <x:c r="L315" s="74" t="str">
        <x:f>IF(E315="","",IF(C315="","Нет дня",IF(E315="В","Выходной",IF(LEN(TRIM($B$26))=0,"Нет имени",IF(COUNTIFS($B$10:$B$33,$B$26)&gt;1,"Повтор имени",IF(OR(E315=$B$42,E315=$B$43,E315=$B$44,E315=$B$45,E315=$B$46),IF(INDEX($I$42:$I$46,MATCH(E315,$B$42:$B$46,0))="Готово","Готово","Проверьте смену"),IF(OR(IFERROR(SEARCH("-",E315),0)=0,IFERROR(SEARCH("-",E315,SEARCH("-",E315)+1),0)&gt;0),"Нет кода",IF(OR(H315&lt;0,I315&lt;0),"Неверное время",IF(H315=I315,"Начало равно концу",IF(NOT(ISNUMBER($D$7)),"Проверьте перерыв",IF(OR($D$7&lt;0,$D$7&lt;&gt;INT($D$7)),"Проверьте перерыв",IF($D$7&gt;=ROUND(MOD(I315-H315,1)*1440,8),"Перерыв не меньше смены","Готово"))))))))))))</x:f>
      </x:c>
      <x:c r="M315" s="3"/>
      <x:c r="N315" s="3"/>
      <x:c r="O315" s="3"/>
      <x:c r="P315" s="3"/>
      <x:c r="Q315" s="3"/>
      <x:c r="R315" s="3"/>
      <x:c r="S315" s="3"/>
      <x:c r="T315" s="3"/>
      <x:c r="U315" s="3"/>
      <x:c r="V315" s="3"/>
      <x:c r="W315" s="3"/>
      <x:c r="X315" s="3"/>
      <x:c r="Y315" s="3"/>
      <x:c r="Z315" s="3"/>
      <x:c r="AA315" s="3"/>
      <x:c r="AB315" s="3"/>
      <x:c r="AC315" s="3"/>
      <x:c r="AD315" s="3"/>
      <x:c r="AE315" s="3"/>
      <x:c r="AF315" s="3"/>
      <x:c r="AG315" s="3"/>
      <x:c r="AH315" s="3"/>
      <x:c r="AI315" s="3"/>
      <x:c r="AJ315" s="3"/>
      <x:c r="AK315" s="3"/>
    </x:row>
    <x:row r="316" ht="30" customHeight="1">
      <x:c r="A316" s="3"/>
      <x:c r="B316" s="69" t="str">
        <x:f>IF($B$26="","",$B$26)</x:f>
      </x:c>
      <x:c r="C316" s="70" t="n">
        <x:f>IF(P$8="","",P$8)</x:f>
        <x:v>46339</x:v>
      </x:c>
      <x:c r="D316" s="69" t="str">
        <x:f>IF(P26="","",P26)</x:f>
      </x:c>
      <x:c r="E316" s="69" t="str">
        <x:f>IFERROR(UPPER(CONCATENATE("",SUBSTITUTE(CONCATENATE("",SUBSTITUTE(CONCATENATE("",SUBSTITUTE(TRIM(CONCATENATE("",D316))," ","")),"–","-")),"—","-"))),CONCATENATE("",D316))</x:f>
      </x:c>
      <x:c r="F316" s="69" t="str">
        <x:f>IFERROR(LEFT(CONCATENATE("[",E316),SEARCH("-",E316)),"")</x:f>
      </x:c>
      <x:c r="G316" s="69" t="str">
        <x:f>IFERROR(MID(CONCATENATE(E316,"]"),SEARCH("-",E316)+1,32),"")</x:f>
      </x:c>
      <x:c r="H316" s="71" t="str">
        <x:f>IF(OR(E316="",E316="В"),"",IF(OR(E316=$B$42,E316=$B$43,E316=$B$44,E316=$B$45,E316=$B$46),INDEX($E$42:$E$46,MATCH(E316,$B$42:$B$46,0)),IFERROR(IF(ISNUMBER(SEARCH(":",F316)),IF(AND(OR((LEN(F316)-1)=4,(LEN(F316)-1)=5),MID(F316,1+(LEN(F316)-1)-2,1)=":",ISNUMBER(VALUE(MID(F316,2,1))),IF((LEN(F316)-1)=5,ISNUMBER(VALUE(MID(F316,3,1))),TRUE),ISNUMBER(VALUE(MID(F316,1+(LEN(F316)-1)-1,1))),ISNUMBER(VALUE(MID(F316,1+(LEN(F316)-1),1))),VALUE(MID(F316,2,(LEN(F316)-1)-3))&lt;24,VALUE(MID(F316,1+(LEN(F316)-1)-1,2))&lt;60),VALUE(MID(F316,2,(LEN(F316)-1)-3))/24+VALUE(MID(F316,1+(LEN(F316)-1)-1,2))/1440,-1),IF(AND((LEN(F316)-1)&gt;=1,(LEN(F316)-1)&lt;=2,ISNUMBER(VALUE(MID(F316,2,1))),IF((LEN(F316)-1)=2,ISNUMBER(VALUE(MID(F316,3,1))),TRUE),VALUE(MID(F316,2,(LEN(F316)-1)))&lt;24),VALUE(MID(F316,2,(LEN(F316)-1)))/24,-1)),-1)))</x:f>
      </x:c>
      <x:c r="I316" s="71" t="str">
        <x:f>IF(OR(E316="",E316="В"),"",IF(OR(E316=$B$42,E316=$B$43,E316=$B$44,E316=$B$45,E316=$B$46),INDEX($F$42:$F$46,MATCH(E316,$B$42:$B$46,0)),IFERROR(IF(ISNUMBER(SEARCH(":",G316)),IF(AND(OR((LEN(G316)-1)=4,(LEN(G316)-1)=5),MID(G316,0+(LEN(G316)-1)-2,1)=":",ISNUMBER(VALUE(MID(G316,1,1))),IF((LEN(G316)-1)=5,ISNUMBER(VALUE(MID(G316,2,1))),TRUE),ISNUMBER(VALUE(MID(G316,0+(LEN(G316)-1)-1,1))),ISNUMBER(VALUE(MID(G316,0+(LEN(G316)-1),1))),VALUE(MID(G316,1,(LEN(G316)-1)-3))&lt;24,VALUE(MID(G316,0+(LEN(G316)-1)-1,2))&lt;60),VALUE(MID(G316,1,(LEN(G316)-1)-3))/24+VALUE(MID(G316,0+(LEN(G316)-1)-1,2))/1440,-1),IF(AND((LEN(G316)-1)&gt;=1,(LEN(G316)-1)&lt;=2,ISNUMBER(VALUE(MID(G316,1,1))),IF((LEN(G316)-1)=2,ISNUMBER(VALUE(MID(G316,2,1))),TRUE),VALUE(MID(G316,1,(LEN(G316)-1)))&lt;24),VALUE(MID(G316,1,(LEN(G316)-1)))/24,-1)),-1)))</x:f>
      </x:c>
      <x:c r="J316" s="72" t="n">
        <x:f>IF(OR(E316="",E316="В"),0,IF(OR(E316=$B$42,E316=$B$43,E316=$B$44,E316=$B$45,E316=$B$46),INDEX($G$42:$G$46,MATCH(E316,$B$42:$B$46,0)),$D$7))</x:f>
        <x:v>0</x:v>
      </x:c>
      <x:c r="K316" s="73" t="n">
        <x:f>IF(OR(L316="",L316="Выходной"),0,IF(L316="Готово",ROUND(24*MOD(I316-H316,1)-J316/60,10),"Проверить"))</x:f>
        <x:v>0</x:v>
      </x:c>
      <x:c r="L316" s="74" t="str">
        <x:f>IF(E316="","",IF(C316="","Нет дня",IF(E316="В","Выходной",IF(LEN(TRIM($B$26))=0,"Нет имени",IF(COUNTIFS($B$10:$B$33,$B$26)&gt;1,"Повтор имени",IF(OR(E316=$B$42,E316=$B$43,E316=$B$44,E316=$B$45,E316=$B$46),IF(INDEX($I$42:$I$46,MATCH(E316,$B$42:$B$46,0))="Готово","Готово","Проверьте смену"),IF(OR(IFERROR(SEARCH("-",E316),0)=0,IFERROR(SEARCH("-",E316,SEARCH("-",E316)+1),0)&gt;0),"Нет кода",IF(OR(H316&lt;0,I316&lt;0),"Неверное время",IF(H316=I316,"Начало равно концу",IF(NOT(ISNUMBER($D$7)),"Проверьте перерыв",IF(OR($D$7&lt;0,$D$7&lt;&gt;INT($D$7)),"Проверьте перерыв",IF($D$7&gt;=ROUND(MOD(I316-H316,1)*1440,8),"Перерыв не меньше смены","Готово"))))))))))))</x:f>
      </x:c>
      <x:c r="M316" s="3"/>
      <x:c r="N316" s="3"/>
      <x:c r="O316" s="3"/>
      <x:c r="P316" s="3"/>
      <x:c r="Q316" s="3"/>
      <x:c r="R316" s="3"/>
      <x:c r="S316" s="3"/>
      <x:c r="T316" s="3"/>
      <x:c r="U316" s="3"/>
      <x:c r="V316" s="3"/>
      <x:c r="W316" s="3"/>
      <x:c r="X316" s="3"/>
      <x:c r="Y316" s="3"/>
      <x:c r="Z316" s="3"/>
      <x:c r="AA316" s="3"/>
      <x:c r="AB316" s="3"/>
      <x:c r="AC316" s="3"/>
      <x:c r="AD316" s="3"/>
      <x:c r="AE316" s="3"/>
      <x:c r="AF316" s="3"/>
      <x:c r="AG316" s="3"/>
      <x:c r="AH316" s="3"/>
      <x:c r="AI316" s="3"/>
      <x:c r="AJ316" s="3"/>
      <x:c r="AK316" s="3"/>
    </x:row>
    <x:row r="317" ht="30" customHeight="1">
      <x:c r="A317" s="3"/>
      <x:c r="B317" s="69" t="str">
        <x:f>IF($B$26="","",$B$26)</x:f>
      </x:c>
      <x:c r="C317" s="70" t="n">
        <x:f>IF(Q$8="","",Q$8)</x:f>
        <x:v>46340</x:v>
      </x:c>
      <x:c r="D317" s="69" t="str">
        <x:f>IF(Q26="","",Q26)</x:f>
      </x:c>
      <x:c r="E317" s="69" t="str">
        <x:f>IFERROR(UPPER(CONCATENATE("",SUBSTITUTE(CONCATENATE("",SUBSTITUTE(CONCATENATE("",SUBSTITUTE(TRIM(CONCATENATE("",D317))," ","")),"–","-")),"—","-"))),CONCATENATE("",D317))</x:f>
      </x:c>
      <x:c r="F317" s="69" t="str">
        <x:f>IFERROR(LEFT(CONCATENATE("[",E317),SEARCH("-",E317)),"")</x:f>
      </x:c>
      <x:c r="G317" s="69" t="str">
        <x:f>IFERROR(MID(CONCATENATE(E317,"]"),SEARCH("-",E317)+1,32),"")</x:f>
      </x:c>
      <x:c r="H317" s="71" t="str">
        <x:f>IF(OR(E317="",E317="В"),"",IF(OR(E317=$B$42,E317=$B$43,E317=$B$44,E317=$B$45,E317=$B$46),INDEX($E$42:$E$46,MATCH(E317,$B$42:$B$46,0)),IFERROR(IF(ISNUMBER(SEARCH(":",F317)),IF(AND(OR((LEN(F317)-1)=4,(LEN(F317)-1)=5),MID(F317,1+(LEN(F317)-1)-2,1)=":",ISNUMBER(VALUE(MID(F317,2,1))),IF((LEN(F317)-1)=5,ISNUMBER(VALUE(MID(F317,3,1))),TRUE),ISNUMBER(VALUE(MID(F317,1+(LEN(F317)-1)-1,1))),ISNUMBER(VALUE(MID(F317,1+(LEN(F317)-1),1))),VALUE(MID(F317,2,(LEN(F317)-1)-3))&lt;24,VALUE(MID(F317,1+(LEN(F317)-1)-1,2))&lt;60),VALUE(MID(F317,2,(LEN(F317)-1)-3))/24+VALUE(MID(F317,1+(LEN(F317)-1)-1,2))/1440,-1),IF(AND((LEN(F317)-1)&gt;=1,(LEN(F317)-1)&lt;=2,ISNUMBER(VALUE(MID(F317,2,1))),IF((LEN(F317)-1)=2,ISNUMBER(VALUE(MID(F317,3,1))),TRUE),VALUE(MID(F317,2,(LEN(F317)-1)))&lt;24),VALUE(MID(F317,2,(LEN(F317)-1)))/24,-1)),-1)))</x:f>
      </x:c>
      <x:c r="I317" s="71" t="str">
        <x:f>IF(OR(E317="",E317="В"),"",IF(OR(E317=$B$42,E317=$B$43,E317=$B$44,E317=$B$45,E317=$B$46),INDEX($F$42:$F$46,MATCH(E317,$B$42:$B$46,0)),IFERROR(IF(ISNUMBER(SEARCH(":",G317)),IF(AND(OR((LEN(G317)-1)=4,(LEN(G317)-1)=5),MID(G317,0+(LEN(G317)-1)-2,1)=":",ISNUMBER(VALUE(MID(G317,1,1))),IF((LEN(G317)-1)=5,ISNUMBER(VALUE(MID(G317,2,1))),TRUE),ISNUMBER(VALUE(MID(G317,0+(LEN(G317)-1)-1,1))),ISNUMBER(VALUE(MID(G317,0+(LEN(G317)-1),1))),VALUE(MID(G317,1,(LEN(G317)-1)-3))&lt;24,VALUE(MID(G317,0+(LEN(G317)-1)-1,2))&lt;60),VALUE(MID(G317,1,(LEN(G317)-1)-3))/24+VALUE(MID(G317,0+(LEN(G317)-1)-1,2))/1440,-1),IF(AND((LEN(G317)-1)&gt;=1,(LEN(G317)-1)&lt;=2,ISNUMBER(VALUE(MID(G317,1,1))),IF((LEN(G317)-1)=2,ISNUMBER(VALUE(MID(G317,2,1))),TRUE),VALUE(MID(G317,1,(LEN(G317)-1)))&lt;24),VALUE(MID(G317,1,(LEN(G317)-1)))/24,-1)),-1)))</x:f>
      </x:c>
      <x:c r="J317" s="72" t="n">
        <x:f>IF(OR(E317="",E317="В"),0,IF(OR(E317=$B$42,E317=$B$43,E317=$B$44,E317=$B$45,E317=$B$46),INDEX($G$42:$G$46,MATCH(E317,$B$42:$B$46,0)),$D$7))</x:f>
        <x:v>0</x:v>
      </x:c>
      <x:c r="K317" s="73" t="n">
        <x:f>IF(OR(L317="",L317="Выходной"),0,IF(L317="Готово",ROUND(24*MOD(I317-H317,1)-J317/60,10),"Проверить"))</x:f>
        <x:v>0</x:v>
      </x:c>
      <x:c r="L317" s="74" t="str">
        <x:f>IF(E317="","",IF(C317="","Нет дня",IF(E317="В","Выходной",IF(LEN(TRIM($B$26))=0,"Нет имени",IF(COUNTIFS($B$10:$B$33,$B$26)&gt;1,"Повтор имени",IF(OR(E317=$B$42,E317=$B$43,E317=$B$44,E317=$B$45,E317=$B$46),IF(INDEX($I$42:$I$46,MATCH(E317,$B$42:$B$46,0))="Готово","Готово","Проверьте смену"),IF(OR(IFERROR(SEARCH("-",E317),0)=0,IFERROR(SEARCH("-",E317,SEARCH("-",E317)+1),0)&gt;0),"Нет кода",IF(OR(H317&lt;0,I317&lt;0),"Неверное время",IF(H317=I317,"Начало равно концу",IF(NOT(ISNUMBER($D$7)),"Проверьте перерыв",IF(OR($D$7&lt;0,$D$7&lt;&gt;INT($D$7)),"Проверьте перерыв",IF($D$7&gt;=ROUND(MOD(I317-H317,1)*1440,8),"Перерыв не меньше смены","Готово"))))))))))))</x:f>
      </x:c>
      <x:c r="M317" s="3"/>
      <x:c r="N317" s="3"/>
      <x:c r="O317" s="3"/>
      <x:c r="P317" s="3"/>
      <x:c r="Q317" s="3"/>
      <x:c r="R317" s="3"/>
      <x:c r="S317" s="3"/>
      <x:c r="T317" s="3"/>
      <x:c r="U317" s="3"/>
      <x:c r="V317" s="3"/>
      <x:c r="W317" s="3"/>
      <x:c r="X317" s="3"/>
      <x:c r="Y317" s="3"/>
      <x:c r="Z317" s="3"/>
      <x:c r="AA317" s="3"/>
      <x:c r="AB317" s="3"/>
      <x:c r="AC317" s="3"/>
      <x:c r="AD317" s="3"/>
      <x:c r="AE317" s="3"/>
      <x:c r="AF317" s="3"/>
      <x:c r="AG317" s="3"/>
      <x:c r="AH317" s="3"/>
      <x:c r="AI317" s="3"/>
      <x:c r="AJ317" s="3"/>
      <x:c r="AK317" s="3"/>
    </x:row>
    <x:row r="318" ht="30" customHeight="1">
      <x:c r="A318" s="3"/>
      <x:c r="B318" s="69" t="str">
        <x:f>IF($B$26="","",$B$26)</x:f>
      </x:c>
      <x:c r="C318" s="70" t="n">
        <x:f>IF(R$8="","",R$8)</x:f>
        <x:v>46341</x:v>
      </x:c>
      <x:c r="D318" s="69" t="str">
        <x:f>IF(R26="","",R26)</x:f>
      </x:c>
      <x:c r="E318" s="69" t="str">
        <x:f>IFERROR(UPPER(CONCATENATE("",SUBSTITUTE(CONCATENATE("",SUBSTITUTE(CONCATENATE("",SUBSTITUTE(TRIM(CONCATENATE("",D318))," ","")),"–","-")),"—","-"))),CONCATENATE("",D318))</x:f>
      </x:c>
      <x:c r="F318" s="69" t="str">
        <x:f>IFERROR(LEFT(CONCATENATE("[",E318),SEARCH("-",E318)),"")</x:f>
      </x:c>
      <x:c r="G318" s="69" t="str">
        <x:f>IFERROR(MID(CONCATENATE(E318,"]"),SEARCH("-",E318)+1,32),"")</x:f>
      </x:c>
      <x:c r="H318" s="71" t="str">
        <x:f>IF(OR(E318="",E318="В"),"",IF(OR(E318=$B$42,E318=$B$43,E318=$B$44,E318=$B$45,E318=$B$46),INDEX($E$42:$E$46,MATCH(E318,$B$42:$B$46,0)),IFERROR(IF(ISNUMBER(SEARCH(":",F318)),IF(AND(OR((LEN(F318)-1)=4,(LEN(F318)-1)=5),MID(F318,1+(LEN(F318)-1)-2,1)=":",ISNUMBER(VALUE(MID(F318,2,1))),IF((LEN(F318)-1)=5,ISNUMBER(VALUE(MID(F318,3,1))),TRUE),ISNUMBER(VALUE(MID(F318,1+(LEN(F318)-1)-1,1))),ISNUMBER(VALUE(MID(F318,1+(LEN(F318)-1),1))),VALUE(MID(F318,2,(LEN(F318)-1)-3))&lt;24,VALUE(MID(F318,1+(LEN(F318)-1)-1,2))&lt;60),VALUE(MID(F318,2,(LEN(F318)-1)-3))/24+VALUE(MID(F318,1+(LEN(F318)-1)-1,2))/1440,-1),IF(AND((LEN(F318)-1)&gt;=1,(LEN(F318)-1)&lt;=2,ISNUMBER(VALUE(MID(F318,2,1))),IF((LEN(F318)-1)=2,ISNUMBER(VALUE(MID(F318,3,1))),TRUE),VALUE(MID(F318,2,(LEN(F318)-1)))&lt;24),VALUE(MID(F318,2,(LEN(F318)-1)))/24,-1)),-1)))</x:f>
      </x:c>
      <x:c r="I318" s="71" t="str">
        <x:f>IF(OR(E318="",E318="В"),"",IF(OR(E318=$B$42,E318=$B$43,E318=$B$44,E318=$B$45,E318=$B$46),INDEX($F$42:$F$46,MATCH(E318,$B$42:$B$46,0)),IFERROR(IF(ISNUMBER(SEARCH(":",G318)),IF(AND(OR((LEN(G318)-1)=4,(LEN(G318)-1)=5),MID(G318,0+(LEN(G318)-1)-2,1)=":",ISNUMBER(VALUE(MID(G318,1,1))),IF((LEN(G318)-1)=5,ISNUMBER(VALUE(MID(G318,2,1))),TRUE),ISNUMBER(VALUE(MID(G318,0+(LEN(G318)-1)-1,1))),ISNUMBER(VALUE(MID(G318,0+(LEN(G318)-1),1))),VALUE(MID(G318,1,(LEN(G318)-1)-3))&lt;24,VALUE(MID(G318,0+(LEN(G318)-1)-1,2))&lt;60),VALUE(MID(G318,1,(LEN(G318)-1)-3))/24+VALUE(MID(G318,0+(LEN(G318)-1)-1,2))/1440,-1),IF(AND((LEN(G318)-1)&gt;=1,(LEN(G318)-1)&lt;=2,ISNUMBER(VALUE(MID(G318,1,1))),IF((LEN(G318)-1)=2,ISNUMBER(VALUE(MID(G318,2,1))),TRUE),VALUE(MID(G318,1,(LEN(G318)-1)))&lt;24),VALUE(MID(G318,1,(LEN(G318)-1)))/24,-1)),-1)))</x:f>
      </x:c>
      <x:c r="J318" s="72" t="n">
        <x:f>IF(OR(E318="",E318="В"),0,IF(OR(E318=$B$42,E318=$B$43,E318=$B$44,E318=$B$45,E318=$B$46),INDEX($G$42:$G$46,MATCH(E318,$B$42:$B$46,0)),$D$7))</x:f>
        <x:v>0</x:v>
      </x:c>
      <x:c r="K318" s="73" t="n">
        <x:f>IF(OR(L318="",L318="Выходной"),0,IF(L318="Готово",ROUND(24*MOD(I318-H318,1)-J318/60,10),"Проверить"))</x:f>
        <x:v>0</x:v>
      </x:c>
      <x:c r="L318" s="74" t="str">
        <x:f>IF(E318="","",IF(C318="","Нет дня",IF(E318="В","Выходной",IF(LEN(TRIM($B$26))=0,"Нет имени",IF(COUNTIFS($B$10:$B$33,$B$26)&gt;1,"Повтор имени",IF(OR(E318=$B$42,E318=$B$43,E318=$B$44,E318=$B$45,E318=$B$46),IF(INDEX($I$42:$I$46,MATCH(E318,$B$42:$B$46,0))="Готово","Готово","Проверьте смену"),IF(OR(IFERROR(SEARCH("-",E318),0)=0,IFERROR(SEARCH("-",E318,SEARCH("-",E318)+1),0)&gt;0),"Нет кода",IF(OR(H318&lt;0,I318&lt;0),"Неверное время",IF(H318=I318,"Начало равно концу",IF(NOT(ISNUMBER($D$7)),"Проверьте перерыв",IF(OR($D$7&lt;0,$D$7&lt;&gt;INT($D$7)),"Проверьте перерыв",IF($D$7&gt;=ROUND(MOD(I318-H318,1)*1440,8),"Перерыв не меньше смены","Готово"))))))))))))</x:f>
      </x:c>
      <x:c r="M318" s="3"/>
      <x:c r="N318" s="3"/>
      <x:c r="O318" s="3"/>
      <x:c r="P318" s="3"/>
      <x:c r="Q318" s="3"/>
      <x:c r="R318" s="3"/>
      <x:c r="S318" s="3"/>
      <x:c r="T318" s="3"/>
      <x:c r="U318" s="3"/>
      <x:c r="V318" s="3"/>
      <x:c r="W318" s="3"/>
      <x:c r="X318" s="3"/>
      <x:c r="Y318" s="3"/>
      <x:c r="Z318" s="3"/>
      <x:c r="AA318" s="3"/>
      <x:c r="AB318" s="3"/>
      <x:c r="AC318" s="3"/>
      <x:c r="AD318" s="3"/>
      <x:c r="AE318" s="3"/>
      <x:c r="AF318" s="3"/>
      <x:c r="AG318" s="3"/>
      <x:c r="AH318" s="3"/>
      <x:c r="AI318" s="3"/>
      <x:c r="AJ318" s="3"/>
      <x:c r="AK318" s="3"/>
    </x:row>
    <x:row r="319" ht="30" customHeight="1">
      <x:c r="A319" s="3"/>
      <x:c r="B319" s="69" t="str">
        <x:f>IF($B$26="","",$B$26)</x:f>
      </x:c>
      <x:c r="C319" s="70" t="n">
        <x:f>IF(S$8="","",S$8)</x:f>
        <x:v>46342</x:v>
      </x:c>
      <x:c r="D319" s="69" t="str">
        <x:f>IF(S26="","",S26)</x:f>
      </x:c>
      <x:c r="E319" s="69" t="str">
        <x:f>IFERROR(UPPER(CONCATENATE("",SUBSTITUTE(CONCATENATE("",SUBSTITUTE(CONCATENATE("",SUBSTITUTE(TRIM(CONCATENATE("",D319))," ","")),"–","-")),"—","-"))),CONCATENATE("",D319))</x:f>
      </x:c>
      <x:c r="F319" s="69" t="str">
        <x:f>IFERROR(LEFT(CONCATENATE("[",E319),SEARCH("-",E319)),"")</x:f>
      </x:c>
      <x:c r="G319" s="69" t="str">
        <x:f>IFERROR(MID(CONCATENATE(E319,"]"),SEARCH("-",E319)+1,32),"")</x:f>
      </x:c>
      <x:c r="H319" s="71" t="str">
        <x:f>IF(OR(E319="",E319="В"),"",IF(OR(E319=$B$42,E319=$B$43,E319=$B$44,E319=$B$45,E319=$B$46),INDEX($E$42:$E$46,MATCH(E319,$B$42:$B$46,0)),IFERROR(IF(ISNUMBER(SEARCH(":",F319)),IF(AND(OR((LEN(F319)-1)=4,(LEN(F319)-1)=5),MID(F319,1+(LEN(F319)-1)-2,1)=":",ISNUMBER(VALUE(MID(F319,2,1))),IF((LEN(F319)-1)=5,ISNUMBER(VALUE(MID(F319,3,1))),TRUE),ISNUMBER(VALUE(MID(F319,1+(LEN(F319)-1)-1,1))),ISNUMBER(VALUE(MID(F319,1+(LEN(F319)-1),1))),VALUE(MID(F319,2,(LEN(F319)-1)-3))&lt;24,VALUE(MID(F319,1+(LEN(F319)-1)-1,2))&lt;60),VALUE(MID(F319,2,(LEN(F319)-1)-3))/24+VALUE(MID(F319,1+(LEN(F319)-1)-1,2))/1440,-1),IF(AND((LEN(F319)-1)&gt;=1,(LEN(F319)-1)&lt;=2,ISNUMBER(VALUE(MID(F319,2,1))),IF((LEN(F319)-1)=2,ISNUMBER(VALUE(MID(F319,3,1))),TRUE),VALUE(MID(F319,2,(LEN(F319)-1)))&lt;24),VALUE(MID(F319,2,(LEN(F319)-1)))/24,-1)),-1)))</x:f>
      </x:c>
      <x:c r="I319" s="71" t="str">
        <x:f>IF(OR(E319="",E319="В"),"",IF(OR(E319=$B$42,E319=$B$43,E319=$B$44,E319=$B$45,E319=$B$46),INDEX($F$42:$F$46,MATCH(E319,$B$42:$B$46,0)),IFERROR(IF(ISNUMBER(SEARCH(":",G319)),IF(AND(OR((LEN(G319)-1)=4,(LEN(G319)-1)=5),MID(G319,0+(LEN(G319)-1)-2,1)=":",ISNUMBER(VALUE(MID(G319,1,1))),IF((LEN(G319)-1)=5,ISNUMBER(VALUE(MID(G319,2,1))),TRUE),ISNUMBER(VALUE(MID(G319,0+(LEN(G319)-1)-1,1))),ISNUMBER(VALUE(MID(G319,0+(LEN(G319)-1),1))),VALUE(MID(G319,1,(LEN(G319)-1)-3))&lt;24,VALUE(MID(G319,0+(LEN(G319)-1)-1,2))&lt;60),VALUE(MID(G319,1,(LEN(G319)-1)-3))/24+VALUE(MID(G319,0+(LEN(G319)-1)-1,2))/1440,-1),IF(AND((LEN(G319)-1)&gt;=1,(LEN(G319)-1)&lt;=2,ISNUMBER(VALUE(MID(G319,1,1))),IF((LEN(G319)-1)=2,ISNUMBER(VALUE(MID(G319,2,1))),TRUE),VALUE(MID(G319,1,(LEN(G319)-1)))&lt;24),VALUE(MID(G319,1,(LEN(G319)-1)))/24,-1)),-1)))</x:f>
      </x:c>
      <x:c r="J319" s="72" t="n">
        <x:f>IF(OR(E319="",E319="В"),0,IF(OR(E319=$B$42,E319=$B$43,E319=$B$44,E319=$B$45,E319=$B$46),INDEX($G$42:$G$46,MATCH(E319,$B$42:$B$46,0)),$D$7))</x:f>
        <x:v>0</x:v>
      </x:c>
      <x:c r="K319" s="73" t="n">
        <x:f>IF(OR(L319="",L319="Выходной"),0,IF(L319="Готово",ROUND(24*MOD(I319-H319,1)-J319/60,10),"Проверить"))</x:f>
        <x:v>0</x:v>
      </x:c>
      <x:c r="L319" s="74" t="str">
        <x:f>IF(E319="","",IF(C319="","Нет дня",IF(E319="В","Выходной",IF(LEN(TRIM($B$26))=0,"Нет имени",IF(COUNTIFS($B$10:$B$33,$B$26)&gt;1,"Повтор имени",IF(OR(E319=$B$42,E319=$B$43,E319=$B$44,E319=$B$45,E319=$B$46),IF(INDEX($I$42:$I$46,MATCH(E319,$B$42:$B$46,0))="Готово","Готово","Проверьте смену"),IF(OR(IFERROR(SEARCH("-",E319),0)=0,IFERROR(SEARCH("-",E319,SEARCH("-",E319)+1),0)&gt;0),"Нет кода",IF(OR(H319&lt;0,I319&lt;0),"Неверное время",IF(H319=I319,"Начало равно концу",IF(NOT(ISNUMBER($D$7)),"Проверьте перерыв",IF(OR($D$7&lt;0,$D$7&lt;&gt;INT($D$7)),"Проверьте перерыв",IF($D$7&gt;=ROUND(MOD(I319-H319,1)*1440,8),"Перерыв не меньше смены","Готово"))))))))))))</x:f>
      </x:c>
      <x:c r="M319" s="3"/>
      <x:c r="N319" s="3"/>
      <x:c r="O319" s="3"/>
      <x:c r="P319" s="3"/>
      <x:c r="Q319" s="3"/>
      <x:c r="R319" s="3"/>
      <x:c r="S319" s="3"/>
      <x:c r="T319" s="3"/>
      <x:c r="U319" s="3"/>
      <x:c r="V319" s="3"/>
      <x:c r="W319" s="3"/>
      <x:c r="X319" s="3"/>
      <x:c r="Y319" s="3"/>
      <x:c r="Z319" s="3"/>
      <x:c r="AA319" s="3"/>
      <x:c r="AB319" s="3"/>
      <x:c r="AC319" s="3"/>
      <x:c r="AD319" s="3"/>
      <x:c r="AE319" s="3"/>
      <x:c r="AF319" s="3"/>
      <x:c r="AG319" s="3"/>
      <x:c r="AH319" s="3"/>
      <x:c r="AI319" s="3"/>
      <x:c r="AJ319" s="3"/>
      <x:c r="AK319" s="3"/>
    </x:row>
    <x:row r="320" ht="30" customHeight="1">
      <x:c r="A320" s="3"/>
      <x:c r="B320" s="69" t="str">
        <x:f>IF($B$26="","",$B$26)</x:f>
      </x:c>
      <x:c r="C320" s="70" t="n">
        <x:f>IF(T$8="","",T$8)</x:f>
        <x:v>46343</x:v>
      </x:c>
      <x:c r="D320" s="69" t="str">
        <x:f>IF(T26="","",T26)</x:f>
      </x:c>
      <x:c r="E320" s="69" t="str">
        <x:f>IFERROR(UPPER(CONCATENATE("",SUBSTITUTE(CONCATENATE("",SUBSTITUTE(CONCATENATE("",SUBSTITUTE(TRIM(CONCATENATE("",D320))," ","")),"–","-")),"—","-"))),CONCATENATE("",D320))</x:f>
      </x:c>
      <x:c r="F320" s="69" t="str">
        <x:f>IFERROR(LEFT(CONCATENATE("[",E320),SEARCH("-",E320)),"")</x:f>
      </x:c>
      <x:c r="G320" s="69" t="str">
        <x:f>IFERROR(MID(CONCATENATE(E320,"]"),SEARCH("-",E320)+1,32),"")</x:f>
      </x:c>
      <x:c r="H320" s="71" t="str">
        <x:f>IF(OR(E320="",E320="В"),"",IF(OR(E320=$B$42,E320=$B$43,E320=$B$44,E320=$B$45,E320=$B$46),INDEX($E$42:$E$46,MATCH(E320,$B$42:$B$46,0)),IFERROR(IF(ISNUMBER(SEARCH(":",F320)),IF(AND(OR((LEN(F320)-1)=4,(LEN(F320)-1)=5),MID(F320,1+(LEN(F320)-1)-2,1)=":",ISNUMBER(VALUE(MID(F320,2,1))),IF((LEN(F320)-1)=5,ISNUMBER(VALUE(MID(F320,3,1))),TRUE),ISNUMBER(VALUE(MID(F320,1+(LEN(F320)-1)-1,1))),ISNUMBER(VALUE(MID(F320,1+(LEN(F320)-1),1))),VALUE(MID(F320,2,(LEN(F320)-1)-3))&lt;24,VALUE(MID(F320,1+(LEN(F320)-1)-1,2))&lt;60),VALUE(MID(F320,2,(LEN(F320)-1)-3))/24+VALUE(MID(F320,1+(LEN(F320)-1)-1,2))/1440,-1),IF(AND((LEN(F320)-1)&gt;=1,(LEN(F320)-1)&lt;=2,ISNUMBER(VALUE(MID(F320,2,1))),IF((LEN(F320)-1)=2,ISNUMBER(VALUE(MID(F320,3,1))),TRUE),VALUE(MID(F320,2,(LEN(F320)-1)))&lt;24),VALUE(MID(F320,2,(LEN(F320)-1)))/24,-1)),-1)))</x:f>
      </x:c>
      <x:c r="I320" s="71" t="str">
        <x:f>IF(OR(E320="",E320="В"),"",IF(OR(E320=$B$42,E320=$B$43,E320=$B$44,E320=$B$45,E320=$B$46),INDEX($F$42:$F$46,MATCH(E320,$B$42:$B$46,0)),IFERROR(IF(ISNUMBER(SEARCH(":",G320)),IF(AND(OR((LEN(G320)-1)=4,(LEN(G320)-1)=5),MID(G320,0+(LEN(G320)-1)-2,1)=":",ISNUMBER(VALUE(MID(G320,1,1))),IF((LEN(G320)-1)=5,ISNUMBER(VALUE(MID(G320,2,1))),TRUE),ISNUMBER(VALUE(MID(G320,0+(LEN(G320)-1)-1,1))),ISNUMBER(VALUE(MID(G320,0+(LEN(G320)-1),1))),VALUE(MID(G320,1,(LEN(G320)-1)-3))&lt;24,VALUE(MID(G320,0+(LEN(G320)-1)-1,2))&lt;60),VALUE(MID(G320,1,(LEN(G320)-1)-3))/24+VALUE(MID(G320,0+(LEN(G320)-1)-1,2))/1440,-1),IF(AND((LEN(G320)-1)&gt;=1,(LEN(G320)-1)&lt;=2,ISNUMBER(VALUE(MID(G320,1,1))),IF((LEN(G320)-1)=2,ISNUMBER(VALUE(MID(G320,2,1))),TRUE),VALUE(MID(G320,1,(LEN(G320)-1)))&lt;24),VALUE(MID(G320,1,(LEN(G320)-1)))/24,-1)),-1)))</x:f>
      </x:c>
      <x:c r="J320" s="72" t="n">
        <x:f>IF(OR(E320="",E320="В"),0,IF(OR(E320=$B$42,E320=$B$43,E320=$B$44,E320=$B$45,E320=$B$46),INDEX($G$42:$G$46,MATCH(E320,$B$42:$B$46,0)),$D$7))</x:f>
        <x:v>0</x:v>
      </x:c>
      <x:c r="K320" s="73" t="n">
        <x:f>IF(OR(L320="",L320="Выходной"),0,IF(L320="Готово",ROUND(24*MOD(I320-H320,1)-J320/60,10),"Проверить"))</x:f>
        <x:v>0</x:v>
      </x:c>
      <x:c r="L320" s="74" t="str">
        <x:f>IF(E320="","",IF(C320="","Нет дня",IF(E320="В","Выходной",IF(LEN(TRIM($B$26))=0,"Нет имени",IF(COUNTIFS($B$10:$B$33,$B$26)&gt;1,"Повтор имени",IF(OR(E320=$B$42,E320=$B$43,E320=$B$44,E320=$B$45,E320=$B$46),IF(INDEX($I$42:$I$46,MATCH(E320,$B$42:$B$46,0))="Готово","Готово","Проверьте смену"),IF(OR(IFERROR(SEARCH("-",E320),0)=0,IFERROR(SEARCH("-",E320,SEARCH("-",E320)+1),0)&gt;0),"Нет кода",IF(OR(H320&lt;0,I320&lt;0),"Неверное время",IF(H320=I320,"Начало равно концу",IF(NOT(ISNUMBER($D$7)),"Проверьте перерыв",IF(OR($D$7&lt;0,$D$7&lt;&gt;INT($D$7)),"Проверьте перерыв",IF($D$7&gt;=ROUND(MOD(I320-H320,1)*1440,8),"Перерыв не меньше смены","Готово"))))))))))))</x:f>
      </x:c>
      <x:c r="M320" s="3"/>
      <x:c r="N320" s="3"/>
      <x:c r="O320" s="3"/>
      <x:c r="P320" s="3"/>
      <x:c r="Q320" s="3"/>
      <x:c r="R320" s="3"/>
      <x:c r="S320" s="3"/>
      <x:c r="T320" s="3"/>
      <x:c r="U320" s="3"/>
      <x:c r="V320" s="3"/>
      <x:c r="W320" s="3"/>
      <x:c r="X320" s="3"/>
      <x:c r="Y320" s="3"/>
      <x:c r="Z320" s="3"/>
      <x:c r="AA320" s="3"/>
      <x:c r="AB320" s="3"/>
      <x:c r="AC320" s="3"/>
      <x:c r="AD320" s="3"/>
      <x:c r="AE320" s="3"/>
      <x:c r="AF320" s="3"/>
      <x:c r="AG320" s="3"/>
      <x:c r="AH320" s="3"/>
      <x:c r="AI320" s="3"/>
      <x:c r="AJ320" s="3"/>
      <x:c r="AK320" s="3"/>
    </x:row>
    <x:row r="321" ht="30" customHeight="1">
      <x:c r="A321" s="3"/>
      <x:c r="B321" s="69" t="str">
        <x:f>IF($B$26="","",$B$26)</x:f>
      </x:c>
      <x:c r="C321" s="70" t="n">
        <x:f>IF(U$8="","",U$8)</x:f>
        <x:v>46344</x:v>
      </x:c>
      <x:c r="D321" s="69" t="str">
        <x:f>IF(U26="","",U26)</x:f>
      </x:c>
      <x:c r="E321" s="69" t="str">
        <x:f>IFERROR(UPPER(CONCATENATE("",SUBSTITUTE(CONCATENATE("",SUBSTITUTE(CONCATENATE("",SUBSTITUTE(TRIM(CONCATENATE("",D321))," ","")),"–","-")),"—","-"))),CONCATENATE("",D321))</x:f>
      </x:c>
      <x:c r="F321" s="69" t="str">
        <x:f>IFERROR(LEFT(CONCATENATE("[",E321),SEARCH("-",E321)),"")</x:f>
      </x:c>
      <x:c r="G321" s="69" t="str">
        <x:f>IFERROR(MID(CONCATENATE(E321,"]"),SEARCH("-",E321)+1,32),"")</x:f>
      </x:c>
      <x:c r="H321" s="71" t="str">
        <x:f>IF(OR(E321="",E321="В"),"",IF(OR(E321=$B$42,E321=$B$43,E321=$B$44,E321=$B$45,E321=$B$46),INDEX($E$42:$E$46,MATCH(E321,$B$42:$B$46,0)),IFERROR(IF(ISNUMBER(SEARCH(":",F321)),IF(AND(OR((LEN(F321)-1)=4,(LEN(F321)-1)=5),MID(F321,1+(LEN(F321)-1)-2,1)=":",ISNUMBER(VALUE(MID(F321,2,1))),IF((LEN(F321)-1)=5,ISNUMBER(VALUE(MID(F321,3,1))),TRUE),ISNUMBER(VALUE(MID(F321,1+(LEN(F321)-1)-1,1))),ISNUMBER(VALUE(MID(F321,1+(LEN(F321)-1),1))),VALUE(MID(F321,2,(LEN(F321)-1)-3))&lt;24,VALUE(MID(F321,1+(LEN(F321)-1)-1,2))&lt;60),VALUE(MID(F321,2,(LEN(F321)-1)-3))/24+VALUE(MID(F321,1+(LEN(F321)-1)-1,2))/1440,-1),IF(AND((LEN(F321)-1)&gt;=1,(LEN(F321)-1)&lt;=2,ISNUMBER(VALUE(MID(F321,2,1))),IF((LEN(F321)-1)=2,ISNUMBER(VALUE(MID(F321,3,1))),TRUE),VALUE(MID(F321,2,(LEN(F321)-1)))&lt;24),VALUE(MID(F321,2,(LEN(F321)-1)))/24,-1)),-1)))</x:f>
      </x:c>
      <x:c r="I321" s="71" t="str">
        <x:f>IF(OR(E321="",E321="В"),"",IF(OR(E321=$B$42,E321=$B$43,E321=$B$44,E321=$B$45,E321=$B$46),INDEX($F$42:$F$46,MATCH(E321,$B$42:$B$46,0)),IFERROR(IF(ISNUMBER(SEARCH(":",G321)),IF(AND(OR((LEN(G321)-1)=4,(LEN(G321)-1)=5),MID(G321,0+(LEN(G321)-1)-2,1)=":",ISNUMBER(VALUE(MID(G321,1,1))),IF((LEN(G321)-1)=5,ISNUMBER(VALUE(MID(G321,2,1))),TRUE),ISNUMBER(VALUE(MID(G321,0+(LEN(G321)-1)-1,1))),ISNUMBER(VALUE(MID(G321,0+(LEN(G321)-1),1))),VALUE(MID(G321,1,(LEN(G321)-1)-3))&lt;24,VALUE(MID(G321,0+(LEN(G321)-1)-1,2))&lt;60),VALUE(MID(G321,1,(LEN(G321)-1)-3))/24+VALUE(MID(G321,0+(LEN(G321)-1)-1,2))/1440,-1),IF(AND((LEN(G321)-1)&gt;=1,(LEN(G321)-1)&lt;=2,ISNUMBER(VALUE(MID(G321,1,1))),IF((LEN(G321)-1)=2,ISNUMBER(VALUE(MID(G321,2,1))),TRUE),VALUE(MID(G321,1,(LEN(G321)-1)))&lt;24),VALUE(MID(G321,1,(LEN(G321)-1)))/24,-1)),-1)))</x:f>
      </x:c>
      <x:c r="J321" s="72" t="n">
        <x:f>IF(OR(E321="",E321="В"),0,IF(OR(E321=$B$42,E321=$B$43,E321=$B$44,E321=$B$45,E321=$B$46),INDEX($G$42:$G$46,MATCH(E321,$B$42:$B$46,0)),$D$7))</x:f>
        <x:v>0</x:v>
      </x:c>
      <x:c r="K321" s="73" t="n">
        <x:f>IF(OR(L321="",L321="Выходной"),0,IF(L321="Готово",ROUND(24*MOD(I321-H321,1)-J321/60,10),"Проверить"))</x:f>
        <x:v>0</x:v>
      </x:c>
      <x:c r="L321" s="74" t="str">
        <x:f>IF(E321="","",IF(C321="","Нет дня",IF(E321="В","Выходной",IF(LEN(TRIM($B$26))=0,"Нет имени",IF(COUNTIFS($B$10:$B$33,$B$26)&gt;1,"Повтор имени",IF(OR(E321=$B$42,E321=$B$43,E321=$B$44,E321=$B$45,E321=$B$46),IF(INDEX($I$42:$I$46,MATCH(E321,$B$42:$B$46,0))="Готово","Готово","Проверьте смену"),IF(OR(IFERROR(SEARCH("-",E321),0)=0,IFERROR(SEARCH("-",E321,SEARCH("-",E321)+1),0)&gt;0),"Нет кода",IF(OR(H321&lt;0,I321&lt;0),"Неверное время",IF(H321=I321,"Начало равно концу",IF(NOT(ISNUMBER($D$7)),"Проверьте перерыв",IF(OR($D$7&lt;0,$D$7&lt;&gt;INT($D$7)),"Проверьте перерыв",IF($D$7&gt;=ROUND(MOD(I321-H321,1)*1440,8),"Перерыв не меньше смены","Готово"))))))))))))</x:f>
      </x:c>
      <x:c r="M321" s="3"/>
      <x:c r="N321" s="3"/>
      <x:c r="O321" s="3"/>
      <x:c r="P321" s="3"/>
      <x:c r="Q321" s="3"/>
      <x:c r="R321" s="3"/>
      <x:c r="S321" s="3"/>
      <x:c r="T321" s="3"/>
      <x:c r="U321" s="3"/>
      <x:c r="V321" s="3"/>
      <x:c r="W321" s="3"/>
      <x:c r="X321" s="3"/>
      <x:c r="Y321" s="3"/>
      <x:c r="Z321" s="3"/>
      <x:c r="AA321" s="3"/>
      <x:c r="AB321" s="3"/>
      <x:c r="AC321" s="3"/>
      <x:c r="AD321" s="3"/>
      <x:c r="AE321" s="3"/>
      <x:c r="AF321" s="3"/>
      <x:c r="AG321" s="3"/>
      <x:c r="AH321" s="3"/>
      <x:c r="AI321" s="3"/>
      <x:c r="AJ321" s="3"/>
      <x:c r="AK321" s="3"/>
    </x:row>
    <x:row r="322" ht="30" customHeight="1">
      <x:c r="A322" s="3"/>
      <x:c r="B322" s="69" t="str">
        <x:f>IF($B$26="","",$B$26)</x:f>
      </x:c>
      <x:c r="C322" s="70" t="n">
        <x:f>IF(V$8="","",V$8)</x:f>
        <x:v>46345</x:v>
      </x:c>
      <x:c r="D322" s="69" t="str">
        <x:f>IF(V26="","",V26)</x:f>
      </x:c>
      <x:c r="E322" s="69" t="str">
        <x:f>IFERROR(UPPER(CONCATENATE("",SUBSTITUTE(CONCATENATE("",SUBSTITUTE(CONCATENATE("",SUBSTITUTE(TRIM(CONCATENATE("",D322))," ","")),"–","-")),"—","-"))),CONCATENATE("",D322))</x:f>
      </x:c>
      <x:c r="F322" s="69" t="str">
        <x:f>IFERROR(LEFT(CONCATENATE("[",E322),SEARCH("-",E322)),"")</x:f>
      </x:c>
      <x:c r="G322" s="69" t="str">
        <x:f>IFERROR(MID(CONCATENATE(E322,"]"),SEARCH("-",E322)+1,32),"")</x:f>
      </x:c>
      <x:c r="H322" s="71" t="str">
        <x:f>IF(OR(E322="",E322="В"),"",IF(OR(E322=$B$42,E322=$B$43,E322=$B$44,E322=$B$45,E322=$B$46),INDEX($E$42:$E$46,MATCH(E322,$B$42:$B$46,0)),IFERROR(IF(ISNUMBER(SEARCH(":",F322)),IF(AND(OR((LEN(F322)-1)=4,(LEN(F322)-1)=5),MID(F322,1+(LEN(F322)-1)-2,1)=":",ISNUMBER(VALUE(MID(F322,2,1))),IF((LEN(F322)-1)=5,ISNUMBER(VALUE(MID(F322,3,1))),TRUE),ISNUMBER(VALUE(MID(F322,1+(LEN(F322)-1)-1,1))),ISNUMBER(VALUE(MID(F322,1+(LEN(F322)-1),1))),VALUE(MID(F322,2,(LEN(F322)-1)-3))&lt;24,VALUE(MID(F322,1+(LEN(F322)-1)-1,2))&lt;60),VALUE(MID(F322,2,(LEN(F322)-1)-3))/24+VALUE(MID(F322,1+(LEN(F322)-1)-1,2))/1440,-1),IF(AND((LEN(F322)-1)&gt;=1,(LEN(F322)-1)&lt;=2,ISNUMBER(VALUE(MID(F322,2,1))),IF((LEN(F322)-1)=2,ISNUMBER(VALUE(MID(F322,3,1))),TRUE),VALUE(MID(F322,2,(LEN(F322)-1)))&lt;24),VALUE(MID(F322,2,(LEN(F322)-1)))/24,-1)),-1)))</x:f>
      </x:c>
      <x:c r="I322" s="71" t="str">
        <x:f>IF(OR(E322="",E322="В"),"",IF(OR(E322=$B$42,E322=$B$43,E322=$B$44,E322=$B$45,E322=$B$46),INDEX($F$42:$F$46,MATCH(E322,$B$42:$B$46,0)),IFERROR(IF(ISNUMBER(SEARCH(":",G322)),IF(AND(OR((LEN(G322)-1)=4,(LEN(G322)-1)=5),MID(G322,0+(LEN(G322)-1)-2,1)=":",ISNUMBER(VALUE(MID(G322,1,1))),IF((LEN(G322)-1)=5,ISNUMBER(VALUE(MID(G322,2,1))),TRUE),ISNUMBER(VALUE(MID(G322,0+(LEN(G322)-1)-1,1))),ISNUMBER(VALUE(MID(G322,0+(LEN(G322)-1),1))),VALUE(MID(G322,1,(LEN(G322)-1)-3))&lt;24,VALUE(MID(G322,0+(LEN(G322)-1)-1,2))&lt;60),VALUE(MID(G322,1,(LEN(G322)-1)-3))/24+VALUE(MID(G322,0+(LEN(G322)-1)-1,2))/1440,-1),IF(AND((LEN(G322)-1)&gt;=1,(LEN(G322)-1)&lt;=2,ISNUMBER(VALUE(MID(G322,1,1))),IF((LEN(G322)-1)=2,ISNUMBER(VALUE(MID(G322,2,1))),TRUE),VALUE(MID(G322,1,(LEN(G322)-1)))&lt;24),VALUE(MID(G322,1,(LEN(G322)-1)))/24,-1)),-1)))</x:f>
      </x:c>
      <x:c r="J322" s="72" t="n">
        <x:f>IF(OR(E322="",E322="В"),0,IF(OR(E322=$B$42,E322=$B$43,E322=$B$44,E322=$B$45,E322=$B$46),INDEX($G$42:$G$46,MATCH(E322,$B$42:$B$46,0)),$D$7))</x:f>
        <x:v>0</x:v>
      </x:c>
      <x:c r="K322" s="73" t="n">
        <x:f>IF(OR(L322="",L322="Выходной"),0,IF(L322="Готово",ROUND(24*MOD(I322-H322,1)-J322/60,10),"Проверить"))</x:f>
        <x:v>0</x:v>
      </x:c>
      <x:c r="L322" s="74" t="str">
        <x:f>IF(E322="","",IF(C322="","Нет дня",IF(E322="В","Выходной",IF(LEN(TRIM($B$26))=0,"Нет имени",IF(COUNTIFS($B$10:$B$33,$B$26)&gt;1,"Повтор имени",IF(OR(E322=$B$42,E322=$B$43,E322=$B$44,E322=$B$45,E322=$B$46),IF(INDEX($I$42:$I$46,MATCH(E322,$B$42:$B$46,0))="Готово","Готово","Проверьте смену"),IF(OR(IFERROR(SEARCH("-",E322),0)=0,IFERROR(SEARCH("-",E322,SEARCH("-",E322)+1),0)&gt;0),"Нет кода",IF(OR(H322&lt;0,I322&lt;0),"Неверное время",IF(H322=I322,"Начало равно концу",IF(NOT(ISNUMBER($D$7)),"Проверьте перерыв",IF(OR($D$7&lt;0,$D$7&lt;&gt;INT($D$7)),"Проверьте перерыв",IF($D$7&gt;=ROUND(MOD(I322-H322,1)*1440,8),"Перерыв не меньше смены","Готово"))))))))))))</x:f>
      </x:c>
      <x:c r="M322" s="3"/>
      <x:c r="N322" s="3"/>
      <x:c r="O322" s="3"/>
      <x:c r="P322" s="3"/>
      <x:c r="Q322" s="3"/>
      <x:c r="R322" s="3"/>
      <x:c r="S322" s="3"/>
      <x:c r="T322" s="3"/>
      <x:c r="U322" s="3"/>
      <x:c r="V322" s="3"/>
      <x:c r="W322" s="3"/>
      <x:c r="X322" s="3"/>
      <x:c r="Y322" s="3"/>
      <x:c r="Z322" s="3"/>
      <x:c r="AA322" s="3"/>
      <x:c r="AB322" s="3"/>
      <x:c r="AC322" s="3"/>
      <x:c r="AD322" s="3"/>
      <x:c r="AE322" s="3"/>
      <x:c r="AF322" s="3"/>
      <x:c r="AG322" s="3"/>
      <x:c r="AH322" s="3"/>
      <x:c r="AI322" s="3"/>
      <x:c r="AJ322" s="3"/>
      <x:c r="AK322" s="3"/>
    </x:row>
    <x:row r="323" ht="30" customHeight="1">
      <x:c r="A323" s="3"/>
      <x:c r="B323" s="69" t="str">
        <x:f>IF($B$26="","",$B$26)</x:f>
      </x:c>
      <x:c r="C323" s="70" t="n">
        <x:f>IF(W$8="","",W$8)</x:f>
        <x:v>46346</x:v>
      </x:c>
      <x:c r="D323" s="69" t="str">
        <x:f>IF(W26="","",W26)</x:f>
      </x:c>
      <x:c r="E323" s="69" t="str">
        <x:f>IFERROR(UPPER(CONCATENATE("",SUBSTITUTE(CONCATENATE("",SUBSTITUTE(CONCATENATE("",SUBSTITUTE(TRIM(CONCATENATE("",D323))," ","")),"–","-")),"—","-"))),CONCATENATE("",D323))</x:f>
      </x:c>
      <x:c r="F323" s="69" t="str">
        <x:f>IFERROR(LEFT(CONCATENATE("[",E323),SEARCH("-",E323)),"")</x:f>
      </x:c>
      <x:c r="G323" s="69" t="str">
        <x:f>IFERROR(MID(CONCATENATE(E323,"]"),SEARCH("-",E323)+1,32),"")</x:f>
      </x:c>
      <x:c r="H323" s="71" t="str">
        <x:f>IF(OR(E323="",E323="В"),"",IF(OR(E323=$B$42,E323=$B$43,E323=$B$44,E323=$B$45,E323=$B$46),INDEX($E$42:$E$46,MATCH(E323,$B$42:$B$46,0)),IFERROR(IF(ISNUMBER(SEARCH(":",F323)),IF(AND(OR((LEN(F323)-1)=4,(LEN(F323)-1)=5),MID(F323,1+(LEN(F323)-1)-2,1)=":",ISNUMBER(VALUE(MID(F323,2,1))),IF((LEN(F323)-1)=5,ISNUMBER(VALUE(MID(F323,3,1))),TRUE),ISNUMBER(VALUE(MID(F323,1+(LEN(F323)-1)-1,1))),ISNUMBER(VALUE(MID(F323,1+(LEN(F323)-1),1))),VALUE(MID(F323,2,(LEN(F323)-1)-3))&lt;24,VALUE(MID(F323,1+(LEN(F323)-1)-1,2))&lt;60),VALUE(MID(F323,2,(LEN(F323)-1)-3))/24+VALUE(MID(F323,1+(LEN(F323)-1)-1,2))/1440,-1),IF(AND((LEN(F323)-1)&gt;=1,(LEN(F323)-1)&lt;=2,ISNUMBER(VALUE(MID(F323,2,1))),IF((LEN(F323)-1)=2,ISNUMBER(VALUE(MID(F323,3,1))),TRUE),VALUE(MID(F323,2,(LEN(F323)-1)))&lt;24),VALUE(MID(F323,2,(LEN(F323)-1)))/24,-1)),-1)))</x:f>
      </x:c>
      <x:c r="I323" s="71" t="str">
        <x:f>IF(OR(E323="",E323="В"),"",IF(OR(E323=$B$42,E323=$B$43,E323=$B$44,E323=$B$45,E323=$B$46),INDEX($F$42:$F$46,MATCH(E323,$B$42:$B$46,0)),IFERROR(IF(ISNUMBER(SEARCH(":",G323)),IF(AND(OR((LEN(G323)-1)=4,(LEN(G323)-1)=5),MID(G323,0+(LEN(G323)-1)-2,1)=":",ISNUMBER(VALUE(MID(G323,1,1))),IF((LEN(G323)-1)=5,ISNUMBER(VALUE(MID(G323,2,1))),TRUE),ISNUMBER(VALUE(MID(G323,0+(LEN(G323)-1)-1,1))),ISNUMBER(VALUE(MID(G323,0+(LEN(G323)-1),1))),VALUE(MID(G323,1,(LEN(G323)-1)-3))&lt;24,VALUE(MID(G323,0+(LEN(G323)-1)-1,2))&lt;60),VALUE(MID(G323,1,(LEN(G323)-1)-3))/24+VALUE(MID(G323,0+(LEN(G323)-1)-1,2))/1440,-1),IF(AND((LEN(G323)-1)&gt;=1,(LEN(G323)-1)&lt;=2,ISNUMBER(VALUE(MID(G323,1,1))),IF((LEN(G323)-1)=2,ISNUMBER(VALUE(MID(G323,2,1))),TRUE),VALUE(MID(G323,1,(LEN(G323)-1)))&lt;24),VALUE(MID(G323,1,(LEN(G323)-1)))/24,-1)),-1)))</x:f>
      </x:c>
      <x:c r="J323" s="72" t="n">
        <x:f>IF(OR(E323="",E323="В"),0,IF(OR(E323=$B$42,E323=$B$43,E323=$B$44,E323=$B$45,E323=$B$46),INDEX($G$42:$G$46,MATCH(E323,$B$42:$B$46,0)),$D$7))</x:f>
        <x:v>0</x:v>
      </x:c>
      <x:c r="K323" s="73" t="n">
        <x:f>IF(OR(L323="",L323="Выходной"),0,IF(L323="Готово",ROUND(24*MOD(I323-H323,1)-J323/60,10),"Проверить"))</x:f>
        <x:v>0</x:v>
      </x:c>
      <x:c r="L323" s="74" t="str">
        <x:f>IF(E323="","",IF(C323="","Нет дня",IF(E323="В","Выходной",IF(LEN(TRIM($B$26))=0,"Нет имени",IF(COUNTIFS($B$10:$B$33,$B$26)&gt;1,"Повтор имени",IF(OR(E323=$B$42,E323=$B$43,E323=$B$44,E323=$B$45,E323=$B$46),IF(INDEX($I$42:$I$46,MATCH(E323,$B$42:$B$46,0))="Готово","Готово","Проверьте смену"),IF(OR(IFERROR(SEARCH("-",E323),0)=0,IFERROR(SEARCH("-",E323,SEARCH("-",E323)+1),0)&gt;0),"Нет кода",IF(OR(H323&lt;0,I323&lt;0),"Неверное время",IF(H323=I323,"Начало равно концу",IF(NOT(ISNUMBER($D$7)),"Проверьте перерыв",IF(OR($D$7&lt;0,$D$7&lt;&gt;INT($D$7)),"Проверьте перерыв",IF($D$7&gt;=ROUND(MOD(I323-H323,1)*1440,8),"Перерыв не меньше смены","Готово"))))))))))))</x:f>
      </x:c>
      <x:c r="M323" s="3"/>
      <x:c r="N323" s="3"/>
      <x:c r="O323" s="3"/>
      <x:c r="P323" s="3"/>
      <x:c r="Q323" s="3"/>
      <x:c r="R323" s="3"/>
      <x:c r="S323" s="3"/>
      <x:c r="T323" s="3"/>
      <x:c r="U323" s="3"/>
      <x:c r="V323" s="3"/>
      <x:c r="W323" s="3"/>
      <x:c r="X323" s="3"/>
      <x:c r="Y323" s="3"/>
      <x:c r="Z323" s="3"/>
      <x:c r="AA323" s="3"/>
      <x:c r="AB323" s="3"/>
      <x:c r="AC323" s="3"/>
      <x:c r="AD323" s="3"/>
      <x:c r="AE323" s="3"/>
      <x:c r="AF323" s="3"/>
      <x:c r="AG323" s="3"/>
      <x:c r="AH323" s="3"/>
      <x:c r="AI323" s="3"/>
      <x:c r="AJ323" s="3"/>
      <x:c r="AK323" s="3"/>
    </x:row>
    <x:row r="324" ht="30" customHeight="1">
      <x:c r="A324" s="3"/>
      <x:c r="B324" s="69" t="str">
        <x:f>IF($B$26="","",$B$26)</x:f>
      </x:c>
      <x:c r="C324" s="70" t="n">
        <x:f>IF(X$8="","",X$8)</x:f>
        <x:v>46347</x:v>
      </x:c>
      <x:c r="D324" s="69" t="str">
        <x:f>IF(X26="","",X26)</x:f>
      </x:c>
      <x:c r="E324" s="69" t="str">
        <x:f>IFERROR(UPPER(CONCATENATE("",SUBSTITUTE(CONCATENATE("",SUBSTITUTE(CONCATENATE("",SUBSTITUTE(TRIM(CONCATENATE("",D324))," ","")),"–","-")),"—","-"))),CONCATENATE("",D324))</x:f>
      </x:c>
      <x:c r="F324" s="69" t="str">
        <x:f>IFERROR(LEFT(CONCATENATE("[",E324),SEARCH("-",E324)),"")</x:f>
      </x:c>
      <x:c r="G324" s="69" t="str">
        <x:f>IFERROR(MID(CONCATENATE(E324,"]"),SEARCH("-",E324)+1,32),"")</x:f>
      </x:c>
      <x:c r="H324" s="71" t="str">
        <x:f>IF(OR(E324="",E324="В"),"",IF(OR(E324=$B$42,E324=$B$43,E324=$B$44,E324=$B$45,E324=$B$46),INDEX($E$42:$E$46,MATCH(E324,$B$42:$B$46,0)),IFERROR(IF(ISNUMBER(SEARCH(":",F324)),IF(AND(OR((LEN(F324)-1)=4,(LEN(F324)-1)=5),MID(F324,1+(LEN(F324)-1)-2,1)=":",ISNUMBER(VALUE(MID(F324,2,1))),IF((LEN(F324)-1)=5,ISNUMBER(VALUE(MID(F324,3,1))),TRUE),ISNUMBER(VALUE(MID(F324,1+(LEN(F324)-1)-1,1))),ISNUMBER(VALUE(MID(F324,1+(LEN(F324)-1),1))),VALUE(MID(F324,2,(LEN(F324)-1)-3))&lt;24,VALUE(MID(F324,1+(LEN(F324)-1)-1,2))&lt;60),VALUE(MID(F324,2,(LEN(F324)-1)-3))/24+VALUE(MID(F324,1+(LEN(F324)-1)-1,2))/1440,-1),IF(AND((LEN(F324)-1)&gt;=1,(LEN(F324)-1)&lt;=2,ISNUMBER(VALUE(MID(F324,2,1))),IF((LEN(F324)-1)=2,ISNUMBER(VALUE(MID(F324,3,1))),TRUE),VALUE(MID(F324,2,(LEN(F324)-1)))&lt;24),VALUE(MID(F324,2,(LEN(F324)-1)))/24,-1)),-1)))</x:f>
      </x:c>
      <x:c r="I324" s="71" t="str">
        <x:f>IF(OR(E324="",E324="В"),"",IF(OR(E324=$B$42,E324=$B$43,E324=$B$44,E324=$B$45,E324=$B$46),INDEX($F$42:$F$46,MATCH(E324,$B$42:$B$46,0)),IFERROR(IF(ISNUMBER(SEARCH(":",G324)),IF(AND(OR((LEN(G324)-1)=4,(LEN(G324)-1)=5),MID(G324,0+(LEN(G324)-1)-2,1)=":",ISNUMBER(VALUE(MID(G324,1,1))),IF((LEN(G324)-1)=5,ISNUMBER(VALUE(MID(G324,2,1))),TRUE),ISNUMBER(VALUE(MID(G324,0+(LEN(G324)-1)-1,1))),ISNUMBER(VALUE(MID(G324,0+(LEN(G324)-1),1))),VALUE(MID(G324,1,(LEN(G324)-1)-3))&lt;24,VALUE(MID(G324,0+(LEN(G324)-1)-1,2))&lt;60),VALUE(MID(G324,1,(LEN(G324)-1)-3))/24+VALUE(MID(G324,0+(LEN(G324)-1)-1,2))/1440,-1),IF(AND((LEN(G324)-1)&gt;=1,(LEN(G324)-1)&lt;=2,ISNUMBER(VALUE(MID(G324,1,1))),IF((LEN(G324)-1)=2,ISNUMBER(VALUE(MID(G324,2,1))),TRUE),VALUE(MID(G324,1,(LEN(G324)-1)))&lt;24),VALUE(MID(G324,1,(LEN(G324)-1)))/24,-1)),-1)))</x:f>
      </x:c>
      <x:c r="J324" s="72" t="n">
        <x:f>IF(OR(E324="",E324="В"),0,IF(OR(E324=$B$42,E324=$B$43,E324=$B$44,E324=$B$45,E324=$B$46),INDEX($G$42:$G$46,MATCH(E324,$B$42:$B$46,0)),$D$7))</x:f>
        <x:v>0</x:v>
      </x:c>
      <x:c r="K324" s="73" t="n">
        <x:f>IF(OR(L324="",L324="Выходной"),0,IF(L324="Готово",ROUND(24*MOD(I324-H324,1)-J324/60,10),"Проверить"))</x:f>
        <x:v>0</x:v>
      </x:c>
      <x:c r="L324" s="74" t="str">
        <x:f>IF(E324="","",IF(C324="","Нет дня",IF(E324="В","Выходной",IF(LEN(TRIM($B$26))=0,"Нет имени",IF(COUNTIFS($B$10:$B$33,$B$26)&gt;1,"Повтор имени",IF(OR(E324=$B$42,E324=$B$43,E324=$B$44,E324=$B$45,E324=$B$46),IF(INDEX($I$42:$I$46,MATCH(E324,$B$42:$B$46,0))="Готово","Готово","Проверьте смену"),IF(OR(IFERROR(SEARCH("-",E324),0)=0,IFERROR(SEARCH("-",E324,SEARCH("-",E324)+1),0)&gt;0),"Нет кода",IF(OR(H324&lt;0,I324&lt;0),"Неверное время",IF(H324=I324,"Начало равно концу",IF(NOT(ISNUMBER($D$7)),"Проверьте перерыв",IF(OR($D$7&lt;0,$D$7&lt;&gt;INT($D$7)),"Проверьте перерыв",IF($D$7&gt;=ROUND(MOD(I324-H324,1)*1440,8),"Перерыв не меньше смены","Готово"))))))))))))</x:f>
      </x:c>
      <x:c r="M324" s="3"/>
      <x:c r="N324" s="3"/>
      <x:c r="O324" s="3"/>
      <x:c r="P324" s="3"/>
      <x:c r="Q324" s="3"/>
      <x:c r="R324" s="3"/>
      <x:c r="S324" s="3"/>
      <x:c r="T324" s="3"/>
      <x:c r="U324" s="3"/>
      <x:c r="V324" s="3"/>
      <x:c r="W324" s="3"/>
      <x:c r="X324" s="3"/>
      <x:c r="Y324" s="3"/>
      <x:c r="Z324" s="3"/>
      <x:c r="AA324" s="3"/>
      <x:c r="AB324" s="3"/>
      <x:c r="AC324" s="3"/>
      <x:c r="AD324" s="3"/>
      <x:c r="AE324" s="3"/>
      <x:c r="AF324" s="3"/>
      <x:c r="AG324" s="3"/>
      <x:c r="AH324" s="3"/>
      <x:c r="AI324" s="3"/>
      <x:c r="AJ324" s="3"/>
      <x:c r="AK324" s="3"/>
    </x:row>
    <x:row r="325" ht="30" customHeight="1">
      <x:c r="A325" s="3"/>
      <x:c r="B325" s="69" t="str">
        <x:f>IF($B$26="","",$B$26)</x:f>
      </x:c>
      <x:c r="C325" s="70" t="n">
        <x:f>IF(Y$8="","",Y$8)</x:f>
        <x:v>46348</x:v>
      </x:c>
      <x:c r="D325" s="69" t="str">
        <x:f>IF(Y26="","",Y26)</x:f>
      </x:c>
      <x:c r="E325" s="69" t="str">
        <x:f>IFERROR(UPPER(CONCATENATE("",SUBSTITUTE(CONCATENATE("",SUBSTITUTE(CONCATENATE("",SUBSTITUTE(TRIM(CONCATENATE("",D325))," ","")),"–","-")),"—","-"))),CONCATENATE("",D325))</x:f>
      </x:c>
      <x:c r="F325" s="69" t="str">
        <x:f>IFERROR(LEFT(CONCATENATE("[",E325),SEARCH("-",E325)),"")</x:f>
      </x:c>
      <x:c r="G325" s="69" t="str">
        <x:f>IFERROR(MID(CONCATENATE(E325,"]"),SEARCH("-",E325)+1,32),"")</x:f>
      </x:c>
      <x:c r="H325" s="71" t="str">
        <x:f>IF(OR(E325="",E325="В"),"",IF(OR(E325=$B$42,E325=$B$43,E325=$B$44,E325=$B$45,E325=$B$46),INDEX($E$42:$E$46,MATCH(E325,$B$42:$B$46,0)),IFERROR(IF(ISNUMBER(SEARCH(":",F325)),IF(AND(OR((LEN(F325)-1)=4,(LEN(F325)-1)=5),MID(F325,1+(LEN(F325)-1)-2,1)=":",ISNUMBER(VALUE(MID(F325,2,1))),IF((LEN(F325)-1)=5,ISNUMBER(VALUE(MID(F325,3,1))),TRUE),ISNUMBER(VALUE(MID(F325,1+(LEN(F325)-1)-1,1))),ISNUMBER(VALUE(MID(F325,1+(LEN(F325)-1),1))),VALUE(MID(F325,2,(LEN(F325)-1)-3))&lt;24,VALUE(MID(F325,1+(LEN(F325)-1)-1,2))&lt;60),VALUE(MID(F325,2,(LEN(F325)-1)-3))/24+VALUE(MID(F325,1+(LEN(F325)-1)-1,2))/1440,-1),IF(AND((LEN(F325)-1)&gt;=1,(LEN(F325)-1)&lt;=2,ISNUMBER(VALUE(MID(F325,2,1))),IF((LEN(F325)-1)=2,ISNUMBER(VALUE(MID(F325,3,1))),TRUE),VALUE(MID(F325,2,(LEN(F325)-1)))&lt;24),VALUE(MID(F325,2,(LEN(F325)-1)))/24,-1)),-1)))</x:f>
      </x:c>
      <x:c r="I325" s="71" t="str">
        <x:f>IF(OR(E325="",E325="В"),"",IF(OR(E325=$B$42,E325=$B$43,E325=$B$44,E325=$B$45,E325=$B$46),INDEX($F$42:$F$46,MATCH(E325,$B$42:$B$46,0)),IFERROR(IF(ISNUMBER(SEARCH(":",G325)),IF(AND(OR((LEN(G325)-1)=4,(LEN(G325)-1)=5),MID(G325,0+(LEN(G325)-1)-2,1)=":",ISNUMBER(VALUE(MID(G325,1,1))),IF((LEN(G325)-1)=5,ISNUMBER(VALUE(MID(G325,2,1))),TRUE),ISNUMBER(VALUE(MID(G325,0+(LEN(G325)-1)-1,1))),ISNUMBER(VALUE(MID(G325,0+(LEN(G325)-1),1))),VALUE(MID(G325,1,(LEN(G325)-1)-3))&lt;24,VALUE(MID(G325,0+(LEN(G325)-1)-1,2))&lt;60),VALUE(MID(G325,1,(LEN(G325)-1)-3))/24+VALUE(MID(G325,0+(LEN(G325)-1)-1,2))/1440,-1),IF(AND((LEN(G325)-1)&gt;=1,(LEN(G325)-1)&lt;=2,ISNUMBER(VALUE(MID(G325,1,1))),IF((LEN(G325)-1)=2,ISNUMBER(VALUE(MID(G325,2,1))),TRUE),VALUE(MID(G325,1,(LEN(G325)-1)))&lt;24),VALUE(MID(G325,1,(LEN(G325)-1)))/24,-1)),-1)))</x:f>
      </x:c>
      <x:c r="J325" s="72" t="n">
        <x:f>IF(OR(E325="",E325="В"),0,IF(OR(E325=$B$42,E325=$B$43,E325=$B$44,E325=$B$45,E325=$B$46),INDEX($G$42:$G$46,MATCH(E325,$B$42:$B$46,0)),$D$7))</x:f>
        <x:v>0</x:v>
      </x:c>
      <x:c r="K325" s="73" t="n">
        <x:f>IF(OR(L325="",L325="Выходной"),0,IF(L325="Готово",ROUND(24*MOD(I325-H325,1)-J325/60,10),"Проверить"))</x:f>
        <x:v>0</x:v>
      </x:c>
      <x:c r="L325" s="74" t="str">
        <x:f>IF(E325="","",IF(C325="","Нет дня",IF(E325="В","Выходной",IF(LEN(TRIM($B$26))=0,"Нет имени",IF(COUNTIFS($B$10:$B$33,$B$26)&gt;1,"Повтор имени",IF(OR(E325=$B$42,E325=$B$43,E325=$B$44,E325=$B$45,E325=$B$46),IF(INDEX($I$42:$I$46,MATCH(E325,$B$42:$B$46,0))="Готово","Готово","Проверьте смену"),IF(OR(IFERROR(SEARCH("-",E325),0)=0,IFERROR(SEARCH("-",E325,SEARCH("-",E325)+1),0)&gt;0),"Нет кода",IF(OR(H325&lt;0,I325&lt;0),"Неверное время",IF(H325=I325,"Начало равно концу",IF(NOT(ISNUMBER($D$7)),"Проверьте перерыв",IF(OR($D$7&lt;0,$D$7&lt;&gt;INT($D$7)),"Проверьте перерыв",IF($D$7&gt;=ROUND(MOD(I325-H325,1)*1440,8),"Перерыв не меньше смены","Готово"))))))))))))</x:f>
      </x:c>
      <x:c r="M325" s="3"/>
      <x:c r="N325" s="3"/>
      <x:c r="O325" s="3"/>
      <x:c r="P325" s="3"/>
      <x:c r="Q325" s="3"/>
      <x:c r="R325" s="3"/>
      <x:c r="S325" s="3"/>
      <x:c r="T325" s="3"/>
      <x:c r="U325" s="3"/>
      <x:c r="V325" s="3"/>
      <x:c r="W325" s="3"/>
      <x:c r="X325" s="3"/>
      <x:c r="Y325" s="3"/>
      <x:c r="Z325" s="3"/>
      <x:c r="AA325" s="3"/>
      <x:c r="AB325" s="3"/>
      <x:c r="AC325" s="3"/>
      <x:c r="AD325" s="3"/>
      <x:c r="AE325" s="3"/>
      <x:c r="AF325" s="3"/>
      <x:c r="AG325" s="3"/>
      <x:c r="AH325" s="3"/>
      <x:c r="AI325" s="3"/>
      <x:c r="AJ325" s="3"/>
      <x:c r="AK325" s="3"/>
    </x:row>
    <x:row r="326" ht="30" customHeight="1">
      <x:c r="A326" s="3"/>
      <x:c r="B326" s="69" t="str">
        <x:f>IF($B$26="","",$B$26)</x:f>
      </x:c>
      <x:c r="C326" s="70" t="n">
        <x:f>IF(Z$8="","",Z$8)</x:f>
        <x:v>46349</x:v>
      </x:c>
      <x:c r="D326" s="69" t="str">
        <x:f>IF(Z26="","",Z26)</x:f>
      </x:c>
      <x:c r="E326" s="69" t="str">
        <x:f>IFERROR(UPPER(CONCATENATE("",SUBSTITUTE(CONCATENATE("",SUBSTITUTE(CONCATENATE("",SUBSTITUTE(TRIM(CONCATENATE("",D326))," ","")),"–","-")),"—","-"))),CONCATENATE("",D326))</x:f>
      </x:c>
      <x:c r="F326" s="69" t="str">
        <x:f>IFERROR(LEFT(CONCATENATE("[",E326),SEARCH("-",E326)),"")</x:f>
      </x:c>
      <x:c r="G326" s="69" t="str">
        <x:f>IFERROR(MID(CONCATENATE(E326,"]"),SEARCH("-",E326)+1,32),"")</x:f>
      </x:c>
      <x:c r="H326" s="71" t="str">
        <x:f>IF(OR(E326="",E326="В"),"",IF(OR(E326=$B$42,E326=$B$43,E326=$B$44,E326=$B$45,E326=$B$46),INDEX($E$42:$E$46,MATCH(E326,$B$42:$B$46,0)),IFERROR(IF(ISNUMBER(SEARCH(":",F326)),IF(AND(OR((LEN(F326)-1)=4,(LEN(F326)-1)=5),MID(F326,1+(LEN(F326)-1)-2,1)=":",ISNUMBER(VALUE(MID(F326,2,1))),IF((LEN(F326)-1)=5,ISNUMBER(VALUE(MID(F326,3,1))),TRUE),ISNUMBER(VALUE(MID(F326,1+(LEN(F326)-1)-1,1))),ISNUMBER(VALUE(MID(F326,1+(LEN(F326)-1),1))),VALUE(MID(F326,2,(LEN(F326)-1)-3))&lt;24,VALUE(MID(F326,1+(LEN(F326)-1)-1,2))&lt;60),VALUE(MID(F326,2,(LEN(F326)-1)-3))/24+VALUE(MID(F326,1+(LEN(F326)-1)-1,2))/1440,-1),IF(AND((LEN(F326)-1)&gt;=1,(LEN(F326)-1)&lt;=2,ISNUMBER(VALUE(MID(F326,2,1))),IF((LEN(F326)-1)=2,ISNUMBER(VALUE(MID(F326,3,1))),TRUE),VALUE(MID(F326,2,(LEN(F326)-1)))&lt;24),VALUE(MID(F326,2,(LEN(F326)-1)))/24,-1)),-1)))</x:f>
      </x:c>
      <x:c r="I326" s="71" t="str">
        <x:f>IF(OR(E326="",E326="В"),"",IF(OR(E326=$B$42,E326=$B$43,E326=$B$44,E326=$B$45,E326=$B$46),INDEX($F$42:$F$46,MATCH(E326,$B$42:$B$46,0)),IFERROR(IF(ISNUMBER(SEARCH(":",G326)),IF(AND(OR((LEN(G326)-1)=4,(LEN(G326)-1)=5),MID(G326,0+(LEN(G326)-1)-2,1)=":",ISNUMBER(VALUE(MID(G326,1,1))),IF((LEN(G326)-1)=5,ISNUMBER(VALUE(MID(G326,2,1))),TRUE),ISNUMBER(VALUE(MID(G326,0+(LEN(G326)-1)-1,1))),ISNUMBER(VALUE(MID(G326,0+(LEN(G326)-1),1))),VALUE(MID(G326,1,(LEN(G326)-1)-3))&lt;24,VALUE(MID(G326,0+(LEN(G326)-1)-1,2))&lt;60),VALUE(MID(G326,1,(LEN(G326)-1)-3))/24+VALUE(MID(G326,0+(LEN(G326)-1)-1,2))/1440,-1),IF(AND((LEN(G326)-1)&gt;=1,(LEN(G326)-1)&lt;=2,ISNUMBER(VALUE(MID(G326,1,1))),IF((LEN(G326)-1)=2,ISNUMBER(VALUE(MID(G326,2,1))),TRUE),VALUE(MID(G326,1,(LEN(G326)-1)))&lt;24),VALUE(MID(G326,1,(LEN(G326)-1)))/24,-1)),-1)))</x:f>
      </x:c>
      <x:c r="J326" s="72" t="n">
        <x:f>IF(OR(E326="",E326="В"),0,IF(OR(E326=$B$42,E326=$B$43,E326=$B$44,E326=$B$45,E326=$B$46),INDEX($G$42:$G$46,MATCH(E326,$B$42:$B$46,0)),$D$7))</x:f>
        <x:v>0</x:v>
      </x:c>
      <x:c r="K326" s="73" t="n">
        <x:f>IF(OR(L326="",L326="Выходной"),0,IF(L326="Готово",ROUND(24*MOD(I326-H326,1)-J326/60,10),"Проверить"))</x:f>
        <x:v>0</x:v>
      </x:c>
      <x:c r="L326" s="74" t="str">
        <x:f>IF(E326="","",IF(C326="","Нет дня",IF(E326="В","Выходной",IF(LEN(TRIM($B$26))=0,"Нет имени",IF(COUNTIFS($B$10:$B$33,$B$26)&gt;1,"Повтор имени",IF(OR(E326=$B$42,E326=$B$43,E326=$B$44,E326=$B$45,E326=$B$46),IF(INDEX($I$42:$I$46,MATCH(E326,$B$42:$B$46,0))="Готово","Готово","Проверьте смену"),IF(OR(IFERROR(SEARCH("-",E326),0)=0,IFERROR(SEARCH("-",E326,SEARCH("-",E326)+1),0)&gt;0),"Нет кода",IF(OR(H326&lt;0,I326&lt;0),"Неверное время",IF(H326=I326,"Начало равно концу",IF(NOT(ISNUMBER($D$7)),"Проверьте перерыв",IF(OR($D$7&lt;0,$D$7&lt;&gt;INT($D$7)),"Проверьте перерыв",IF($D$7&gt;=ROUND(MOD(I326-H326,1)*1440,8),"Перерыв не меньше смены","Готово"))))))))))))</x:f>
      </x:c>
      <x:c r="M326" s="3"/>
      <x:c r="N326" s="3"/>
      <x:c r="O326" s="3"/>
      <x:c r="P326" s="3"/>
      <x:c r="Q326" s="3"/>
      <x:c r="R326" s="3"/>
      <x:c r="S326" s="3"/>
      <x:c r="T326" s="3"/>
      <x:c r="U326" s="3"/>
      <x:c r="V326" s="3"/>
      <x:c r="W326" s="3"/>
      <x:c r="X326" s="3"/>
      <x:c r="Y326" s="3"/>
      <x:c r="Z326" s="3"/>
      <x:c r="AA326" s="3"/>
      <x:c r="AB326" s="3"/>
      <x:c r="AC326" s="3"/>
      <x:c r="AD326" s="3"/>
      <x:c r="AE326" s="3"/>
      <x:c r="AF326" s="3"/>
      <x:c r="AG326" s="3"/>
      <x:c r="AH326" s="3"/>
      <x:c r="AI326" s="3"/>
      <x:c r="AJ326" s="3"/>
      <x:c r="AK326" s="3"/>
    </x:row>
    <x:row r="327" ht="30" customHeight="1">
      <x:c r="A327" s="3"/>
      <x:c r="B327" s="69" t="str">
        <x:f>IF($B$26="","",$B$26)</x:f>
      </x:c>
      <x:c r="C327" s="70" t="n">
        <x:f>IF(AA$8="","",AA$8)</x:f>
        <x:v>46350</x:v>
      </x:c>
      <x:c r="D327" s="69" t="str">
        <x:f>IF(AA26="","",AA26)</x:f>
      </x:c>
      <x:c r="E327" s="69" t="str">
        <x:f>IFERROR(UPPER(CONCATENATE("",SUBSTITUTE(CONCATENATE("",SUBSTITUTE(CONCATENATE("",SUBSTITUTE(TRIM(CONCATENATE("",D327))," ","")),"–","-")),"—","-"))),CONCATENATE("",D327))</x:f>
      </x:c>
      <x:c r="F327" s="69" t="str">
        <x:f>IFERROR(LEFT(CONCATENATE("[",E327),SEARCH("-",E327)),"")</x:f>
      </x:c>
      <x:c r="G327" s="69" t="str">
        <x:f>IFERROR(MID(CONCATENATE(E327,"]"),SEARCH("-",E327)+1,32),"")</x:f>
      </x:c>
      <x:c r="H327" s="71" t="str">
        <x:f>IF(OR(E327="",E327="В"),"",IF(OR(E327=$B$42,E327=$B$43,E327=$B$44,E327=$B$45,E327=$B$46),INDEX($E$42:$E$46,MATCH(E327,$B$42:$B$46,0)),IFERROR(IF(ISNUMBER(SEARCH(":",F327)),IF(AND(OR((LEN(F327)-1)=4,(LEN(F327)-1)=5),MID(F327,1+(LEN(F327)-1)-2,1)=":",ISNUMBER(VALUE(MID(F327,2,1))),IF((LEN(F327)-1)=5,ISNUMBER(VALUE(MID(F327,3,1))),TRUE),ISNUMBER(VALUE(MID(F327,1+(LEN(F327)-1)-1,1))),ISNUMBER(VALUE(MID(F327,1+(LEN(F327)-1),1))),VALUE(MID(F327,2,(LEN(F327)-1)-3))&lt;24,VALUE(MID(F327,1+(LEN(F327)-1)-1,2))&lt;60),VALUE(MID(F327,2,(LEN(F327)-1)-3))/24+VALUE(MID(F327,1+(LEN(F327)-1)-1,2))/1440,-1),IF(AND((LEN(F327)-1)&gt;=1,(LEN(F327)-1)&lt;=2,ISNUMBER(VALUE(MID(F327,2,1))),IF((LEN(F327)-1)=2,ISNUMBER(VALUE(MID(F327,3,1))),TRUE),VALUE(MID(F327,2,(LEN(F327)-1)))&lt;24),VALUE(MID(F327,2,(LEN(F327)-1)))/24,-1)),-1)))</x:f>
      </x:c>
      <x:c r="I327" s="71" t="str">
        <x:f>IF(OR(E327="",E327="В"),"",IF(OR(E327=$B$42,E327=$B$43,E327=$B$44,E327=$B$45,E327=$B$46),INDEX($F$42:$F$46,MATCH(E327,$B$42:$B$46,0)),IFERROR(IF(ISNUMBER(SEARCH(":",G327)),IF(AND(OR((LEN(G327)-1)=4,(LEN(G327)-1)=5),MID(G327,0+(LEN(G327)-1)-2,1)=":",ISNUMBER(VALUE(MID(G327,1,1))),IF((LEN(G327)-1)=5,ISNUMBER(VALUE(MID(G327,2,1))),TRUE),ISNUMBER(VALUE(MID(G327,0+(LEN(G327)-1)-1,1))),ISNUMBER(VALUE(MID(G327,0+(LEN(G327)-1),1))),VALUE(MID(G327,1,(LEN(G327)-1)-3))&lt;24,VALUE(MID(G327,0+(LEN(G327)-1)-1,2))&lt;60),VALUE(MID(G327,1,(LEN(G327)-1)-3))/24+VALUE(MID(G327,0+(LEN(G327)-1)-1,2))/1440,-1),IF(AND((LEN(G327)-1)&gt;=1,(LEN(G327)-1)&lt;=2,ISNUMBER(VALUE(MID(G327,1,1))),IF((LEN(G327)-1)=2,ISNUMBER(VALUE(MID(G327,2,1))),TRUE),VALUE(MID(G327,1,(LEN(G327)-1)))&lt;24),VALUE(MID(G327,1,(LEN(G327)-1)))/24,-1)),-1)))</x:f>
      </x:c>
      <x:c r="J327" s="72" t="n">
        <x:f>IF(OR(E327="",E327="В"),0,IF(OR(E327=$B$42,E327=$B$43,E327=$B$44,E327=$B$45,E327=$B$46),INDEX($G$42:$G$46,MATCH(E327,$B$42:$B$46,0)),$D$7))</x:f>
        <x:v>0</x:v>
      </x:c>
      <x:c r="K327" s="73" t="n">
        <x:f>IF(OR(L327="",L327="Выходной"),0,IF(L327="Готово",ROUND(24*MOD(I327-H327,1)-J327/60,10),"Проверить"))</x:f>
        <x:v>0</x:v>
      </x:c>
      <x:c r="L327" s="74" t="str">
        <x:f>IF(E327="","",IF(C327="","Нет дня",IF(E327="В","Выходной",IF(LEN(TRIM($B$26))=0,"Нет имени",IF(COUNTIFS($B$10:$B$33,$B$26)&gt;1,"Повтор имени",IF(OR(E327=$B$42,E327=$B$43,E327=$B$44,E327=$B$45,E327=$B$46),IF(INDEX($I$42:$I$46,MATCH(E327,$B$42:$B$46,0))="Готово","Готово","Проверьте смену"),IF(OR(IFERROR(SEARCH("-",E327),0)=0,IFERROR(SEARCH("-",E327,SEARCH("-",E327)+1),0)&gt;0),"Нет кода",IF(OR(H327&lt;0,I327&lt;0),"Неверное время",IF(H327=I327,"Начало равно концу",IF(NOT(ISNUMBER($D$7)),"Проверьте перерыв",IF(OR($D$7&lt;0,$D$7&lt;&gt;INT($D$7)),"Проверьте перерыв",IF($D$7&gt;=ROUND(MOD(I327-H327,1)*1440,8),"Перерыв не меньше смены","Готово"))))))))))))</x:f>
      </x:c>
      <x:c r="M327" s="3"/>
      <x:c r="N327" s="3"/>
      <x:c r="O327" s="3"/>
      <x:c r="P327" s="3"/>
      <x:c r="Q327" s="3"/>
      <x:c r="R327" s="3"/>
      <x:c r="S327" s="3"/>
      <x:c r="T327" s="3"/>
      <x:c r="U327" s="3"/>
      <x:c r="V327" s="3"/>
      <x:c r="W327" s="3"/>
      <x:c r="X327" s="3"/>
      <x:c r="Y327" s="3"/>
      <x:c r="Z327" s="3"/>
      <x:c r="AA327" s="3"/>
      <x:c r="AB327" s="3"/>
      <x:c r="AC327" s="3"/>
      <x:c r="AD327" s="3"/>
      <x:c r="AE327" s="3"/>
      <x:c r="AF327" s="3"/>
      <x:c r="AG327" s="3"/>
      <x:c r="AH327" s="3"/>
      <x:c r="AI327" s="3"/>
      <x:c r="AJ327" s="3"/>
      <x:c r="AK327" s="3"/>
    </x:row>
    <x:row r="328" ht="30" customHeight="1">
      <x:c r="A328" s="3"/>
      <x:c r="B328" s="69" t="str">
        <x:f>IF($B$26="","",$B$26)</x:f>
      </x:c>
      <x:c r="C328" s="70" t="n">
        <x:f>IF(AB$8="","",AB$8)</x:f>
        <x:v>46351</x:v>
      </x:c>
      <x:c r="D328" s="69" t="str">
        <x:f>IF(AB26="","",AB26)</x:f>
      </x:c>
      <x:c r="E328" s="69" t="str">
        <x:f>IFERROR(UPPER(CONCATENATE("",SUBSTITUTE(CONCATENATE("",SUBSTITUTE(CONCATENATE("",SUBSTITUTE(TRIM(CONCATENATE("",D328))," ","")),"–","-")),"—","-"))),CONCATENATE("",D328))</x:f>
      </x:c>
      <x:c r="F328" s="69" t="str">
        <x:f>IFERROR(LEFT(CONCATENATE("[",E328),SEARCH("-",E328)),"")</x:f>
      </x:c>
      <x:c r="G328" s="69" t="str">
        <x:f>IFERROR(MID(CONCATENATE(E328,"]"),SEARCH("-",E328)+1,32),"")</x:f>
      </x:c>
      <x:c r="H328" s="71" t="str">
        <x:f>IF(OR(E328="",E328="В"),"",IF(OR(E328=$B$42,E328=$B$43,E328=$B$44,E328=$B$45,E328=$B$46),INDEX($E$42:$E$46,MATCH(E328,$B$42:$B$46,0)),IFERROR(IF(ISNUMBER(SEARCH(":",F328)),IF(AND(OR((LEN(F328)-1)=4,(LEN(F328)-1)=5),MID(F328,1+(LEN(F328)-1)-2,1)=":",ISNUMBER(VALUE(MID(F328,2,1))),IF((LEN(F328)-1)=5,ISNUMBER(VALUE(MID(F328,3,1))),TRUE),ISNUMBER(VALUE(MID(F328,1+(LEN(F328)-1)-1,1))),ISNUMBER(VALUE(MID(F328,1+(LEN(F328)-1),1))),VALUE(MID(F328,2,(LEN(F328)-1)-3))&lt;24,VALUE(MID(F328,1+(LEN(F328)-1)-1,2))&lt;60),VALUE(MID(F328,2,(LEN(F328)-1)-3))/24+VALUE(MID(F328,1+(LEN(F328)-1)-1,2))/1440,-1),IF(AND((LEN(F328)-1)&gt;=1,(LEN(F328)-1)&lt;=2,ISNUMBER(VALUE(MID(F328,2,1))),IF((LEN(F328)-1)=2,ISNUMBER(VALUE(MID(F328,3,1))),TRUE),VALUE(MID(F328,2,(LEN(F328)-1)))&lt;24),VALUE(MID(F328,2,(LEN(F328)-1)))/24,-1)),-1)))</x:f>
      </x:c>
      <x:c r="I328" s="71" t="str">
        <x:f>IF(OR(E328="",E328="В"),"",IF(OR(E328=$B$42,E328=$B$43,E328=$B$44,E328=$B$45,E328=$B$46),INDEX($F$42:$F$46,MATCH(E328,$B$42:$B$46,0)),IFERROR(IF(ISNUMBER(SEARCH(":",G328)),IF(AND(OR((LEN(G328)-1)=4,(LEN(G328)-1)=5),MID(G328,0+(LEN(G328)-1)-2,1)=":",ISNUMBER(VALUE(MID(G328,1,1))),IF((LEN(G328)-1)=5,ISNUMBER(VALUE(MID(G328,2,1))),TRUE),ISNUMBER(VALUE(MID(G328,0+(LEN(G328)-1)-1,1))),ISNUMBER(VALUE(MID(G328,0+(LEN(G328)-1),1))),VALUE(MID(G328,1,(LEN(G328)-1)-3))&lt;24,VALUE(MID(G328,0+(LEN(G328)-1)-1,2))&lt;60),VALUE(MID(G328,1,(LEN(G328)-1)-3))/24+VALUE(MID(G328,0+(LEN(G328)-1)-1,2))/1440,-1),IF(AND((LEN(G328)-1)&gt;=1,(LEN(G328)-1)&lt;=2,ISNUMBER(VALUE(MID(G328,1,1))),IF((LEN(G328)-1)=2,ISNUMBER(VALUE(MID(G328,2,1))),TRUE),VALUE(MID(G328,1,(LEN(G328)-1)))&lt;24),VALUE(MID(G328,1,(LEN(G328)-1)))/24,-1)),-1)))</x:f>
      </x:c>
      <x:c r="J328" s="72" t="n">
        <x:f>IF(OR(E328="",E328="В"),0,IF(OR(E328=$B$42,E328=$B$43,E328=$B$44,E328=$B$45,E328=$B$46),INDEX($G$42:$G$46,MATCH(E328,$B$42:$B$46,0)),$D$7))</x:f>
        <x:v>0</x:v>
      </x:c>
      <x:c r="K328" s="73" t="n">
        <x:f>IF(OR(L328="",L328="Выходной"),0,IF(L328="Готово",ROUND(24*MOD(I328-H328,1)-J328/60,10),"Проверить"))</x:f>
        <x:v>0</x:v>
      </x:c>
      <x:c r="L328" s="74" t="str">
        <x:f>IF(E328="","",IF(C328="","Нет дня",IF(E328="В","Выходной",IF(LEN(TRIM($B$26))=0,"Нет имени",IF(COUNTIFS($B$10:$B$33,$B$26)&gt;1,"Повтор имени",IF(OR(E328=$B$42,E328=$B$43,E328=$B$44,E328=$B$45,E328=$B$46),IF(INDEX($I$42:$I$46,MATCH(E328,$B$42:$B$46,0))="Готово","Готово","Проверьте смену"),IF(OR(IFERROR(SEARCH("-",E328),0)=0,IFERROR(SEARCH("-",E328,SEARCH("-",E328)+1),0)&gt;0),"Нет кода",IF(OR(H328&lt;0,I328&lt;0),"Неверное время",IF(H328=I328,"Начало равно концу",IF(NOT(ISNUMBER($D$7)),"Проверьте перерыв",IF(OR($D$7&lt;0,$D$7&lt;&gt;INT($D$7)),"Проверьте перерыв",IF($D$7&gt;=ROUND(MOD(I328-H328,1)*1440,8),"Перерыв не меньше смены","Готово"))))))))))))</x:f>
      </x:c>
      <x:c r="M328" s="3"/>
      <x:c r="N328" s="3"/>
      <x:c r="O328" s="3"/>
      <x:c r="P328" s="3"/>
      <x:c r="Q328" s="3"/>
      <x:c r="R328" s="3"/>
      <x:c r="S328" s="3"/>
      <x:c r="T328" s="3"/>
      <x:c r="U328" s="3"/>
      <x:c r="V328" s="3"/>
      <x:c r="W328" s="3"/>
      <x:c r="X328" s="3"/>
      <x:c r="Y328" s="3"/>
      <x:c r="Z328" s="3"/>
      <x:c r="AA328" s="3"/>
      <x:c r="AB328" s="3"/>
      <x:c r="AC328" s="3"/>
      <x:c r="AD328" s="3"/>
      <x:c r="AE328" s="3"/>
      <x:c r="AF328" s="3"/>
      <x:c r="AG328" s="3"/>
      <x:c r="AH328" s="3"/>
      <x:c r="AI328" s="3"/>
      <x:c r="AJ328" s="3"/>
      <x:c r="AK328" s="3"/>
    </x:row>
    <x:row r="329" ht="30" customHeight="1">
      <x:c r="A329" s="3"/>
      <x:c r="B329" s="69" t="str">
        <x:f>IF($B$26="","",$B$26)</x:f>
      </x:c>
      <x:c r="C329" s="70" t="n">
        <x:f>IF(AC$8="","",AC$8)</x:f>
        <x:v>46352</x:v>
      </x:c>
      <x:c r="D329" s="69" t="str">
        <x:f>IF(AC26="","",AC26)</x:f>
      </x:c>
      <x:c r="E329" s="69" t="str">
        <x:f>IFERROR(UPPER(CONCATENATE("",SUBSTITUTE(CONCATENATE("",SUBSTITUTE(CONCATENATE("",SUBSTITUTE(TRIM(CONCATENATE("",D329))," ","")),"–","-")),"—","-"))),CONCATENATE("",D329))</x:f>
      </x:c>
      <x:c r="F329" s="69" t="str">
        <x:f>IFERROR(LEFT(CONCATENATE("[",E329),SEARCH("-",E329)),"")</x:f>
      </x:c>
      <x:c r="G329" s="69" t="str">
        <x:f>IFERROR(MID(CONCATENATE(E329,"]"),SEARCH("-",E329)+1,32),"")</x:f>
      </x:c>
      <x:c r="H329" s="71" t="str">
        <x:f>IF(OR(E329="",E329="В"),"",IF(OR(E329=$B$42,E329=$B$43,E329=$B$44,E329=$B$45,E329=$B$46),INDEX($E$42:$E$46,MATCH(E329,$B$42:$B$46,0)),IFERROR(IF(ISNUMBER(SEARCH(":",F329)),IF(AND(OR((LEN(F329)-1)=4,(LEN(F329)-1)=5),MID(F329,1+(LEN(F329)-1)-2,1)=":",ISNUMBER(VALUE(MID(F329,2,1))),IF((LEN(F329)-1)=5,ISNUMBER(VALUE(MID(F329,3,1))),TRUE),ISNUMBER(VALUE(MID(F329,1+(LEN(F329)-1)-1,1))),ISNUMBER(VALUE(MID(F329,1+(LEN(F329)-1),1))),VALUE(MID(F329,2,(LEN(F329)-1)-3))&lt;24,VALUE(MID(F329,1+(LEN(F329)-1)-1,2))&lt;60),VALUE(MID(F329,2,(LEN(F329)-1)-3))/24+VALUE(MID(F329,1+(LEN(F329)-1)-1,2))/1440,-1),IF(AND((LEN(F329)-1)&gt;=1,(LEN(F329)-1)&lt;=2,ISNUMBER(VALUE(MID(F329,2,1))),IF((LEN(F329)-1)=2,ISNUMBER(VALUE(MID(F329,3,1))),TRUE),VALUE(MID(F329,2,(LEN(F329)-1)))&lt;24),VALUE(MID(F329,2,(LEN(F329)-1)))/24,-1)),-1)))</x:f>
      </x:c>
      <x:c r="I329" s="71" t="str">
        <x:f>IF(OR(E329="",E329="В"),"",IF(OR(E329=$B$42,E329=$B$43,E329=$B$44,E329=$B$45,E329=$B$46),INDEX($F$42:$F$46,MATCH(E329,$B$42:$B$46,0)),IFERROR(IF(ISNUMBER(SEARCH(":",G329)),IF(AND(OR((LEN(G329)-1)=4,(LEN(G329)-1)=5),MID(G329,0+(LEN(G329)-1)-2,1)=":",ISNUMBER(VALUE(MID(G329,1,1))),IF((LEN(G329)-1)=5,ISNUMBER(VALUE(MID(G329,2,1))),TRUE),ISNUMBER(VALUE(MID(G329,0+(LEN(G329)-1)-1,1))),ISNUMBER(VALUE(MID(G329,0+(LEN(G329)-1),1))),VALUE(MID(G329,1,(LEN(G329)-1)-3))&lt;24,VALUE(MID(G329,0+(LEN(G329)-1)-1,2))&lt;60),VALUE(MID(G329,1,(LEN(G329)-1)-3))/24+VALUE(MID(G329,0+(LEN(G329)-1)-1,2))/1440,-1),IF(AND((LEN(G329)-1)&gt;=1,(LEN(G329)-1)&lt;=2,ISNUMBER(VALUE(MID(G329,1,1))),IF((LEN(G329)-1)=2,ISNUMBER(VALUE(MID(G329,2,1))),TRUE),VALUE(MID(G329,1,(LEN(G329)-1)))&lt;24),VALUE(MID(G329,1,(LEN(G329)-1)))/24,-1)),-1)))</x:f>
      </x:c>
      <x:c r="J329" s="72" t="n">
        <x:f>IF(OR(E329="",E329="В"),0,IF(OR(E329=$B$42,E329=$B$43,E329=$B$44,E329=$B$45,E329=$B$46),INDEX($G$42:$G$46,MATCH(E329,$B$42:$B$46,0)),$D$7))</x:f>
        <x:v>0</x:v>
      </x:c>
      <x:c r="K329" s="73" t="n">
        <x:f>IF(OR(L329="",L329="Выходной"),0,IF(L329="Готово",ROUND(24*MOD(I329-H329,1)-J329/60,10),"Проверить"))</x:f>
        <x:v>0</x:v>
      </x:c>
      <x:c r="L329" s="74" t="str">
        <x:f>IF(E329="","",IF(C329="","Нет дня",IF(E329="В","Выходной",IF(LEN(TRIM($B$26))=0,"Нет имени",IF(COUNTIFS($B$10:$B$33,$B$26)&gt;1,"Повтор имени",IF(OR(E329=$B$42,E329=$B$43,E329=$B$44,E329=$B$45,E329=$B$46),IF(INDEX($I$42:$I$46,MATCH(E329,$B$42:$B$46,0))="Готово","Готово","Проверьте смену"),IF(OR(IFERROR(SEARCH("-",E329),0)=0,IFERROR(SEARCH("-",E329,SEARCH("-",E329)+1),0)&gt;0),"Нет кода",IF(OR(H329&lt;0,I329&lt;0),"Неверное время",IF(H329=I329,"Начало равно концу",IF(NOT(ISNUMBER($D$7)),"Проверьте перерыв",IF(OR($D$7&lt;0,$D$7&lt;&gt;INT($D$7)),"Проверьте перерыв",IF($D$7&gt;=ROUND(MOD(I329-H329,1)*1440,8),"Перерыв не меньше смены","Готово"))))))))))))</x:f>
      </x:c>
      <x:c r="M329" s="3"/>
      <x:c r="N329" s="3"/>
      <x:c r="O329" s="3"/>
      <x:c r="P329" s="3"/>
      <x:c r="Q329" s="3"/>
      <x:c r="R329" s="3"/>
      <x:c r="S329" s="3"/>
      <x:c r="T329" s="3"/>
      <x:c r="U329" s="3"/>
      <x:c r="V329" s="3"/>
      <x:c r="W329" s="3"/>
      <x:c r="X329" s="3"/>
      <x:c r="Y329" s="3"/>
      <x:c r="Z329" s="3"/>
      <x:c r="AA329" s="3"/>
      <x:c r="AB329" s="3"/>
      <x:c r="AC329" s="3"/>
      <x:c r="AD329" s="3"/>
      <x:c r="AE329" s="3"/>
      <x:c r="AF329" s="3"/>
      <x:c r="AG329" s="3"/>
      <x:c r="AH329" s="3"/>
      <x:c r="AI329" s="3"/>
      <x:c r="AJ329" s="3"/>
      <x:c r="AK329" s="3"/>
    </x:row>
    <x:row r="330" ht="30" customHeight="1">
      <x:c r="A330" s="3"/>
      <x:c r="B330" s="69" t="str">
        <x:f>IF($B$26="","",$B$26)</x:f>
      </x:c>
      <x:c r="C330" s="70" t="n">
        <x:f>IF(AD$8="","",AD$8)</x:f>
        <x:v>46353</x:v>
      </x:c>
      <x:c r="D330" s="69" t="str">
        <x:f>IF(AD26="","",AD26)</x:f>
      </x:c>
      <x:c r="E330" s="69" t="str">
        <x:f>IFERROR(UPPER(CONCATENATE("",SUBSTITUTE(CONCATENATE("",SUBSTITUTE(CONCATENATE("",SUBSTITUTE(TRIM(CONCATENATE("",D330))," ","")),"–","-")),"—","-"))),CONCATENATE("",D330))</x:f>
      </x:c>
      <x:c r="F330" s="69" t="str">
        <x:f>IFERROR(LEFT(CONCATENATE("[",E330),SEARCH("-",E330)),"")</x:f>
      </x:c>
      <x:c r="G330" s="69" t="str">
        <x:f>IFERROR(MID(CONCATENATE(E330,"]"),SEARCH("-",E330)+1,32),"")</x:f>
      </x:c>
      <x:c r="H330" s="71" t="str">
        <x:f>IF(OR(E330="",E330="В"),"",IF(OR(E330=$B$42,E330=$B$43,E330=$B$44,E330=$B$45,E330=$B$46),INDEX($E$42:$E$46,MATCH(E330,$B$42:$B$46,0)),IFERROR(IF(ISNUMBER(SEARCH(":",F330)),IF(AND(OR((LEN(F330)-1)=4,(LEN(F330)-1)=5),MID(F330,1+(LEN(F330)-1)-2,1)=":",ISNUMBER(VALUE(MID(F330,2,1))),IF((LEN(F330)-1)=5,ISNUMBER(VALUE(MID(F330,3,1))),TRUE),ISNUMBER(VALUE(MID(F330,1+(LEN(F330)-1)-1,1))),ISNUMBER(VALUE(MID(F330,1+(LEN(F330)-1),1))),VALUE(MID(F330,2,(LEN(F330)-1)-3))&lt;24,VALUE(MID(F330,1+(LEN(F330)-1)-1,2))&lt;60),VALUE(MID(F330,2,(LEN(F330)-1)-3))/24+VALUE(MID(F330,1+(LEN(F330)-1)-1,2))/1440,-1),IF(AND((LEN(F330)-1)&gt;=1,(LEN(F330)-1)&lt;=2,ISNUMBER(VALUE(MID(F330,2,1))),IF((LEN(F330)-1)=2,ISNUMBER(VALUE(MID(F330,3,1))),TRUE),VALUE(MID(F330,2,(LEN(F330)-1)))&lt;24),VALUE(MID(F330,2,(LEN(F330)-1)))/24,-1)),-1)))</x:f>
      </x:c>
      <x:c r="I330" s="71" t="str">
        <x:f>IF(OR(E330="",E330="В"),"",IF(OR(E330=$B$42,E330=$B$43,E330=$B$44,E330=$B$45,E330=$B$46),INDEX($F$42:$F$46,MATCH(E330,$B$42:$B$46,0)),IFERROR(IF(ISNUMBER(SEARCH(":",G330)),IF(AND(OR((LEN(G330)-1)=4,(LEN(G330)-1)=5),MID(G330,0+(LEN(G330)-1)-2,1)=":",ISNUMBER(VALUE(MID(G330,1,1))),IF((LEN(G330)-1)=5,ISNUMBER(VALUE(MID(G330,2,1))),TRUE),ISNUMBER(VALUE(MID(G330,0+(LEN(G330)-1)-1,1))),ISNUMBER(VALUE(MID(G330,0+(LEN(G330)-1),1))),VALUE(MID(G330,1,(LEN(G330)-1)-3))&lt;24,VALUE(MID(G330,0+(LEN(G330)-1)-1,2))&lt;60),VALUE(MID(G330,1,(LEN(G330)-1)-3))/24+VALUE(MID(G330,0+(LEN(G330)-1)-1,2))/1440,-1),IF(AND((LEN(G330)-1)&gt;=1,(LEN(G330)-1)&lt;=2,ISNUMBER(VALUE(MID(G330,1,1))),IF((LEN(G330)-1)=2,ISNUMBER(VALUE(MID(G330,2,1))),TRUE),VALUE(MID(G330,1,(LEN(G330)-1)))&lt;24),VALUE(MID(G330,1,(LEN(G330)-1)))/24,-1)),-1)))</x:f>
      </x:c>
      <x:c r="J330" s="72" t="n">
        <x:f>IF(OR(E330="",E330="В"),0,IF(OR(E330=$B$42,E330=$B$43,E330=$B$44,E330=$B$45,E330=$B$46),INDEX($G$42:$G$46,MATCH(E330,$B$42:$B$46,0)),$D$7))</x:f>
        <x:v>0</x:v>
      </x:c>
      <x:c r="K330" s="73" t="n">
        <x:f>IF(OR(L330="",L330="Выходной"),0,IF(L330="Готово",ROUND(24*MOD(I330-H330,1)-J330/60,10),"Проверить"))</x:f>
        <x:v>0</x:v>
      </x:c>
      <x:c r="L330" s="74" t="str">
        <x:f>IF(E330="","",IF(C330="","Нет дня",IF(E330="В","Выходной",IF(LEN(TRIM($B$26))=0,"Нет имени",IF(COUNTIFS($B$10:$B$33,$B$26)&gt;1,"Повтор имени",IF(OR(E330=$B$42,E330=$B$43,E330=$B$44,E330=$B$45,E330=$B$46),IF(INDEX($I$42:$I$46,MATCH(E330,$B$42:$B$46,0))="Готово","Готово","Проверьте смену"),IF(OR(IFERROR(SEARCH("-",E330),0)=0,IFERROR(SEARCH("-",E330,SEARCH("-",E330)+1),0)&gt;0),"Нет кода",IF(OR(H330&lt;0,I330&lt;0),"Неверное время",IF(H330=I330,"Начало равно концу",IF(NOT(ISNUMBER($D$7)),"Проверьте перерыв",IF(OR($D$7&lt;0,$D$7&lt;&gt;INT($D$7)),"Проверьте перерыв",IF($D$7&gt;=ROUND(MOD(I330-H330,1)*1440,8),"Перерыв не меньше смены","Готово"))))))))))))</x:f>
      </x:c>
      <x:c r="M330" s="3"/>
      <x:c r="N330" s="3"/>
      <x:c r="O330" s="3"/>
      <x:c r="P330" s="3"/>
      <x:c r="Q330" s="3"/>
      <x:c r="R330" s="3"/>
      <x:c r="S330" s="3"/>
      <x:c r="T330" s="3"/>
      <x:c r="U330" s="3"/>
      <x:c r="V330" s="3"/>
      <x:c r="W330" s="3"/>
      <x:c r="X330" s="3"/>
      <x:c r="Y330" s="3"/>
      <x:c r="Z330" s="3"/>
      <x:c r="AA330" s="3"/>
      <x:c r="AB330" s="3"/>
      <x:c r="AC330" s="3"/>
      <x:c r="AD330" s="3"/>
      <x:c r="AE330" s="3"/>
      <x:c r="AF330" s="3"/>
      <x:c r="AG330" s="3"/>
      <x:c r="AH330" s="3"/>
      <x:c r="AI330" s="3"/>
      <x:c r="AJ330" s="3"/>
      <x:c r="AK330" s="3"/>
    </x:row>
    <x:row r="331" ht="30" customHeight="1">
      <x:c r="A331" s="3"/>
      <x:c r="B331" s="69" t="str">
        <x:f>IF($B$26="","",$B$26)</x:f>
      </x:c>
      <x:c r="C331" s="70" t="n">
        <x:f>IF(AE$8="","",AE$8)</x:f>
        <x:v>46354</x:v>
      </x:c>
      <x:c r="D331" s="69" t="str">
        <x:f>IF(AE26="","",AE26)</x:f>
      </x:c>
      <x:c r="E331" s="69" t="str">
        <x:f>IFERROR(UPPER(CONCATENATE("",SUBSTITUTE(CONCATENATE("",SUBSTITUTE(CONCATENATE("",SUBSTITUTE(TRIM(CONCATENATE("",D331))," ","")),"–","-")),"—","-"))),CONCATENATE("",D331))</x:f>
      </x:c>
      <x:c r="F331" s="69" t="str">
        <x:f>IFERROR(LEFT(CONCATENATE("[",E331),SEARCH("-",E331)),"")</x:f>
      </x:c>
      <x:c r="G331" s="69" t="str">
        <x:f>IFERROR(MID(CONCATENATE(E331,"]"),SEARCH("-",E331)+1,32),"")</x:f>
      </x:c>
      <x:c r="H331" s="71" t="str">
        <x:f>IF(OR(E331="",E331="В"),"",IF(OR(E331=$B$42,E331=$B$43,E331=$B$44,E331=$B$45,E331=$B$46),INDEX($E$42:$E$46,MATCH(E331,$B$42:$B$46,0)),IFERROR(IF(ISNUMBER(SEARCH(":",F331)),IF(AND(OR((LEN(F331)-1)=4,(LEN(F331)-1)=5),MID(F331,1+(LEN(F331)-1)-2,1)=":",ISNUMBER(VALUE(MID(F331,2,1))),IF((LEN(F331)-1)=5,ISNUMBER(VALUE(MID(F331,3,1))),TRUE),ISNUMBER(VALUE(MID(F331,1+(LEN(F331)-1)-1,1))),ISNUMBER(VALUE(MID(F331,1+(LEN(F331)-1),1))),VALUE(MID(F331,2,(LEN(F331)-1)-3))&lt;24,VALUE(MID(F331,1+(LEN(F331)-1)-1,2))&lt;60),VALUE(MID(F331,2,(LEN(F331)-1)-3))/24+VALUE(MID(F331,1+(LEN(F331)-1)-1,2))/1440,-1),IF(AND((LEN(F331)-1)&gt;=1,(LEN(F331)-1)&lt;=2,ISNUMBER(VALUE(MID(F331,2,1))),IF((LEN(F331)-1)=2,ISNUMBER(VALUE(MID(F331,3,1))),TRUE),VALUE(MID(F331,2,(LEN(F331)-1)))&lt;24),VALUE(MID(F331,2,(LEN(F331)-1)))/24,-1)),-1)))</x:f>
      </x:c>
      <x:c r="I331" s="71" t="str">
        <x:f>IF(OR(E331="",E331="В"),"",IF(OR(E331=$B$42,E331=$B$43,E331=$B$44,E331=$B$45,E331=$B$46),INDEX($F$42:$F$46,MATCH(E331,$B$42:$B$46,0)),IFERROR(IF(ISNUMBER(SEARCH(":",G331)),IF(AND(OR((LEN(G331)-1)=4,(LEN(G331)-1)=5),MID(G331,0+(LEN(G331)-1)-2,1)=":",ISNUMBER(VALUE(MID(G331,1,1))),IF((LEN(G331)-1)=5,ISNUMBER(VALUE(MID(G331,2,1))),TRUE),ISNUMBER(VALUE(MID(G331,0+(LEN(G331)-1)-1,1))),ISNUMBER(VALUE(MID(G331,0+(LEN(G331)-1),1))),VALUE(MID(G331,1,(LEN(G331)-1)-3))&lt;24,VALUE(MID(G331,0+(LEN(G331)-1)-1,2))&lt;60),VALUE(MID(G331,1,(LEN(G331)-1)-3))/24+VALUE(MID(G331,0+(LEN(G331)-1)-1,2))/1440,-1),IF(AND((LEN(G331)-1)&gt;=1,(LEN(G331)-1)&lt;=2,ISNUMBER(VALUE(MID(G331,1,1))),IF((LEN(G331)-1)=2,ISNUMBER(VALUE(MID(G331,2,1))),TRUE),VALUE(MID(G331,1,(LEN(G331)-1)))&lt;24),VALUE(MID(G331,1,(LEN(G331)-1)))/24,-1)),-1)))</x:f>
      </x:c>
      <x:c r="J331" s="72" t="n">
        <x:f>IF(OR(E331="",E331="В"),0,IF(OR(E331=$B$42,E331=$B$43,E331=$B$44,E331=$B$45,E331=$B$46),INDEX($G$42:$G$46,MATCH(E331,$B$42:$B$46,0)),$D$7))</x:f>
        <x:v>0</x:v>
      </x:c>
      <x:c r="K331" s="73" t="n">
        <x:f>IF(OR(L331="",L331="Выходной"),0,IF(L331="Готово",ROUND(24*MOD(I331-H331,1)-J331/60,10),"Проверить"))</x:f>
        <x:v>0</x:v>
      </x:c>
      <x:c r="L331" s="74" t="str">
        <x:f>IF(E331="","",IF(C331="","Нет дня",IF(E331="В","Выходной",IF(LEN(TRIM($B$26))=0,"Нет имени",IF(COUNTIFS($B$10:$B$33,$B$26)&gt;1,"Повтор имени",IF(OR(E331=$B$42,E331=$B$43,E331=$B$44,E331=$B$45,E331=$B$46),IF(INDEX($I$42:$I$46,MATCH(E331,$B$42:$B$46,0))="Готово","Готово","Проверьте смену"),IF(OR(IFERROR(SEARCH("-",E331),0)=0,IFERROR(SEARCH("-",E331,SEARCH("-",E331)+1),0)&gt;0),"Нет кода",IF(OR(H331&lt;0,I331&lt;0),"Неверное время",IF(H331=I331,"Начало равно концу",IF(NOT(ISNUMBER($D$7)),"Проверьте перерыв",IF(OR($D$7&lt;0,$D$7&lt;&gt;INT($D$7)),"Проверьте перерыв",IF($D$7&gt;=ROUND(MOD(I331-H331,1)*1440,8),"Перерыв не меньше смены","Готово"))))))))))))</x:f>
      </x:c>
      <x:c r="M331" s="3"/>
      <x:c r="N331" s="3"/>
      <x:c r="O331" s="3"/>
      <x:c r="P331" s="3"/>
      <x:c r="Q331" s="3"/>
      <x:c r="R331" s="3"/>
      <x:c r="S331" s="3"/>
      <x:c r="T331" s="3"/>
      <x:c r="U331" s="3"/>
      <x:c r="V331" s="3"/>
      <x:c r="W331" s="3"/>
      <x:c r="X331" s="3"/>
      <x:c r="Y331" s="3"/>
      <x:c r="Z331" s="3"/>
      <x:c r="AA331" s="3"/>
      <x:c r="AB331" s="3"/>
      <x:c r="AC331" s="3"/>
      <x:c r="AD331" s="3"/>
      <x:c r="AE331" s="3"/>
      <x:c r="AF331" s="3"/>
      <x:c r="AG331" s="3"/>
      <x:c r="AH331" s="3"/>
      <x:c r="AI331" s="3"/>
      <x:c r="AJ331" s="3"/>
      <x:c r="AK331" s="3"/>
    </x:row>
    <x:row r="332" ht="30" customHeight="1">
      <x:c r="A332" s="3"/>
      <x:c r="B332" s="69" t="str">
        <x:f>IF($B$26="","",$B$26)</x:f>
      </x:c>
      <x:c r="C332" s="70" t="n">
        <x:f>IF(AF$8="","",AF$8)</x:f>
        <x:v>46355</x:v>
      </x:c>
      <x:c r="D332" s="69" t="str">
        <x:f>IF(AF26="","",AF26)</x:f>
      </x:c>
      <x:c r="E332" s="69" t="str">
        <x:f>IFERROR(UPPER(CONCATENATE("",SUBSTITUTE(CONCATENATE("",SUBSTITUTE(CONCATENATE("",SUBSTITUTE(TRIM(CONCATENATE("",D332))," ","")),"–","-")),"—","-"))),CONCATENATE("",D332))</x:f>
      </x:c>
      <x:c r="F332" s="69" t="str">
        <x:f>IFERROR(LEFT(CONCATENATE("[",E332),SEARCH("-",E332)),"")</x:f>
      </x:c>
      <x:c r="G332" s="69" t="str">
        <x:f>IFERROR(MID(CONCATENATE(E332,"]"),SEARCH("-",E332)+1,32),"")</x:f>
      </x:c>
      <x:c r="H332" s="71" t="str">
        <x:f>IF(OR(E332="",E332="В"),"",IF(OR(E332=$B$42,E332=$B$43,E332=$B$44,E332=$B$45,E332=$B$46),INDEX($E$42:$E$46,MATCH(E332,$B$42:$B$46,0)),IFERROR(IF(ISNUMBER(SEARCH(":",F332)),IF(AND(OR((LEN(F332)-1)=4,(LEN(F332)-1)=5),MID(F332,1+(LEN(F332)-1)-2,1)=":",ISNUMBER(VALUE(MID(F332,2,1))),IF((LEN(F332)-1)=5,ISNUMBER(VALUE(MID(F332,3,1))),TRUE),ISNUMBER(VALUE(MID(F332,1+(LEN(F332)-1)-1,1))),ISNUMBER(VALUE(MID(F332,1+(LEN(F332)-1),1))),VALUE(MID(F332,2,(LEN(F332)-1)-3))&lt;24,VALUE(MID(F332,1+(LEN(F332)-1)-1,2))&lt;60),VALUE(MID(F332,2,(LEN(F332)-1)-3))/24+VALUE(MID(F332,1+(LEN(F332)-1)-1,2))/1440,-1),IF(AND((LEN(F332)-1)&gt;=1,(LEN(F332)-1)&lt;=2,ISNUMBER(VALUE(MID(F332,2,1))),IF((LEN(F332)-1)=2,ISNUMBER(VALUE(MID(F332,3,1))),TRUE),VALUE(MID(F332,2,(LEN(F332)-1)))&lt;24),VALUE(MID(F332,2,(LEN(F332)-1)))/24,-1)),-1)))</x:f>
      </x:c>
      <x:c r="I332" s="71" t="str">
        <x:f>IF(OR(E332="",E332="В"),"",IF(OR(E332=$B$42,E332=$B$43,E332=$B$44,E332=$B$45,E332=$B$46),INDEX($F$42:$F$46,MATCH(E332,$B$42:$B$46,0)),IFERROR(IF(ISNUMBER(SEARCH(":",G332)),IF(AND(OR((LEN(G332)-1)=4,(LEN(G332)-1)=5),MID(G332,0+(LEN(G332)-1)-2,1)=":",ISNUMBER(VALUE(MID(G332,1,1))),IF((LEN(G332)-1)=5,ISNUMBER(VALUE(MID(G332,2,1))),TRUE),ISNUMBER(VALUE(MID(G332,0+(LEN(G332)-1)-1,1))),ISNUMBER(VALUE(MID(G332,0+(LEN(G332)-1),1))),VALUE(MID(G332,1,(LEN(G332)-1)-3))&lt;24,VALUE(MID(G332,0+(LEN(G332)-1)-1,2))&lt;60),VALUE(MID(G332,1,(LEN(G332)-1)-3))/24+VALUE(MID(G332,0+(LEN(G332)-1)-1,2))/1440,-1),IF(AND((LEN(G332)-1)&gt;=1,(LEN(G332)-1)&lt;=2,ISNUMBER(VALUE(MID(G332,1,1))),IF((LEN(G332)-1)=2,ISNUMBER(VALUE(MID(G332,2,1))),TRUE),VALUE(MID(G332,1,(LEN(G332)-1)))&lt;24),VALUE(MID(G332,1,(LEN(G332)-1)))/24,-1)),-1)))</x:f>
      </x:c>
      <x:c r="J332" s="72" t="n">
        <x:f>IF(OR(E332="",E332="В"),0,IF(OR(E332=$B$42,E332=$B$43,E332=$B$44,E332=$B$45,E332=$B$46),INDEX($G$42:$G$46,MATCH(E332,$B$42:$B$46,0)),$D$7))</x:f>
        <x:v>0</x:v>
      </x:c>
      <x:c r="K332" s="73" t="n">
        <x:f>IF(OR(L332="",L332="Выходной"),0,IF(L332="Готово",ROUND(24*MOD(I332-H332,1)-J332/60,10),"Проверить"))</x:f>
        <x:v>0</x:v>
      </x:c>
      <x:c r="L332" s="74" t="str">
        <x:f>IF(E332="","",IF(C332="","Нет дня",IF(E332="В","Выходной",IF(LEN(TRIM($B$26))=0,"Нет имени",IF(COUNTIFS($B$10:$B$33,$B$26)&gt;1,"Повтор имени",IF(OR(E332=$B$42,E332=$B$43,E332=$B$44,E332=$B$45,E332=$B$46),IF(INDEX($I$42:$I$46,MATCH(E332,$B$42:$B$46,0))="Готово","Готово","Проверьте смену"),IF(OR(IFERROR(SEARCH("-",E332),0)=0,IFERROR(SEARCH("-",E332,SEARCH("-",E332)+1),0)&gt;0),"Нет кода",IF(OR(H332&lt;0,I332&lt;0),"Неверное время",IF(H332=I332,"Начало равно концу",IF(NOT(ISNUMBER($D$7)),"Проверьте перерыв",IF(OR($D$7&lt;0,$D$7&lt;&gt;INT($D$7)),"Проверьте перерыв",IF($D$7&gt;=ROUND(MOD(I332-H332,1)*1440,8),"Перерыв не меньше смены","Готово"))))))))))))</x:f>
      </x:c>
      <x:c r="M332" s="3"/>
      <x:c r="N332" s="3"/>
      <x:c r="O332" s="3"/>
      <x:c r="P332" s="3"/>
      <x:c r="Q332" s="3"/>
      <x:c r="R332" s="3"/>
      <x:c r="S332" s="3"/>
      <x:c r="T332" s="3"/>
      <x:c r="U332" s="3"/>
      <x:c r="V332" s="3"/>
      <x:c r="W332" s="3"/>
      <x:c r="X332" s="3"/>
      <x:c r="Y332" s="3"/>
      <x:c r="Z332" s="3"/>
      <x:c r="AA332" s="3"/>
      <x:c r="AB332" s="3"/>
      <x:c r="AC332" s="3"/>
      <x:c r="AD332" s="3"/>
      <x:c r="AE332" s="3"/>
      <x:c r="AF332" s="3"/>
      <x:c r="AG332" s="3"/>
      <x:c r="AH332" s="3"/>
      <x:c r="AI332" s="3"/>
      <x:c r="AJ332" s="3"/>
      <x:c r="AK332" s="3"/>
    </x:row>
    <x:row r="333" ht="30" customHeight="1">
      <x:c r="A333" s="3"/>
      <x:c r="B333" s="69" t="str">
        <x:f>IF($B$26="","",$B$26)</x:f>
      </x:c>
      <x:c r="C333" s="70" t="n">
        <x:f>IF(AG$8="","",AG$8)</x:f>
        <x:v>46356</x:v>
      </x:c>
      <x:c r="D333" s="69" t="str">
        <x:f>IF(AG26="","",AG26)</x:f>
      </x:c>
      <x:c r="E333" s="69" t="str">
        <x:f>IFERROR(UPPER(CONCATENATE("",SUBSTITUTE(CONCATENATE("",SUBSTITUTE(CONCATENATE("",SUBSTITUTE(TRIM(CONCATENATE("",D333))," ","")),"–","-")),"—","-"))),CONCATENATE("",D333))</x:f>
      </x:c>
      <x:c r="F333" s="69" t="str">
        <x:f>IFERROR(LEFT(CONCATENATE("[",E333),SEARCH("-",E333)),"")</x:f>
      </x:c>
      <x:c r="G333" s="69" t="str">
        <x:f>IFERROR(MID(CONCATENATE(E333,"]"),SEARCH("-",E333)+1,32),"")</x:f>
      </x:c>
      <x:c r="H333" s="71" t="str">
        <x:f>IF(OR(E333="",E333="В"),"",IF(OR(E333=$B$42,E333=$B$43,E333=$B$44,E333=$B$45,E333=$B$46),INDEX($E$42:$E$46,MATCH(E333,$B$42:$B$46,0)),IFERROR(IF(ISNUMBER(SEARCH(":",F333)),IF(AND(OR((LEN(F333)-1)=4,(LEN(F333)-1)=5),MID(F333,1+(LEN(F333)-1)-2,1)=":",ISNUMBER(VALUE(MID(F333,2,1))),IF((LEN(F333)-1)=5,ISNUMBER(VALUE(MID(F333,3,1))),TRUE),ISNUMBER(VALUE(MID(F333,1+(LEN(F333)-1)-1,1))),ISNUMBER(VALUE(MID(F333,1+(LEN(F333)-1),1))),VALUE(MID(F333,2,(LEN(F333)-1)-3))&lt;24,VALUE(MID(F333,1+(LEN(F333)-1)-1,2))&lt;60),VALUE(MID(F333,2,(LEN(F333)-1)-3))/24+VALUE(MID(F333,1+(LEN(F333)-1)-1,2))/1440,-1),IF(AND((LEN(F333)-1)&gt;=1,(LEN(F333)-1)&lt;=2,ISNUMBER(VALUE(MID(F333,2,1))),IF((LEN(F333)-1)=2,ISNUMBER(VALUE(MID(F333,3,1))),TRUE),VALUE(MID(F333,2,(LEN(F333)-1)))&lt;24),VALUE(MID(F333,2,(LEN(F333)-1)))/24,-1)),-1)))</x:f>
      </x:c>
      <x:c r="I333" s="71" t="str">
        <x:f>IF(OR(E333="",E333="В"),"",IF(OR(E333=$B$42,E333=$B$43,E333=$B$44,E333=$B$45,E333=$B$46),INDEX($F$42:$F$46,MATCH(E333,$B$42:$B$46,0)),IFERROR(IF(ISNUMBER(SEARCH(":",G333)),IF(AND(OR((LEN(G333)-1)=4,(LEN(G333)-1)=5),MID(G333,0+(LEN(G333)-1)-2,1)=":",ISNUMBER(VALUE(MID(G333,1,1))),IF((LEN(G333)-1)=5,ISNUMBER(VALUE(MID(G333,2,1))),TRUE),ISNUMBER(VALUE(MID(G333,0+(LEN(G333)-1)-1,1))),ISNUMBER(VALUE(MID(G333,0+(LEN(G333)-1),1))),VALUE(MID(G333,1,(LEN(G333)-1)-3))&lt;24,VALUE(MID(G333,0+(LEN(G333)-1)-1,2))&lt;60),VALUE(MID(G333,1,(LEN(G333)-1)-3))/24+VALUE(MID(G333,0+(LEN(G333)-1)-1,2))/1440,-1),IF(AND((LEN(G333)-1)&gt;=1,(LEN(G333)-1)&lt;=2,ISNUMBER(VALUE(MID(G333,1,1))),IF((LEN(G333)-1)=2,ISNUMBER(VALUE(MID(G333,2,1))),TRUE),VALUE(MID(G333,1,(LEN(G333)-1)))&lt;24),VALUE(MID(G333,1,(LEN(G333)-1)))/24,-1)),-1)))</x:f>
      </x:c>
      <x:c r="J333" s="72" t="n">
        <x:f>IF(OR(E333="",E333="В"),0,IF(OR(E333=$B$42,E333=$B$43,E333=$B$44,E333=$B$45,E333=$B$46),INDEX($G$42:$G$46,MATCH(E333,$B$42:$B$46,0)),$D$7))</x:f>
        <x:v>0</x:v>
      </x:c>
      <x:c r="K333" s="73" t="n">
        <x:f>IF(OR(L333="",L333="Выходной"),0,IF(L333="Готово",ROUND(24*MOD(I333-H333,1)-J333/60,10),"Проверить"))</x:f>
        <x:v>0</x:v>
      </x:c>
      <x:c r="L333" s="74" t="str">
        <x:f>IF(E333="","",IF(C333="","Нет дня",IF(E333="В","Выходной",IF(LEN(TRIM($B$26))=0,"Нет имени",IF(COUNTIFS($B$10:$B$33,$B$26)&gt;1,"Повтор имени",IF(OR(E333=$B$42,E333=$B$43,E333=$B$44,E333=$B$45,E333=$B$46),IF(INDEX($I$42:$I$46,MATCH(E333,$B$42:$B$46,0))="Готово","Готово","Проверьте смену"),IF(OR(IFERROR(SEARCH("-",E333),0)=0,IFERROR(SEARCH("-",E333,SEARCH("-",E333)+1),0)&gt;0),"Нет кода",IF(OR(H333&lt;0,I333&lt;0),"Неверное время",IF(H333=I333,"Начало равно концу",IF(NOT(ISNUMBER($D$7)),"Проверьте перерыв",IF(OR($D$7&lt;0,$D$7&lt;&gt;INT($D$7)),"Проверьте перерыв",IF($D$7&gt;=ROUND(MOD(I333-H333,1)*1440,8),"Перерыв не меньше смены","Готово"))))))))))))</x:f>
      </x:c>
      <x:c r="M333" s="3"/>
      <x:c r="N333" s="3"/>
      <x:c r="O333" s="3"/>
      <x:c r="P333" s="3"/>
      <x:c r="Q333" s="3"/>
      <x:c r="R333" s="3"/>
      <x:c r="S333" s="3"/>
      <x:c r="T333" s="3"/>
      <x:c r="U333" s="3"/>
      <x:c r="V333" s="3"/>
      <x:c r="W333" s="3"/>
      <x:c r="X333" s="3"/>
      <x:c r="Y333" s="3"/>
      <x:c r="Z333" s="3"/>
      <x:c r="AA333" s="3"/>
      <x:c r="AB333" s="3"/>
      <x:c r="AC333" s="3"/>
      <x:c r="AD333" s="3"/>
      <x:c r="AE333" s="3"/>
      <x:c r="AF333" s="3"/>
      <x:c r="AG333" s="3"/>
      <x:c r="AH333" s="3"/>
      <x:c r="AI333" s="3"/>
      <x:c r="AJ333" s="3"/>
      <x:c r="AK333" s="3"/>
    </x:row>
    <x:row r="334" ht="30" customHeight="1">
      <x:c r="A334" s="3"/>
      <x:c r="B334" s="69" t="str">
        <x:f>IF($B$26="","",$B$26)</x:f>
      </x:c>
      <x:c r="C334" s="70" t="str">
        <x:f>IF(AH$8="","",AH$8)</x:f>
      </x:c>
      <x:c r="D334" s="69" t="str">
        <x:f>IF(AH26="","",AH26)</x:f>
      </x:c>
      <x:c r="E334" s="69" t="str">
        <x:f>IFERROR(UPPER(CONCATENATE("",SUBSTITUTE(CONCATENATE("",SUBSTITUTE(CONCATENATE("",SUBSTITUTE(TRIM(CONCATENATE("",D334))," ","")),"–","-")),"—","-"))),CONCATENATE("",D334))</x:f>
      </x:c>
      <x:c r="F334" s="69" t="str">
        <x:f>IFERROR(LEFT(CONCATENATE("[",E334),SEARCH("-",E334)),"")</x:f>
      </x:c>
      <x:c r="G334" s="69" t="str">
        <x:f>IFERROR(MID(CONCATENATE(E334,"]"),SEARCH("-",E334)+1,32),"")</x:f>
      </x:c>
      <x:c r="H334" s="71" t="str">
        <x:f>IF(OR(E334="",E334="В"),"",IF(OR(E334=$B$42,E334=$B$43,E334=$B$44,E334=$B$45,E334=$B$46),INDEX($E$42:$E$46,MATCH(E334,$B$42:$B$46,0)),IFERROR(IF(ISNUMBER(SEARCH(":",F334)),IF(AND(OR((LEN(F334)-1)=4,(LEN(F334)-1)=5),MID(F334,1+(LEN(F334)-1)-2,1)=":",ISNUMBER(VALUE(MID(F334,2,1))),IF((LEN(F334)-1)=5,ISNUMBER(VALUE(MID(F334,3,1))),TRUE),ISNUMBER(VALUE(MID(F334,1+(LEN(F334)-1)-1,1))),ISNUMBER(VALUE(MID(F334,1+(LEN(F334)-1),1))),VALUE(MID(F334,2,(LEN(F334)-1)-3))&lt;24,VALUE(MID(F334,1+(LEN(F334)-1)-1,2))&lt;60),VALUE(MID(F334,2,(LEN(F334)-1)-3))/24+VALUE(MID(F334,1+(LEN(F334)-1)-1,2))/1440,-1),IF(AND((LEN(F334)-1)&gt;=1,(LEN(F334)-1)&lt;=2,ISNUMBER(VALUE(MID(F334,2,1))),IF((LEN(F334)-1)=2,ISNUMBER(VALUE(MID(F334,3,1))),TRUE),VALUE(MID(F334,2,(LEN(F334)-1)))&lt;24),VALUE(MID(F334,2,(LEN(F334)-1)))/24,-1)),-1)))</x:f>
      </x:c>
      <x:c r="I334" s="71" t="str">
        <x:f>IF(OR(E334="",E334="В"),"",IF(OR(E334=$B$42,E334=$B$43,E334=$B$44,E334=$B$45,E334=$B$46),INDEX($F$42:$F$46,MATCH(E334,$B$42:$B$46,0)),IFERROR(IF(ISNUMBER(SEARCH(":",G334)),IF(AND(OR((LEN(G334)-1)=4,(LEN(G334)-1)=5),MID(G334,0+(LEN(G334)-1)-2,1)=":",ISNUMBER(VALUE(MID(G334,1,1))),IF((LEN(G334)-1)=5,ISNUMBER(VALUE(MID(G334,2,1))),TRUE),ISNUMBER(VALUE(MID(G334,0+(LEN(G334)-1)-1,1))),ISNUMBER(VALUE(MID(G334,0+(LEN(G334)-1),1))),VALUE(MID(G334,1,(LEN(G334)-1)-3))&lt;24,VALUE(MID(G334,0+(LEN(G334)-1)-1,2))&lt;60),VALUE(MID(G334,1,(LEN(G334)-1)-3))/24+VALUE(MID(G334,0+(LEN(G334)-1)-1,2))/1440,-1),IF(AND((LEN(G334)-1)&gt;=1,(LEN(G334)-1)&lt;=2,ISNUMBER(VALUE(MID(G334,1,1))),IF((LEN(G334)-1)=2,ISNUMBER(VALUE(MID(G334,2,1))),TRUE),VALUE(MID(G334,1,(LEN(G334)-1)))&lt;24),VALUE(MID(G334,1,(LEN(G334)-1)))/24,-1)),-1)))</x:f>
      </x:c>
      <x:c r="J334" s="72" t="n">
        <x:f>IF(OR(E334="",E334="В"),0,IF(OR(E334=$B$42,E334=$B$43,E334=$B$44,E334=$B$45,E334=$B$46),INDEX($G$42:$G$46,MATCH(E334,$B$42:$B$46,0)),$D$7))</x:f>
        <x:v>0</x:v>
      </x:c>
      <x:c r="K334" s="73" t="n">
        <x:f>IF(OR(L334="",L334="Выходной"),0,IF(L334="Готово",ROUND(24*MOD(I334-H334,1)-J334/60,10),"Проверить"))</x:f>
        <x:v>0</x:v>
      </x:c>
      <x:c r="L334" s="74" t="str">
        <x:f>IF(E334="","",IF(C334="","Нет дня",IF(E334="В","Выходной",IF(LEN(TRIM($B$26))=0,"Нет имени",IF(COUNTIFS($B$10:$B$33,$B$26)&gt;1,"Повтор имени",IF(OR(E334=$B$42,E334=$B$43,E334=$B$44,E334=$B$45,E334=$B$46),IF(INDEX($I$42:$I$46,MATCH(E334,$B$42:$B$46,0))="Готово","Готово","Проверьте смену"),IF(OR(IFERROR(SEARCH("-",E334),0)=0,IFERROR(SEARCH("-",E334,SEARCH("-",E334)+1),0)&gt;0),"Нет кода",IF(OR(H334&lt;0,I334&lt;0),"Неверное время",IF(H334=I334,"Начало равно концу",IF(NOT(ISNUMBER($D$7)),"Проверьте перерыв",IF(OR($D$7&lt;0,$D$7&lt;&gt;INT($D$7)),"Проверьте перерыв",IF($D$7&gt;=ROUND(MOD(I334-H334,1)*1440,8),"Перерыв не меньше смены","Готово"))))))))))))</x:f>
      </x:c>
      <x:c r="M334" s="3"/>
      <x:c r="N334" s="3"/>
      <x:c r="O334" s="3"/>
      <x:c r="P334" s="3"/>
      <x:c r="Q334" s="3"/>
      <x:c r="R334" s="3"/>
      <x:c r="S334" s="3"/>
      <x:c r="T334" s="3"/>
      <x:c r="U334" s="3"/>
      <x:c r="V334" s="3"/>
      <x:c r="W334" s="3"/>
      <x:c r="X334" s="3"/>
      <x:c r="Y334" s="3"/>
      <x:c r="Z334" s="3"/>
      <x:c r="AA334" s="3"/>
      <x:c r="AB334" s="3"/>
      <x:c r="AC334" s="3"/>
      <x:c r="AD334" s="3"/>
      <x:c r="AE334" s="3"/>
      <x:c r="AF334" s="3"/>
      <x:c r="AG334" s="3"/>
      <x:c r="AH334" s="3"/>
      <x:c r="AI334" s="3"/>
      <x:c r="AJ334" s="3"/>
      <x:c r="AK334" s="3"/>
    </x:row>
    <x:row r="335" ht="30" customHeight="1">
      <x:c r="A335" s="3"/>
      <x:c r="B335" s="69" t="str">
        <x:f>IF($B$28="","",$B$28)</x:f>
      </x:c>
      <x:c r="C335" s="70" t="n">
        <x:f>IF(D$8="","",D$8)</x:f>
        <x:v>46327</x:v>
      </x:c>
      <x:c r="D335" s="69" t="str">
        <x:f>IF(D28="","",D28)</x:f>
      </x:c>
      <x:c r="E335" s="69" t="str">
        <x:f>IFERROR(UPPER(CONCATENATE("",SUBSTITUTE(CONCATENATE("",SUBSTITUTE(CONCATENATE("",SUBSTITUTE(TRIM(CONCATENATE("",D335))," ","")),"–","-")),"—","-"))),CONCATENATE("",D335))</x:f>
      </x:c>
      <x:c r="F335" s="69" t="str">
        <x:f>IFERROR(LEFT(CONCATENATE("[",E335),SEARCH("-",E335)),"")</x:f>
      </x:c>
      <x:c r="G335" s="69" t="str">
        <x:f>IFERROR(MID(CONCATENATE(E335,"]"),SEARCH("-",E335)+1,32),"")</x:f>
      </x:c>
      <x:c r="H335" s="71" t="str">
        <x:f>IF(OR(E335="",E335="В"),"",IF(OR(E335=$B$42,E335=$B$43,E335=$B$44,E335=$B$45,E335=$B$46),INDEX($E$42:$E$46,MATCH(E335,$B$42:$B$46,0)),IFERROR(IF(ISNUMBER(SEARCH(":",F335)),IF(AND(OR((LEN(F335)-1)=4,(LEN(F335)-1)=5),MID(F335,1+(LEN(F335)-1)-2,1)=":",ISNUMBER(VALUE(MID(F335,2,1))),IF((LEN(F335)-1)=5,ISNUMBER(VALUE(MID(F335,3,1))),TRUE),ISNUMBER(VALUE(MID(F335,1+(LEN(F335)-1)-1,1))),ISNUMBER(VALUE(MID(F335,1+(LEN(F335)-1),1))),VALUE(MID(F335,2,(LEN(F335)-1)-3))&lt;24,VALUE(MID(F335,1+(LEN(F335)-1)-1,2))&lt;60),VALUE(MID(F335,2,(LEN(F335)-1)-3))/24+VALUE(MID(F335,1+(LEN(F335)-1)-1,2))/1440,-1),IF(AND((LEN(F335)-1)&gt;=1,(LEN(F335)-1)&lt;=2,ISNUMBER(VALUE(MID(F335,2,1))),IF((LEN(F335)-1)=2,ISNUMBER(VALUE(MID(F335,3,1))),TRUE),VALUE(MID(F335,2,(LEN(F335)-1)))&lt;24),VALUE(MID(F335,2,(LEN(F335)-1)))/24,-1)),-1)))</x:f>
      </x:c>
      <x:c r="I335" s="71" t="str">
        <x:f>IF(OR(E335="",E335="В"),"",IF(OR(E335=$B$42,E335=$B$43,E335=$B$44,E335=$B$45,E335=$B$46),INDEX($F$42:$F$46,MATCH(E335,$B$42:$B$46,0)),IFERROR(IF(ISNUMBER(SEARCH(":",G335)),IF(AND(OR((LEN(G335)-1)=4,(LEN(G335)-1)=5),MID(G335,0+(LEN(G335)-1)-2,1)=":",ISNUMBER(VALUE(MID(G335,1,1))),IF((LEN(G335)-1)=5,ISNUMBER(VALUE(MID(G335,2,1))),TRUE),ISNUMBER(VALUE(MID(G335,0+(LEN(G335)-1)-1,1))),ISNUMBER(VALUE(MID(G335,0+(LEN(G335)-1),1))),VALUE(MID(G335,1,(LEN(G335)-1)-3))&lt;24,VALUE(MID(G335,0+(LEN(G335)-1)-1,2))&lt;60),VALUE(MID(G335,1,(LEN(G335)-1)-3))/24+VALUE(MID(G335,0+(LEN(G335)-1)-1,2))/1440,-1),IF(AND((LEN(G335)-1)&gt;=1,(LEN(G335)-1)&lt;=2,ISNUMBER(VALUE(MID(G335,1,1))),IF((LEN(G335)-1)=2,ISNUMBER(VALUE(MID(G335,2,1))),TRUE),VALUE(MID(G335,1,(LEN(G335)-1)))&lt;24),VALUE(MID(G335,1,(LEN(G335)-1)))/24,-1)),-1)))</x:f>
      </x:c>
      <x:c r="J335" s="72" t="n">
        <x:f>IF(OR(E335="",E335="В"),0,IF(OR(E335=$B$42,E335=$B$43,E335=$B$44,E335=$B$45,E335=$B$46),INDEX($G$42:$G$46,MATCH(E335,$B$42:$B$46,0)),$D$7))</x:f>
        <x:v>0</x:v>
      </x:c>
      <x:c r="K335" s="73" t="n">
        <x:f>IF(OR(L335="",L335="Выходной"),0,IF(L335="Готово",ROUND(24*MOD(I335-H335,1)-J335/60,10),"Проверить"))</x:f>
        <x:v>0</x:v>
      </x:c>
      <x:c r="L335" s="74" t="str">
        <x:f>IF(E335="","",IF(C335="","Нет дня",IF(E335="В","Выходной",IF(LEN(TRIM($B$28))=0,"Нет имени",IF(COUNTIFS($B$10:$B$33,$B$28)&gt;1,"Повтор имени",IF(OR(E335=$B$42,E335=$B$43,E335=$B$44,E335=$B$45,E335=$B$46),IF(INDEX($I$42:$I$46,MATCH(E335,$B$42:$B$46,0))="Готово","Готово","Проверьте смену"),IF(OR(IFERROR(SEARCH("-",E335),0)=0,IFERROR(SEARCH("-",E335,SEARCH("-",E335)+1),0)&gt;0),"Нет кода",IF(OR(H335&lt;0,I335&lt;0),"Неверное время",IF(H335=I335,"Начало равно концу",IF(NOT(ISNUMBER($D$7)),"Проверьте перерыв",IF(OR($D$7&lt;0,$D$7&lt;&gt;INT($D$7)),"Проверьте перерыв",IF($D$7&gt;=ROUND(MOD(I335-H335,1)*1440,8),"Перерыв не меньше смены","Готово"))))))))))))</x:f>
      </x:c>
      <x:c r="M335" s="3"/>
      <x:c r="N335" s="3"/>
      <x:c r="O335" s="3"/>
      <x:c r="P335" s="3"/>
      <x:c r="Q335" s="3"/>
      <x:c r="R335" s="3"/>
      <x:c r="S335" s="3"/>
      <x:c r="T335" s="3"/>
      <x:c r="U335" s="3"/>
      <x:c r="V335" s="3"/>
      <x:c r="W335" s="3"/>
      <x:c r="X335" s="3"/>
      <x:c r="Y335" s="3"/>
      <x:c r="Z335" s="3"/>
      <x:c r="AA335" s="3"/>
      <x:c r="AB335" s="3"/>
      <x:c r="AC335" s="3"/>
      <x:c r="AD335" s="3"/>
      <x:c r="AE335" s="3"/>
      <x:c r="AF335" s="3"/>
      <x:c r="AG335" s="3"/>
      <x:c r="AH335" s="3"/>
      <x:c r="AI335" s="3"/>
      <x:c r="AJ335" s="3"/>
      <x:c r="AK335" s="3"/>
    </x:row>
    <x:row r="336" ht="30" customHeight="1">
      <x:c r="A336" s="3"/>
      <x:c r="B336" s="69" t="str">
        <x:f>IF($B$28="","",$B$28)</x:f>
      </x:c>
      <x:c r="C336" s="70" t="n">
        <x:f>IF(E$8="","",E$8)</x:f>
        <x:v>46328</x:v>
      </x:c>
      <x:c r="D336" s="69" t="str">
        <x:f>IF(E28="","",E28)</x:f>
      </x:c>
      <x:c r="E336" s="69" t="str">
        <x:f>IFERROR(UPPER(CONCATENATE("",SUBSTITUTE(CONCATENATE("",SUBSTITUTE(CONCATENATE("",SUBSTITUTE(TRIM(CONCATENATE("",D336))," ","")),"–","-")),"—","-"))),CONCATENATE("",D336))</x:f>
      </x:c>
      <x:c r="F336" s="69" t="str">
        <x:f>IFERROR(LEFT(CONCATENATE("[",E336),SEARCH("-",E336)),"")</x:f>
      </x:c>
      <x:c r="G336" s="69" t="str">
        <x:f>IFERROR(MID(CONCATENATE(E336,"]"),SEARCH("-",E336)+1,32),"")</x:f>
      </x:c>
      <x:c r="H336" s="71" t="str">
        <x:f>IF(OR(E336="",E336="В"),"",IF(OR(E336=$B$42,E336=$B$43,E336=$B$44,E336=$B$45,E336=$B$46),INDEX($E$42:$E$46,MATCH(E336,$B$42:$B$46,0)),IFERROR(IF(ISNUMBER(SEARCH(":",F336)),IF(AND(OR((LEN(F336)-1)=4,(LEN(F336)-1)=5),MID(F336,1+(LEN(F336)-1)-2,1)=":",ISNUMBER(VALUE(MID(F336,2,1))),IF((LEN(F336)-1)=5,ISNUMBER(VALUE(MID(F336,3,1))),TRUE),ISNUMBER(VALUE(MID(F336,1+(LEN(F336)-1)-1,1))),ISNUMBER(VALUE(MID(F336,1+(LEN(F336)-1),1))),VALUE(MID(F336,2,(LEN(F336)-1)-3))&lt;24,VALUE(MID(F336,1+(LEN(F336)-1)-1,2))&lt;60),VALUE(MID(F336,2,(LEN(F336)-1)-3))/24+VALUE(MID(F336,1+(LEN(F336)-1)-1,2))/1440,-1),IF(AND((LEN(F336)-1)&gt;=1,(LEN(F336)-1)&lt;=2,ISNUMBER(VALUE(MID(F336,2,1))),IF((LEN(F336)-1)=2,ISNUMBER(VALUE(MID(F336,3,1))),TRUE),VALUE(MID(F336,2,(LEN(F336)-1)))&lt;24),VALUE(MID(F336,2,(LEN(F336)-1)))/24,-1)),-1)))</x:f>
      </x:c>
      <x:c r="I336" s="71" t="str">
        <x:f>IF(OR(E336="",E336="В"),"",IF(OR(E336=$B$42,E336=$B$43,E336=$B$44,E336=$B$45,E336=$B$46),INDEX($F$42:$F$46,MATCH(E336,$B$42:$B$46,0)),IFERROR(IF(ISNUMBER(SEARCH(":",G336)),IF(AND(OR((LEN(G336)-1)=4,(LEN(G336)-1)=5),MID(G336,0+(LEN(G336)-1)-2,1)=":",ISNUMBER(VALUE(MID(G336,1,1))),IF((LEN(G336)-1)=5,ISNUMBER(VALUE(MID(G336,2,1))),TRUE),ISNUMBER(VALUE(MID(G336,0+(LEN(G336)-1)-1,1))),ISNUMBER(VALUE(MID(G336,0+(LEN(G336)-1),1))),VALUE(MID(G336,1,(LEN(G336)-1)-3))&lt;24,VALUE(MID(G336,0+(LEN(G336)-1)-1,2))&lt;60),VALUE(MID(G336,1,(LEN(G336)-1)-3))/24+VALUE(MID(G336,0+(LEN(G336)-1)-1,2))/1440,-1),IF(AND((LEN(G336)-1)&gt;=1,(LEN(G336)-1)&lt;=2,ISNUMBER(VALUE(MID(G336,1,1))),IF((LEN(G336)-1)=2,ISNUMBER(VALUE(MID(G336,2,1))),TRUE),VALUE(MID(G336,1,(LEN(G336)-1)))&lt;24),VALUE(MID(G336,1,(LEN(G336)-1)))/24,-1)),-1)))</x:f>
      </x:c>
      <x:c r="J336" s="72" t="n">
        <x:f>IF(OR(E336="",E336="В"),0,IF(OR(E336=$B$42,E336=$B$43,E336=$B$44,E336=$B$45,E336=$B$46),INDEX($G$42:$G$46,MATCH(E336,$B$42:$B$46,0)),$D$7))</x:f>
        <x:v>0</x:v>
      </x:c>
      <x:c r="K336" s="73" t="n">
        <x:f>IF(OR(L336="",L336="Выходной"),0,IF(L336="Готово",ROUND(24*MOD(I336-H336,1)-J336/60,10),"Проверить"))</x:f>
        <x:v>0</x:v>
      </x:c>
      <x:c r="L336" s="74" t="str">
        <x:f>IF(E336="","",IF(C336="","Нет дня",IF(E336="В","Выходной",IF(LEN(TRIM($B$28))=0,"Нет имени",IF(COUNTIFS($B$10:$B$33,$B$28)&gt;1,"Повтор имени",IF(OR(E336=$B$42,E336=$B$43,E336=$B$44,E336=$B$45,E336=$B$46),IF(INDEX($I$42:$I$46,MATCH(E336,$B$42:$B$46,0))="Готово","Готово","Проверьте смену"),IF(OR(IFERROR(SEARCH("-",E336),0)=0,IFERROR(SEARCH("-",E336,SEARCH("-",E336)+1),0)&gt;0),"Нет кода",IF(OR(H336&lt;0,I336&lt;0),"Неверное время",IF(H336=I336,"Начало равно концу",IF(NOT(ISNUMBER($D$7)),"Проверьте перерыв",IF(OR($D$7&lt;0,$D$7&lt;&gt;INT($D$7)),"Проверьте перерыв",IF($D$7&gt;=ROUND(MOD(I336-H336,1)*1440,8),"Перерыв не меньше смены","Готово"))))))))))))</x:f>
      </x:c>
      <x:c r="M336" s="3"/>
      <x:c r="N336" s="3"/>
      <x:c r="O336" s="3"/>
      <x:c r="P336" s="3"/>
      <x:c r="Q336" s="3"/>
      <x:c r="R336" s="3"/>
      <x:c r="S336" s="3"/>
      <x:c r="T336" s="3"/>
      <x:c r="U336" s="3"/>
      <x:c r="V336" s="3"/>
      <x:c r="W336" s="3"/>
      <x:c r="X336" s="3"/>
      <x:c r="Y336" s="3"/>
      <x:c r="Z336" s="3"/>
      <x:c r="AA336" s="3"/>
      <x:c r="AB336" s="3"/>
      <x:c r="AC336" s="3"/>
      <x:c r="AD336" s="3"/>
      <x:c r="AE336" s="3"/>
      <x:c r="AF336" s="3"/>
      <x:c r="AG336" s="3"/>
      <x:c r="AH336" s="3"/>
      <x:c r="AI336" s="3"/>
      <x:c r="AJ336" s="3"/>
      <x:c r="AK336" s="3"/>
    </x:row>
    <x:row r="337" ht="30" customHeight="1">
      <x:c r="A337" s="3"/>
      <x:c r="B337" s="69" t="str">
        <x:f>IF($B$28="","",$B$28)</x:f>
      </x:c>
      <x:c r="C337" s="70" t="n">
        <x:f>IF(F$8="","",F$8)</x:f>
        <x:v>46329</x:v>
      </x:c>
      <x:c r="D337" s="69" t="str">
        <x:f>IF(F28="","",F28)</x:f>
      </x:c>
      <x:c r="E337" s="69" t="str">
        <x:f>IFERROR(UPPER(CONCATENATE("",SUBSTITUTE(CONCATENATE("",SUBSTITUTE(CONCATENATE("",SUBSTITUTE(TRIM(CONCATENATE("",D337))," ","")),"–","-")),"—","-"))),CONCATENATE("",D337))</x:f>
      </x:c>
      <x:c r="F337" s="69" t="str">
        <x:f>IFERROR(LEFT(CONCATENATE("[",E337),SEARCH("-",E337)),"")</x:f>
      </x:c>
      <x:c r="G337" s="69" t="str">
        <x:f>IFERROR(MID(CONCATENATE(E337,"]"),SEARCH("-",E337)+1,32),"")</x:f>
      </x:c>
      <x:c r="H337" s="71" t="str">
        <x:f>IF(OR(E337="",E337="В"),"",IF(OR(E337=$B$42,E337=$B$43,E337=$B$44,E337=$B$45,E337=$B$46),INDEX($E$42:$E$46,MATCH(E337,$B$42:$B$46,0)),IFERROR(IF(ISNUMBER(SEARCH(":",F337)),IF(AND(OR((LEN(F337)-1)=4,(LEN(F337)-1)=5),MID(F337,1+(LEN(F337)-1)-2,1)=":",ISNUMBER(VALUE(MID(F337,2,1))),IF((LEN(F337)-1)=5,ISNUMBER(VALUE(MID(F337,3,1))),TRUE),ISNUMBER(VALUE(MID(F337,1+(LEN(F337)-1)-1,1))),ISNUMBER(VALUE(MID(F337,1+(LEN(F337)-1),1))),VALUE(MID(F337,2,(LEN(F337)-1)-3))&lt;24,VALUE(MID(F337,1+(LEN(F337)-1)-1,2))&lt;60),VALUE(MID(F337,2,(LEN(F337)-1)-3))/24+VALUE(MID(F337,1+(LEN(F337)-1)-1,2))/1440,-1),IF(AND((LEN(F337)-1)&gt;=1,(LEN(F337)-1)&lt;=2,ISNUMBER(VALUE(MID(F337,2,1))),IF((LEN(F337)-1)=2,ISNUMBER(VALUE(MID(F337,3,1))),TRUE),VALUE(MID(F337,2,(LEN(F337)-1)))&lt;24),VALUE(MID(F337,2,(LEN(F337)-1)))/24,-1)),-1)))</x:f>
      </x:c>
      <x:c r="I337" s="71" t="str">
        <x:f>IF(OR(E337="",E337="В"),"",IF(OR(E337=$B$42,E337=$B$43,E337=$B$44,E337=$B$45,E337=$B$46),INDEX($F$42:$F$46,MATCH(E337,$B$42:$B$46,0)),IFERROR(IF(ISNUMBER(SEARCH(":",G337)),IF(AND(OR((LEN(G337)-1)=4,(LEN(G337)-1)=5),MID(G337,0+(LEN(G337)-1)-2,1)=":",ISNUMBER(VALUE(MID(G337,1,1))),IF((LEN(G337)-1)=5,ISNUMBER(VALUE(MID(G337,2,1))),TRUE),ISNUMBER(VALUE(MID(G337,0+(LEN(G337)-1)-1,1))),ISNUMBER(VALUE(MID(G337,0+(LEN(G337)-1),1))),VALUE(MID(G337,1,(LEN(G337)-1)-3))&lt;24,VALUE(MID(G337,0+(LEN(G337)-1)-1,2))&lt;60),VALUE(MID(G337,1,(LEN(G337)-1)-3))/24+VALUE(MID(G337,0+(LEN(G337)-1)-1,2))/1440,-1),IF(AND((LEN(G337)-1)&gt;=1,(LEN(G337)-1)&lt;=2,ISNUMBER(VALUE(MID(G337,1,1))),IF((LEN(G337)-1)=2,ISNUMBER(VALUE(MID(G337,2,1))),TRUE),VALUE(MID(G337,1,(LEN(G337)-1)))&lt;24),VALUE(MID(G337,1,(LEN(G337)-1)))/24,-1)),-1)))</x:f>
      </x:c>
      <x:c r="J337" s="72" t="n">
        <x:f>IF(OR(E337="",E337="В"),0,IF(OR(E337=$B$42,E337=$B$43,E337=$B$44,E337=$B$45,E337=$B$46),INDEX($G$42:$G$46,MATCH(E337,$B$42:$B$46,0)),$D$7))</x:f>
        <x:v>0</x:v>
      </x:c>
      <x:c r="K337" s="73" t="n">
        <x:f>IF(OR(L337="",L337="Выходной"),0,IF(L337="Готово",ROUND(24*MOD(I337-H337,1)-J337/60,10),"Проверить"))</x:f>
        <x:v>0</x:v>
      </x:c>
      <x:c r="L337" s="74" t="str">
        <x:f>IF(E337="","",IF(C337="","Нет дня",IF(E337="В","Выходной",IF(LEN(TRIM($B$28))=0,"Нет имени",IF(COUNTIFS($B$10:$B$33,$B$28)&gt;1,"Повтор имени",IF(OR(E337=$B$42,E337=$B$43,E337=$B$44,E337=$B$45,E337=$B$46),IF(INDEX($I$42:$I$46,MATCH(E337,$B$42:$B$46,0))="Готово","Готово","Проверьте смену"),IF(OR(IFERROR(SEARCH("-",E337),0)=0,IFERROR(SEARCH("-",E337,SEARCH("-",E337)+1),0)&gt;0),"Нет кода",IF(OR(H337&lt;0,I337&lt;0),"Неверное время",IF(H337=I337,"Начало равно концу",IF(NOT(ISNUMBER($D$7)),"Проверьте перерыв",IF(OR($D$7&lt;0,$D$7&lt;&gt;INT($D$7)),"Проверьте перерыв",IF($D$7&gt;=ROUND(MOD(I337-H337,1)*1440,8),"Перерыв не меньше смены","Готово"))))))))))))</x:f>
      </x:c>
      <x:c r="M337" s="3"/>
      <x:c r="N337" s="3"/>
      <x:c r="O337" s="3"/>
      <x:c r="P337" s="3"/>
      <x:c r="Q337" s="3"/>
      <x:c r="R337" s="3"/>
      <x:c r="S337" s="3"/>
      <x:c r="T337" s="3"/>
      <x:c r="U337" s="3"/>
      <x:c r="V337" s="3"/>
      <x:c r="W337" s="3"/>
      <x:c r="X337" s="3"/>
      <x:c r="Y337" s="3"/>
      <x:c r="Z337" s="3"/>
      <x:c r="AA337" s="3"/>
      <x:c r="AB337" s="3"/>
      <x:c r="AC337" s="3"/>
      <x:c r="AD337" s="3"/>
      <x:c r="AE337" s="3"/>
      <x:c r="AF337" s="3"/>
      <x:c r="AG337" s="3"/>
      <x:c r="AH337" s="3"/>
      <x:c r="AI337" s="3"/>
      <x:c r="AJ337" s="3"/>
      <x:c r="AK337" s="3"/>
    </x:row>
    <x:row r="338" ht="30" customHeight="1">
      <x:c r="A338" s="3"/>
      <x:c r="B338" s="69" t="str">
        <x:f>IF($B$28="","",$B$28)</x:f>
      </x:c>
      <x:c r="C338" s="70" t="n">
        <x:f>IF(G$8="","",G$8)</x:f>
        <x:v>46330</x:v>
      </x:c>
      <x:c r="D338" s="69" t="str">
        <x:f>IF(G28="","",G28)</x:f>
      </x:c>
      <x:c r="E338" s="69" t="str">
        <x:f>IFERROR(UPPER(CONCATENATE("",SUBSTITUTE(CONCATENATE("",SUBSTITUTE(CONCATENATE("",SUBSTITUTE(TRIM(CONCATENATE("",D338))," ","")),"–","-")),"—","-"))),CONCATENATE("",D338))</x:f>
      </x:c>
      <x:c r="F338" s="69" t="str">
        <x:f>IFERROR(LEFT(CONCATENATE("[",E338),SEARCH("-",E338)),"")</x:f>
      </x:c>
      <x:c r="G338" s="69" t="str">
        <x:f>IFERROR(MID(CONCATENATE(E338,"]"),SEARCH("-",E338)+1,32),"")</x:f>
      </x:c>
      <x:c r="H338" s="71" t="str">
        <x:f>IF(OR(E338="",E338="В"),"",IF(OR(E338=$B$42,E338=$B$43,E338=$B$44,E338=$B$45,E338=$B$46),INDEX($E$42:$E$46,MATCH(E338,$B$42:$B$46,0)),IFERROR(IF(ISNUMBER(SEARCH(":",F338)),IF(AND(OR((LEN(F338)-1)=4,(LEN(F338)-1)=5),MID(F338,1+(LEN(F338)-1)-2,1)=":",ISNUMBER(VALUE(MID(F338,2,1))),IF((LEN(F338)-1)=5,ISNUMBER(VALUE(MID(F338,3,1))),TRUE),ISNUMBER(VALUE(MID(F338,1+(LEN(F338)-1)-1,1))),ISNUMBER(VALUE(MID(F338,1+(LEN(F338)-1),1))),VALUE(MID(F338,2,(LEN(F338)-1)-3))&lt;24,VALUE(MID(F338,1+(LEN(F338)-1)-1,2))&lt;60),VALUE(MID(F338,2,(LEN(F338)-1)-3))/24+VALUE(MID(F338,1+(LEN(F338)-1)-1,2))/1440,-1),IF(AND((LEN(F338)-1)&gt;=1,(LEN(F338)-1)&lt;=2,ISNUMBER(VALUE(MID(F338,2,1))),IF((LEN(F338)-1)=2,ISNUMBER(VALUE(MID(F338,3,1))),TRUE),VALUE(MID(F338,2,(LEN(F338)-1)))&lt;24),VALUE(MID(F338,2,(LEN(F338)-1)))/24,-1)),-1)))</x:f>
      </x:c>
      <x:c r="I338" s="71" t="str">
        <x:f>IF(OR(E338="",E338="В"),"",IF(OR(E338=$B$42,E338=$B$43,E338=$B$44,E338=$B$45,E338=$B$46),INDEX($F$42:$F$46,MATCH(E338,$B$42:$B$46,0)),IFERROR(IF(ISNUMBER(SEARCH(":",G338)),IF(AND(OR((LEN(G338)-1)=4,(LEN(G338)-1)=5),MID(G338,0+(LEN(G338)-1)-2,1)=":",ISNUMBER(VALUE(MID(G338,1,1))),IF((LEN(G338)-1)=5,ISNUMBER(VALUE(MID(G338,2,1))),TRUE),ISNUMBER(VALUE(MID(G338,0+(LEN(G338)-1)-1,1))),ISNUMBER(VALUE(MID(G338,0+(LEN(G338)-1),1))),VALUE(MID(G338,1,(LEN(G338)-1)-3))&lt;24,VALUE(MID(G338,0+(LEN(G338)-1)-1,2))&lt;60),VALUE(MID(G338,1,(LEN(G338)-1)-3))/24+VALUE(MID(G338,0+(LEN(G338)-1)-1,2))/1440,-1),IF(AND((LEN(G338)-1)&gt;=1,(LEN(G338)-1)&lt;=2,ISNUMBER(VALUE(MID(G338,1,1))),IF((LEN(G338)-1)=2,ISNUMBER(VALUE(MID(G338,2,1))),TRUE),VALUE(MID(G338,1,(LEN(G338)-1)))&lt;24),VALUE(MID(G338,1,(LEN(G338)-1)))/24,-1)),-1)))</x:f>
      </x:c>
      <x:c r="J338" s="72" t="n">
        <x:f>IF(OR(E338="",E338="В"),0,IF(OR(E338=$B$42,E338=$B$43,E338=$B$44,E338=$B$45,E338=$B$46),INDEX($G$42:$G$46,MATCH(E338,$B$42:$B$46,0)),$D$7))</x:f>
        <x:v>0</x:v>
      </x:c>
      <x:c r="K338" s="73" t="n">
        <x:f>IF(OR(L338="",L338="Выходной"),0,IF(L338="Готово",ROUND(24*MOD(I338-H338,1)-J338/60,10),"Проверить"))</x:f>
        <x:v>0</x:v>
      </x:c>
      <x:c r="L338" s="74" t="str">
        <x:f>IF(E338="","",IF(C338="","Нет дня",IF(E338="В","Выходной",IF(LEN(TRIM($B$28))=0,"Нет имени",IF(COUNTIFS($B$10:$B$33,$B$28)&gt;1,"Повтор имени",IF(OR(E338=$B$42,E338=$B$43,E338=$B$44,E338=$B$45,E338=$B$46),IF(INDEX($I$42:$I$46,MATCH(E338,$B$42:$B$46,0))="Готово","Готово","Проверьте смену"),IF(OR(IFERROR(SEARCH("-",E338),0)=0,IFERROR(SEARCH("-",E338,SEARCH("-",E338)+1),0)&gt;0),"Нет кода",IF(OR(H338&lt;0,I338&lt;0),"Неверное время",IF(H338=I338,"Начало равно концу",IF(NOT(ISNUMBER($D$7)),"Проверьте перерыв",IF(OR($D$7&lt;0,$D$7&lt;&gt;INT($D$7)),"Проверьте перерыв",IF($D$7&gt;=ROUND(MOD(I338-H338,1)*1440,8),"Перерыв не меньше смены","Готово"))))))))))))</x:f>
      </x:c>
      <x:c r="M338" s="3"/>
      <x:c r="N338" s="3"/>
      <x:c r="O338" s="3"/>
      <x:c r="P338" s="3"/>
      <x:c r="Q338" s="3"/>
      <x:c r="R338" s="3"/>
      <x:c r="S338" s="3"/>
      <x:c r="T338" s="3"/>
      <x:c r="U338" s="3"/>
      <x:c r="V338" s="3"/>
      <x:c r="W338" s="3"/>
      <x:c r="X338" s="3"/>
      <x:c r="Y338" s="3"/>
      <x:c r="Z338" s="3"/>
      <x:c r="AA338" s="3"/>
      <x:c r="AB338" s="3"/>
      <x:c r="AC338" s="3"/>
      <x:c r="AD338" s="3"/>
      <x:c r="AE338" s="3"/>
      <x:c r="AF338" s="3"/>
      <x:c r="AG338" s="3"/>
      <x:c r="AH338" s="3"/>
      <x:c r="AI338" s="3"/>
      <x:c r="AJ338" s="3"/>
      <x:c r="AK338" s="3"/>
    </x:row>
    <x:row r="339" ht="30" customHeight="1">
      <x:c r="A339" s="3"/>
      <x:c r="B339" s="69" t="str">
        <x:f>IF($B$28="","",$B$28)</x:f>
      </x:c>
      <x:c r="C339" s="70" t="n">
        <x:f>IF(H$8="","",H$8)</x:f>
        <x:v>46331</x:v>
      </x:c>
      <x:c r="D339" s="69" t="str">
        <x:f>IF(H28="","",H28)</x:f>
      </x:c>
      <x:c r="E339" s="69" t="str">
        <x:f>IFERROR(UPPER(CONCATENATE("",SUBSTITUTE(CONCATENATE("",SUBSTITUTE(CONCATENATE("",SUBSTITUTE(TRIM(CONCATENATE("",D339))," ","")),"–","-")),"—","-"))),CONCATENATE("",D339))</x:f>
      </x:c>
      <x:c r="F339" s="69" t="str">
        <x:f>IFERROR(LEFT(CONCATENATE("[",E339),SEARCH("-",E339)),"")</x:f>
      </x:c>
      <x:c r="G339" s="69" t="str">
        <x:f>IFERROR(MID(CONCATENATE(E339,"]"),SEARCH("-",E339)+1,32),"")</x:f>
      </x:c>
      <x:c r="H339" s="71" t="str">
        <x:f>IF(OR(E339="",E339="В"),"",IF(OR(E339=$B$42,E339=$B$43,E339=$B$44,E339=$B$45,E339=$B$46),INDEX($E$42:$E$46,MATCH(E339,$B$42:$B$46,0)),IFERROR(IF(ISNUMBER(SEARCH(":",F339)),IF(AND(OR((LEN(F339)-1)=4,(LEN(F339)-1)=5),MID(F339,1+(LEN(F339)-1)-2,1)=":",ISNUMBER(VALUE(MID(F339,2,1))),IF((LEN(F339)-1)=5,ISNUMBER(VALUE(MID(F339,3,1))),TRUE),ISNUMBER(VALUE(MID(F339,1+(LEN(F339)-1)-1,1))),ISNUMBER(VALUE(MID(F339,1+(LEN(F339)-1),1))),VALUE(MID(F339,2,(LEN(F339)-1)-3))&lt;24,VALUE(MID(F339,1+(LEN(F339)-1)-1,2))&lt;60),VALUE(MID(F339,2,(LEN(F339)-1)-3))/24+VALUE(MID(F339,1+(LEN(F339)-1)-1,2))/1440,-1),IF(AND((LEN(F339)-1)&gt;=1,(LEN(F339)-1)&lt;=2,ISNUMBER(VALUE(MID(F339,2,1))),IF((LEN(F339)-1)=2,ISNUMBER(VALUE(MID(F339,3,1))),TRUE),VALUE(MID(F339,2,(LEN(F339)-1)))&lt;24),VALUE(MID(F339,2,(LEN(F339)-1)))/24,-1)),-1)))</x:f>
      </x:c>
      <x:c r="I339" s="71" t="str">
        <x:f>IF(OR(E339="",E339="В"),"",IF(OR(E339=$B$42,E339=$B$43,E339=$B$44,E339=$B$45,E339=$B$46),INDEX($F$42:$F$46,MATCH(E339,$B$42:$B$46,0)),IFERROR(IF(ISNUMBER(SEARCH(":",G339)),IF(AND(OR((LEN(G339)-1)=4,(LEN(G339)-1)=5),MID(G339,0+(LEN(G339)-1)-2,1)=":",ISNUMBER(VALUE(MID(G339,1,1))),IF((LEN(G339)-1)=5,ISNUMBER(VALUE(MID(G339,2,1))),TRUE),ISNUMBER(VALUE(MID(G339,0+(LEN(G339)-1)-1,1))),ISNUMBER(VALUE(MID(G339,0+(LEN(G339)-1),1))),VALUE(MID(G339,1,(LEN(G339)-1)-3))&lt;24,VALUE(MID(G339,0+(LEN(G339)-1)-1,2))&lt;60),VALUE(MID(G339,1,(LEN(G339)-1)-3))/24+VALUE(MID(G339,0+(LEN(G339)-1)-1,2))/1440,-1),IF(AND((LEN(G339)-1)&gt;=1,(LEN(G339)-1)&lt;=2,ISNUMBER(VALUE(MID(G339,1,1))),IF((LEN(G339)-1)=2,ISNUMBER(VALUE(MID(G339,2,1))),TRUE),VALUE(MID(G339,1,(LEN(G339)-1)))&lt;24),VALUE(MID(G339,1,(LEN(G339)-1)))/24,-1)),-1)))</x:f>
      </x:c>
      <x:c r="J339" s="72" t="n">
        <x:f>IF(OR(E339="",E339="В"),0,IF(OR(E339=$B$42,E339=$B$43,E339=$B$44,E339=$B$45,E339=$B$46),INDEX($G$42:$G$46,MATCH(E339,$B$42:$B$46,0)),$D$7))</x:f>
        <x:v>0</x:v>
      </x:c>
      <x:c r="K339" s="73" t="n">
        <x:f>IF(OR(L339="",L339="Выходной"),0,IF(L339="Готово",ROUND(24*MOD(I339-H339,1)-J339/60,10),"Проверить"))</x:f>
        <x:v>0</x:v>
      </x:c>
      <x:c r="L339" s="74" t="str">
        <x:f>IF(E339="","",IF(C339="","Нет дня",IF(E339="В","Выходной",IF(LEN(TRIM($B$28))=0,"Нет имени",IF(COUNTIFS($B$10:$B$33,$B$28)&gt;1,"Повтор имени",IF(OR(E339=$B$42,E339=$B$43,E339=$B$44,E339=$B$45,E339=$B$46),IF(INDEX($I$42:$I$46,MATCH(E339,$B$42:$B$46,0))="Готово","Готово","Проверьте смену"),IF(OR(IFERROR(SEARCH("-",E339),0)=0,IFERROR(SEARCH("-",E339,SEARCH("-",E339)+1),0)&gt;0),"Нет кода",IF(OR(H339&lt;0,I339&lt;0),"Неверное время",IF(H339=I339,"Начало равно концу",IF(NOT(ISNUMBER($D$7)),"Проверьте перерыв",IF(OR($D$7&lt;0,$D$7&lt;&gt;INT($D$7)),"Проверьте перерыв",IF($D$7&gt;=ROUND(MOD(I339-H339,1)*1440,8),"Перерыв не меньше смены","Готово"))))))))))))</x:f>
      </x:c>
      <x:c r="M339" s="3"/>
      <x:c r="N339" s="3"/>
      <x:c r="O339" s="3"/>
      <x:c r="P339" s="3"/>
      <x:c r="Q339" s="3"/>
      <x:c r="R339" s="3"/>
      <x:c r="S339" s="3"/>
      <x:c r="T339" s="3"/>
      <x:c r="U339" s="3"/>
      <x:c r="V339" s="3"/>
      <x:c r="W339" s="3"/>
      <x:c r="X339" s="3"/>
      <x:c r="Y339" s="3"/>
      <x:c r="Z339" s="3"/>
      <x:c r="AA339" s="3"/>
      <x:c r="AB339" s="3"/>
      <x:c r="AC339" s="3"/>
      <x:c r="AD339" s="3"/>
      <x:c r="AE339" s="3"/>
      <x:c r="AF339" s="3"/>
      <x:c r="AG339" s="3"/>
      <x:c r="AH339" s="3"/>
      <x:c r="AI339" s="3"/>
      <x:c r="AJ339" s="3"/>
      <x:c r="AK339" s="3"/>
    </x:row>
    <x:row r="340" ht="30" customHeight="1">
      <x:c r="A340" s="3"/>
      <x:c r="B340" s="69" t="str">
        <x:f>IF($B$28="","",$B$28)</x:f>
      </x:c>
      <x:c r="C340" s="70" t="n">
        <x:f>IF(I$8="","",I$8)</x:f>
        <x:v>46332</x:v>
      </x:c>
      <x:c r="D340" s="69" t="str">
        <x:f>IF(I28="","",I28)</x:f>
      </x:c>
      <x:c r="E340" s="69" t="str">
        <x:f>IFERROR(UPPER(CONCATENATE("",SUBSTITUTE(CONCATENATE("",SUBSTITUTE(CONCATENATE("",SUBSTITUTE(TRIM(CONCATENATE("",D340))," ","")),"–","-")),"—","-"))),CONCATENATE("",D340))</x:f>
      </x:c>
      <x:c r="F340" s="69" t="str">
        <x:f>IFERROR(LEFT(CONCATENATE("[",E340),SEARCH("-",E340)),"")</x:f>
      </x:c>
      <x:c r="G340" s="69" t="str">
        <x:f>IFERROR(MID(CONCATENATE(E340,"]"),SEARCH("-",E340)+1,32),"")</x:f>
      </x:c>
      <x:c r="H340" s="71" t="str">
        <x:f>IF(OR(E340="",E340="В"),"",IF(OR(E340=$B$42,E340=$B$43,E340=$B$44,E340=$B$45,E340=$B$46),INDEX($E$42:$E$46,MATCH(E340,$B$42:$B$46,0)),IFERROR(IF(ISNUMBER(SEARCH(":",F340)),IF(AND(OR((LEN(F340)-1)=4,(LEN(F340)-1)=5),MID(F340,1+(LEN(F340)-1)-2,1)=":",ISNUMBER(VALUE(MID(F340,2,1))),IF((LEN(F340)-1)=5,ISNUMBER(VALUE(MID(F340,3,1))),TRUE),ISNUMBER(VALUE(MID(F340,1+(LEN(F340)-1)-1,1))),ISNUMBER(VALUE(MID(F340,1+(LEN(F340)-1),1))),VALUE(MID(F340,2,(LEN(F340)-1)-3))&lt;24,VALUE(MID(F340,1+(LEN(F340)-1)-1,2))&lt;60),VALUE(MID(F340,2,(LEN(F340)-1)-3))/24+VALUE(MID(F340,1+(LEN(F340)-1)-1,2))/1440,-1),IF(AND((LEN(F340)-1)&gt;=1,(LEN(F340)-1)&lt;=2,ISNUMBER(VALUE(MID(F340,2,1))),IF((LEN(F340)-1)=2,ISNUMBER(VALUE(MID(F340,3,1))),TRUE),VALUE(MID(F340,2,(LEN(F340)-1)))&lt;24),VALUE(MID(F340,2,(LEN(F340)-1)))/24,-1)),-1)))</x:f>
      </x:c>
      <x:c r="I340" s="71" t="str">
        <x:f>IF(OR(E340="",E340="В"),"",IF(OR(E340=$B$42,E340=$B$43,E340=$B$44,E340=$B$45,E340=$B$46),INDEX($F$42:$F$46,MATCH(E340,$B$42:$B$46,0)),IFERROR(IF(ISNUMBER(SEARCH(":",G340)),IF(AND(OR((LEN(G340)-1)=4,(LEN(G340)-1)=5),MID(G340,0+(LEN(G340)-1)-2,1)=":",ISNUMBER(VALUE(MID(G340,1,1))),IF((LEN(G340)-1)=5,ISNUMBER(VALUE(MID(G340,2,1))),TRUE),ISNUMBER(VALUE(MID(G340,0+(LEN(G340)-1)-1,1))),ISNUMBER(VALUE(MID(G340,0+(LEN(G340)-1),1))),VALUE(MID(G340,1,(LEN(G340)-1)-3))&lt;24,VALUE(MID(G340,0+(LEN(G340)-1)-1,2))&lt;60),VALUE(MID(G340,1,(LEN(G340)-1)-3))/24+VALUE(MID(G340,0+(LEN(G340)-1)-1,2))/1440,-1),IF(AND((LEN(G340)-1)&gt;=1,(LEN(G340)-1)&lt;=2,ISNUMBER(VALUE(MID(G340,1,1))),IF((LEN(G340)-1)=2,ISNUMBER(VALUE(MID(G340,2,1))),TRUE),VALUE(MID(G340,1,(LEN(G340)-1)))&lt;24),VALUE(MID(G340,1,(LEN(G340)-1)))/24,-1)),-1)))</x:f>
      </x:c>
      <x:c r="J340" s="72" t="n">
        <x:f>IF(OR(E340="",E340="В"),0,IF(OR(E340=$B$42,E340=$B$43,E340=$B$44,E340=$B$45,E340=$B$46),INDEX($G$42:$G$46,MATCH(E340,$B$42:$B$46,0)),$D$7))</x:f>
        <x:v>0</x:v>
      </x:c>
      <x:c r="K340" s="73" t="n">
        <x:f>IF(OR(L340="",L340="Выходной"),0,IF(L340="Готово",ROUND(24*MOD(I340-H340,1)-J340/60,10),"Проверить"))</x:f>
        <x:v>0</x:v>
      </x:c>
      <x:c r="L340" s="74" t="str">
        <x:f>IF(E340="","",IF(C340="","Нет дня",IF(E340="В","Выходной",IF(LEN(TRIM($B$28))=0,"Нет имени",IF(COUNTIFS($B$10:$B$33,$B$28)&gt;1,"Повтор имени",IF(OR(E340=$B$42,E340=$B$43,E340=$B$44,E340=$B$45,E340=$B$46),IF(INDEX($I$42:$I$46,MATCH(E340,$B$42:$B$46,0))="Готово","Готово","Проверьте смену"),IF(OR(IFERROR(SEARCH("-",E340),0)=0,IFERROR(SEARCH("-",E340,SEARCH("-",E340)+1),0)&gt;0),"Нет кода",IF(OR(H340&lt;0,I340&lt;0),"Неверное время",IF(H340=I340,"Начало равно концу",IF(NOT(ISNUMBER($D$7)),"Проверьте перерыв",IF(OR($D$7&lt;0,$D$7&lt;&gt;INT($D$7)),"Проверьте перерыв",IF($D$7&gt;=ROUND(MOD(I340-H340,1)*1440,8),"Перерыв не меньше смены","Готово"))))))))))))</x:f>
      </x:c>
      <x:c r="M340" s="3"/>
      <x:c r="N340" s="3"/>
      <x:c r="O340" s="3"/>
      <x:c r="P340" s="3"/>
      <x:c r="Q340" s="3"/>
      <x:c r="R340" s="3"/>
      <x:c r="S340" s="3"/>
      <x:c r="T340" s="3"/>
      <x:c r="U340" s="3"/>
      <x:c r="V340" s="3"/>
      <x:c r="W340" s="3"/>
      <x:c r="X340" s="3"/>
      <x:c r="Y340" s="3"/>
      <x:c r="Z340" s="3"/>
      <x:c r="AA340" s="3"/>
      <x:c r="AB340" s="3"/>
      <x:c r="AC340" s="3"/>
      <x:c r="AD340" s="3"/>
      <x:c r="AE340" s="3"/>
      <x:c r="AF340" s="3"/>
      <x:c r="AG340" s="3"/>
      <x:c r="AH340" s="3"/>
      <x:c r="AI340" s="3"/>
      <x:c r="AJ340" s="3"/>
      <x:c r="AK340" s="3"/>
    </x:row>
    <x:row r="341" ht="30" customHeight="1">
      <x:c r="A341" s="3"/>
      <x:c r="B341" s="69" t="str">
        <x:f>IF($B$28="","",$B$28)</x:f>
      </x:c>
      <x:c r="C341" s="70" t="n">
        <x:f>IF(J$8="","",J$8)</x:f>
        <x:v>46333</x:v>
      </x:c>
      <x:c r="D341" s="69" t="str">
        <x:f>IF(J28="","",J28)</x:f>
      </x:c>
      <x:c r="E341" s="69" t="str">
        <x:f>IFERROR(UPPER(CONCATENATE("",SUBSTITUTE(CONCATENATE("",SUBSTITUTE(CONCATENATE("",SUBSTITUTE(TRIM(CONCATENATE("",D341))," ","")),"–","-")),"—","-"))),CONCATENATE("",D341))</x:f>
      </x:c>
      <x:c r="F341" s="69" t="str">
        <x:f>IFERROR(LEFT(CONCATENATE("[",E341),SEARCH("-",E341)),"")</x:f>
      </x:c>
      <x:c r="G341" s="69" t="str">
        <x:f>IFERROR(MID(CONCATENATE(E341,"]"),SEARCH("-",E341)+1,32),"")</x:f>
      </x:c>
      <x:c r="H341" s="71" t="str">
        <x:f>IF(OR(E341="",E341="В"),"",IF(OR(E341=$B$42,E341=$B$43,E341=$B$44,E341=$B$45,E341=$B$46),INDEX($E$42:$E$46,MATCH(E341,$B$42:$B$46,0)),IFERROR(IF(ISNUMBER(SEARCH(":",F341)),IF(AND(OR((LEN(F341)-1)=4,(LEN(F341)-1)=5),MID(F341,1+(LEN(F341)-1)-2,1)=":",ISNUMBER(VALUE(MID(F341,2,1))),IF((LEN(F341)-1)=5,ISNUMBER(VALUE(MID(F341,3,1))),TRUE),ISNUMBER(VALUE(MID(F341,1+(LEN(F341)-1)-1,1))),ISNUMBER(VALUE(MID(F341,1+(LEN(F341)-1),1))),VALUE(MID(F341,2,(LEN(F341)-1)-3))&lt;24,VALUE(MID(F341,1+(LEN(F341)-1)-1,2))&lt;60),VALUE(MID(F341,2,(LEN(F341)-1)-3))/24+VALUE(MID(F341,1+(LEN(F341)-1)-1,2))/1440,-1),IF(AND((LEN(F341)-1)&gt;=1,(LEN(F341)-1)&lt;=2,ISNUMBER(VALUE(MID(F341,2,1))),IF((LEN(F341)-1)=2,ISNUMBER(VALUE(MID(F341,3,1))),TRUE),VALUE(MID(F341,2,(LEN(F341)-1)))&lt;24),VALUE(MID(F341,2,(LEN(F341)-1)))/24,-1)),-1)))</x:f>
      </x:c>
      <x:c r="I341" s="71" t="str">
        <x:f>IF(OR(E341="",E341="В"),"",IF(OR(E341=$B$42,E341=$B$43,E341=$B$44,E341=$B$45,E341=$B$46),INDEX($F$42:$F$46,MATCH(E341,$B$42:$B$46,0)),IFERROR(IF(ISNUMBER(SEARCH(":",G341)),IF(AND(OR((LEN(G341)-1)=4,(LEN(G341)-1)=5),MID(G341,0+(LEN(G341)-1)-2,1)=":",ISNUMBER(VALUE(MID(G341,1,1))),IF((LEN(G341)-1)=5,ISNUMBER(VALUE(MID(G341,2,1))),TRUE),ISNUMBER(VALUE(MID(G341,0+(LEN(G341)-1)-1,1))),ISNUMBER(VALUE(MID(G341,0+(LEN(G341)-1),1))),VALUE(MID(G341,1,(LEN(G341)-1)-3))&lt;24,VALUE(MID(G341,0+(LEN(G341)-1)-1,2))&lt;60),VALUE(MID(G341,1,(LEN(G341)-1)-3))/24+VALUE(MID(G341,0+(LEN(G341)-1)-1,2))/1440,-1),IF(AND((LEN(G341)-1)&gt;=1,(LEN(G341)-1)&lt;=2,ISNUMBER(VALUE(MID(G341,1,1))),IF((LEN(G341)-1)=2,ISNUMBER(VALUE(MID(G341,2,1))),TRUE),VALUE(MID(G341,1,(LEN(G341)-1)))&lt;24),VALUE(MID(G341,1,(LEN(G341)-1)))/24,-1)),-1)))</x:f>
      </x:c>
      <x:c r="J341" s="72" t="n">
        <x:f>IF(OR(E341="",E341="В"),0,IF(OR(E341=$B$42,E341=$B$43,E341=$B$44,E341=$B$45,E341=$B$46),INDEX($G$42:$G$46,MATCH(E341,$B$42:$B$46,0)),$D$7))</x:f>
        <x:v>0</x:v>
      </x:c>
      <x:c r="K341" s="73" t="n">
        <x:f>IF(OR(L341="",L341="Выходной"),0,IF(L341="Готово",ROUND(24*MOD(I341-H341,1)-J341/60,10),"Проверить"))</x:f>
        <x:v>0</x:v>
      </x:c>
      <x:c r="L341" s="74" t="str">
        <x:f>IF(E341="","",IF(C341="","Нет дня",IF(E341="В","Выходной",IF(LEN(TRIM($B$28))=0,"Нет имени",IF(COUNTIFS($B$10:$B$33,$B$28)&gt;1,"Повтор имени",IF(OR(E341=$B$42,E341=$B$43,E341=$B$44,E341=$B$45,E341=$B$46),IF(INDEX($I$42:$I$46,MATCH(E341,$B$42:$B$46,0))="Готово","Готово","Проверьте смену"),IF(OR(IFERROR(SEARCH("-",E341),0)=0,IFERROR(SEARCH("-",E341,SEARCH("-",E341)+1),0)&gt;0),"Нет кода",IF(OR(H341&lt;0,I341&lt;0),"Неверное время",IF(H341=I341,"Начало равно концу",IF(NOT(ISNUMBER($D$7)),"Проверьте перерыв",IF(OR($D$7&lt;0,$D$7&lt;&gt;INT($D$7)),"Проверьте перерыв",IF($D$7&gt;=ROUND(MOD(I341-H341,1)*1440,8),"Перерыв не меньше смены","Готово"))))))))))))</x:f>
      </x:c>
      <x:c r="M341" s="3"/>
      <x:c r="N341" s="3"/>
      <x:c r="O341" s="3"/>
      <x:c r="P341" s="3"/>
      <x:c r="Q341" s="3"/>
      <x:c r="R341" s="3"/>
      <x:c r="S341" s="3"/>
      <x:c r="T341" s="3"/>
      <x:c r="U341" s="3"/>
      <x:c r="V341" s="3"/>
      <x:c r="W341" s="3"/>
      <x:c r="X341" s="3"/>
      <x:c r="Y341" s="3"/>
      <x:c r="Z341" s="3"/>
      <x:c r="AA341" s="3"/>
      <x:c r="AB341" s="3"/>
      <x:c r="AC341" s="3"/>
      <x:c r="AD341" s="3"/>
      <x:c r="AE341" s="3"/>
      <x:c r="AF341" s="3"/>
      <x:c r="AG341" s="3"/>
      <x:c r="AH341" s="3"/>
      <x:c r="AI341" s="3"/>
      <x:c r="AJ341" s="3"/>
      <x:c r="AK341" s="3"/>
    </x:row>
    <x:row r="342" ht="30" customHeight="1">
      <x:c r="A342" s="3"/>
      <x:c r="B342" s="69" t="str">
        <x:f>IF($B$28="","",$B$28)</x:f>
      </x:c>
      <x:c r="C342" s="70" t="n">
        <x:f>IF(K$8="","",K$8)</x:f>
        <x:v>46334</x:v>
      </x:c>
      <x:c r="D342" s="69" t="str">
        <x:f>IF(K28="","",K28)</x:f>
      </x:c>
      <x:c r="E342" s="69" t="str">
        <x:f>IFERROR(UPPER(CONCATENATE("",SUBSTITUTE(CONCATENATE("",SUBSTITUTE(CONCATENATE("",SUBSTITUTE(TRIM(CONCATENATE("",D342))," ","")),"–","-")),"—","-"))),CONCATENATE("",D342))</x:f>
      </x:c>
      <x:c r="F342" s="69" t="str">
        <x:f>IFERROR(LEFT(CONCATENATE("[",E342),SEARCH("-",E342)),"")</x:f>
      </x:c>
      <x:c r="G342" s="69" t="str">
        <x:f>IFERROR(MID(CONCATENATE(E342,"]"),SEARCH("-",E342)+1,32),"")</x:f>
      </x:c>
      <x:c r="H342" s="71" t="str">
        <x:f>IF(OR(E342="",E342="В"),"",IF(OR(E342=$B$42,E342=$B$43,E342=$B$44,E342=$B$45,E342=$B$46),INDEX($E$42:$E$46,MATCH(E342,$B$42:$B$46,0)),IFERROR(IF(ISNUMBER(SEARCH(":",F342)),IF(AND(OR((LEN(F342)-1)=4,(LEN(F342)-1)=5),MID(F342,1+(LEN(F342)-1)-2,1)=":",ISNUMBER(VALUE(MID(F342,2,1))),IF((LEN(F342)-1)=5,ISNUMBER(VALUE(MID(F342,3,1))),TRUE),ISNUMBER(VALUE(MID(F342,1+(LEN(F342)-1)-1,1))),ISNUMBER(VALUE(MID(F342,1+(LEN(F342)-1),1))),VALUE(MID(F342,2,(LEN(F342)-1)-3))&lt;24,VALUE(MID(F342,1+(LEN(F342)-1)-1,2))&lt;60),VALUE(MID(F342,2,(LEN(F342)-1)-3))/24+VALUE(MID(F342,1+(LEN(F342)-1)-1,2))/1440,-1),IF(AND((LEN(F342)-1)&gt;=1,(LEN(F342)-1)&lt;=2,ISNUMBER(VALUE(MID(F342,2,1))),IF((LEN(F342)-1)=2,ISNUMBER(VALUE(MID(F342,3,1))),TRUE),VALUE(MID(F342,2,(LEN(F342)-1)))&lt;24),VALUE(MID(F342,2,(LEN(F342)-1)))/24,-1)),-1)))</x:f>
      </x:c>
      <x:c r="I342" s="71" t="str">
        <x:f>IF(OR(E342="",E342="В"),"",IF(OR(E342=$B$42,E342=$B$43,E342=$B$44,E342=$B$45,E342=$B$46),INDEX($F$42:$F$46,MATCH(E342,$B$42:$B$46,0)),IFERROR(IF(ISNUMBER(SEARCH(":",G342)),IF(AND(OR((LEN(G342)-1)=4,(LEN(G342)-1)=5),MID(G342,0+(LEN(G342)-1)-2,1)=":",ISNUMBER(VALUE(MID(G342,1,1))),IF((LEN(G342)-1)=5,ISNUMBER(VALUE(MID(G342,2,1))),TRUE),ISNUMBER(VALUE(MID(G342,0+(LEN(G342)-1)-1,1))),ISNUMBER(VALUE(MID(G342,0+(LEN(G342)-1),1))),VALUE(MID(G342,1,(LEN(G342)-1)-3))&lt;24,VALUE(MID(G342,0+(LEN(G342)-1)-1,2))&lt;60),VALUE(MID(G342,1,(LEN(G342)-1)-3))/24+VALUE(MID(G342,0+(LEN(G342)-1)-1,2))/1440,-1),IF(AND((LEN(G342)-1)&gt;=1,(LEN(G342)-1)&lt;=2,ISNUMBER(VALUE(MID(G342,1,1))),IF((LEN(G342)-1)=2,ISNUMBER(VALUE(MID(G342,2,1))),TRUE),VALUE(MID(G342,1,(LEN(G342)-1)))&lt;24),VALUE(MID(G342,1,(LEN(G342)-1)))/24,-1)),-1)))</x:f>
      </x:c>
      <x:c r="J342" s="72" t="n">
        <x:f>IF(OR(E342="",E342="В"),0,IF(OR(E342=$B$42,E342=$B$43,E342=$B$44,E342=$B$45,E342=$B$46),INDEX($G$42:$G$46,MATCH(E342,$B$42:$B$46,0)),$D$7))</x:f>
        <x:v>0</x:v>
      </x:c>
      <x:c r="K342" s="73" t="n">
        <x:f>IF(OR(L342="",L342="Выходной"),0,IF(L342="Готово",ROUND(24*MOD(I342-H342,1)-J342/60,10),"Проверить"))</x:f>
        <x:v>0</x:v>
      </x:c>
      <x:c r="L342" s="74" t="str">
        <x:f>IF(E342="","",IF(C342="","Нет дня",IF(E342="В","Выходной",IF(LEN(TRIM($B$28))=0,"Нет имени",IF(COUNTIFS($B$10:$B$33,$B$28)&gt;1,"Повтор имени",IF(OR(E342=$B$42,E342=$B$43,E342=$B$44,E342=$B$45,E342=$B$46),IF(INDEX($I$42:$I$46,MATCH(E342,$B$42:$B$46,0))="Готово","Готово","Проверьте смену"),IF(OR(IFERROR(SEARCH("-",E342),0)=0,IFERROR(SEARCH("-",E342,SEARCH("-",E342)+1),0)&gt;0),"Нет кода",IF(OR(H342&lt;0,I342&lt;0),"Неверное время",IF(H342=I342,"Начало равно концу",IF(NOT(ISNUMBER($D$7)),"Проверьте перерыв",IF(OR($D$7&lt;0,$D$7&lt;&gt;INT($D$7)),"Проверьте перерыв",IF($D$7&gt;=ROUND(MOD(I342-H342,1)*1440,8),"Перерыв не меньше смены","Готово"))))))))))))</x:f>
      </x:c>
      <x:c r="M342" s="3"/>
      <x:c r="N342" s="3"/>
      <x:c r="O342" s="3"/>
      <x:c r="P342" s="3"/>
      <x:c r="Q342" s="3"/>
      <x:c r="R342" s="3"/>
      <x:c r="S342" s="3"/>
      <x:c r="T342" s="3"/>
      <x:c r="U342" s="3"/>
      <x:c r="V342" s="3"/>
      <x:c r="W342" s="3"/>
      <x:c r="X342" s="3"/>
      <x:c r="Y342" s="3"/>
      <x:c r="Z342" s="3"/>
      <x:c r="AA342" s="3"/>
      <x:c r="AB342" s="3"/>
      <x:c r="AC342" s="3"/>
      <x:c r="AD342" s="3"/>
      <x:c r="AE342" s="3"/>
      <x:c r="AF342" s="3"/>
      <x:c r="AG342" s="3"/>
      <x:c r="AH342" s="3"/>
      <x:c r="AI342" s="3"/>
      <x:c r="AJ342" s="3"/>
      <x:c r="AK342" s="3"/>
    </x:row>
    <x:row r="343" ht="30" customHeight="1">
      <x:c r="A343" s="3"/>
      <x:c r="B343" s="69" t="str">
        <x:f>IF($B$28="","",$B$28)</x:f>
      </x:c>
      <x:c r="C343" s="70" t="n">
        <x:f>IF(L$8="","",L$8)</x:f>
        <x:v>46335</x:v>
      </x:c>
      <x:c r="D343" s="69" t="str">
        <x:f>IF(L28="","",L28)</x:f>
      </x:c>
      <x:c r="E343" s="69" t="str">
        <x:f>IFERROR(UPPER(CONCATENATE("",SUBSTITUTE(CONCATENATE("",SUBSTITUTE(CONCATENATE("",SUBSTITUTE(TRIM(CONCATENATE("",D343))," ","")),"–","-")),"—","-"))),CONCATENATE("",D343))</x:f>
      </x:c>
      <x:c r="F343" s="69" t="str">
        <x:f>IFERROR(LEFT(CONCATENATE("[",E343),SEARCH("-",E343)),"")</x:f>
      </x:c>
      <x:c r="G343" s="69" t="str">
        <x:f>IFERROR(MID(CONCATENATE(E343,"]"),SEARCH("-",E343)+1,32),"")</x:f>
      </x:c>
      <x:c r="H343" s="71" t="str">
        <x:f>IF(OR(E343="",E343="В"),"",IF(OR(E343=$B$42,E343=$B$43,E343=$B$44,E343=$B$45,E343=$B$46),INDEX($E$42:$E$46,MATCH(E343,$B$42:$B$46,0)),IFERROR(IF(ISNUMBER(SEARCH(":",F343)),IF(AND(OR((LEN(F343)-1)=4,(LEN(F343)-1)=5),MID(F343,1+(LEN(F343)-1)-2,1)=":",ISNUMBER(VALUE(MID(F343,2,1))),IF((LEN(F343)-1)=5,ISNUMBER(VALUE(MID(F343,3,1))),TRUE),ISNUMBER(VALUE(MID(F343,1+(LEN(F343)-1)-1,1))),ISNUMBER(VALUE(MID(F343,1+(LEN(F343)-1),1))),VALUE(MID(F343,2,(LEN(F343)-1)-3))&lt;24,VALUE(MID(F343,1+(LEN(F343)-1)-1,2))&lt;60),VALUE(MID(F343,2,(LEN(F343)-1)-3))/24+VALUE(MID(F343,1+(LEN(F343)-1)-1,2))/1440,-1),IF(AND((LEN(F343)-1)&gt;=1,(LEN(F343)-1)&lt;=2,ISNUMBER(VALUE(MID(F343,2,1))),IF((LEN(F343)-1)=2,ISNUMBER(VALUE(MID(F343,3,1))),TRUE),VALUE(MID(F343,2,(LEN(F343)-1)))&lt;24),VALUE(MID(F343,2,(LEN(F343)-1)))/24,-1)),-1)))</x:f>
      </x:c>
      <x:c r="I343" s="71" t="str">
        <x:f>IF(OR(E343="",E343="В"),"",IF(OR(E343=$B$42,E343=$B$43,E343=$B$44,E343=$B$45,E343=$B$46),INDEX($F$42:$F$46,MATCH(E343,$B$42:$B$46,0)),IFERROR(IF(ISNUMBER(SEARCH(":",G343)),IF(AND(OR((LEN(G343)-1)=4,(LEN(G343)-1)=5),MID(G343,0+(LEN(G343)-1)-2,1)=":",ISNUMBER(VALUE(MID(G343,1,1))),IF((LEN(G343)-1)=5,ISNUMBER(VALUE(MID(G343,2,1))),TRUE),ISNUMBER(VALUE(MID(G343,0+(LEN(G343)-1)-1,1))),ISNUMBER(VALUE(MID(G343,0+(LEN(G343)-1),1))),VALUE(MID(G343,1,(LEN(G343)-1)-3))&lt;24,VALUE(MID(G343,0+(LEN(G343)-1)-1,2))&lt;60),VALUE(MID(G343,1,(LEN(G343)-1)-3))/24+VALUE(MID(G343,0+(LEN(G343)-1)-1,2))/1440,-1),IF(AND((LEN(G343)-1)&gt;=1,(LEN(G343)-1)&lt;=2,ISNUMBER(VALUE(MID(G343,1,1))),IF((LEN(G343)-1)=2,ISNUMBER(VALUE(MID(G343,2,1))),TRUE),VALUE(MID(G343,1,(LEN(G343)-1)))&lt;24),VALUE(MID(G343,1,(LEN(G343)-1)))/24,-1)),-1)))</x:f>
      </x:c>
      <x:c r="J343" s="72" t="n">
        <x:f>IF(OR(E343="",E343="В"),0,IF(OR(E343=$B$42,E343=$B$43,E343=$B$44,E343=$B$45,E343=$B$46),INDEX($G$42:$G$46,MATCH(E343,$B$42:$B$46,0)),$D$7))</x:f>
        <x:v>0</x:v>
      </x:c>
      <x:c r="K343" s="73" t="n">
        <x:f>IF(OR(L343="",L343="Выходной"),0,IF(L343="Готово",ROUND(24*MOD(I343-H343,1)-J343/60,10),"Проверить"))</x:f>
        <x:v>0</x:v>
      </x:c>
      <x:c r="L343" s="74" t="str">
        <x:f>IF(E343="","",IF(C343="","Нет дня",IF(E343="В","Выходной",IF(LEN(TRIM($B$28))=0,"Нет имени",IF(COUNTIFS($B$10:$B$33,$B$28)&gt;1,"Повтор имени",IF(OR(E343=$B$42,E343=$B$43,E343=$B$44,E343=$B$45,E343=$B$46),IF(INDEX($I$42:$I$46,MATCH(E343,$B$42:$B$46,0))="Готово","Готово","Проверьте смену"),IF(OR(IFERROR(SEARCH("-",E343),0)=0,IFERROR(SEARCH("-",E343,SEARCH("-",E343)+1),0)&gt;0),"Нет кода",IF(OR(H343&lt;0,I343&lt;0),"Неверное время",IF(H343=I343,"Начало равно концу",IF(NOT(ISNUMBER($D$7)),"Проверьте перерыв",IF(OR($D$7&lt;0,$D$7&lt;&gt;INT($D$7)),"Проверьте перерыв",IF($D$7&gt;=ROUND(MOD(I343-H343,1)*1440,8),"Перерыв не меньше смены","Готово"))))))))))))</x:f>
      </x:c>
      <x:c r="M343" s="3"/>
      <x:c r="N343" s="3"/>
      <x:c r="O343" s="3"/>
      <x:c r="P343" s="3"/>
      <x:c r="Q343" s="3"/>
      <x:c r="R343" s="3"/>
      <x:c r="S343" s="3"/>
      <x:c r="T343" s="3"/>
      <x:c r="U343" s="3"/>
      <x:c r="V343" s="3"/>
      <x:c r="W343" s="3"/>
      <x:c r="X343" s="3"/>
      <x:c r="Y343" s="3"/>
      <x:c r="Z343" s="3"/>
      <x:c r="AA343" s="3"/>
      <x:c r="AB343" s="3"/>
      <x:c r="AC343" s="3"/>
      <x:c r="AD343" s="3"/>
      <x:c r="AE343" s="3"/>
      <x:c r="AF343" s="3"/>
      <x:c r="AG343" s="3"/>
      <x:c r="AH343" s="3"/>
      <x:c r="AI343" s="3"/>
      <x:c r="AJ343" s="3"/>
      <x:c r="AK343" s="3"/>
    </x:row>
    <x:row r="344" ht="30" customHeight="1">
      <x:c r="A344" s="3"/>
      <x:c r="B344" s="69" t="str">
        <x:f>IF($B$28="","",$B$28)</x:f>
      </x:c>
      <x:c r="C344" s="70" t="n">
        <x:f>IF(M$8="","",M$8)</x:f>
        <x:v>46336</x:v>
      </x:c>
      <x:c r="D344" s="69" t="str">
        <x:f>IF(M28="","",M28)</x:f>
      </x:c>
      <x:c r="E344" s="69" t="str">
        <x:f>IFERROR(UPPER(CONCATENATE("",SUBSTITUTE(CONCATENATE("",SUBSTITUTE(CONCATENATE("",SUBSTITUTE(TRIM(CONCATENATE("",D344))," ","")),"–","-")),"—","-"))),CONCATENATE("",D344))</x:f>
      </x:c>
      <x:c r="F344" s="69" t="str">
        <x:f>IFERROR(LEFT(CONCATENATE("[",E344),SEARCH("-",E344)),"")</x:f>
      </x:c>
      <x:c r="G344" s="69" t="str">
        <x:f>IFERROR(MID(CONCATENATE(E344,"]"),SEARCH("-",E344)+1,32),"")</x:f>
      </x:c>
      <x:c r="H344" s="71" t="str">
        <x:f>IF(OR(E344="",E344="В"),"",IF(OR(E344=$B$42,E344=$B$43,E344=$B$44,E344=$B$45,E344=$B$46),INDEX($E$42:$E$46,MATCH(E344,$B$42:$B$46,0)),IFERROR(IF(ISNUMBER(SEARCH(":",F344)),IF(AND(OR((LEN(F344)-1)=4,(LEN(F344)-1)=5),MID(F344,1+(LEN(F344)-1)-2,1)=":",ISNUMBER(VALUE(MID(F344,2,1))),IF((LEN(F344)-1)=5,ISNUMBER(VALUE(MID(F344,3,1))),TRUE),ISNUMBER(VALUE(MID(F344,1+(LEN(F344)-1)-1,1))),ISNUMBER(VALUE(MID(F344,1+(LEN(F344)-1),1))),VALUE(MID(F344,2,(LEN(F344)-1)-3))&lt;24,VALUE(MID(F344,1+(LEN(F344)-1)-1,2))&lt;60),VALUE(MID(F344,2,(LEN(F344)-1)-3))/24+VALUE(MID(F344,1+(LEN(F344)-1)-1,2))/1440,-1),IF(AND((LEN(F344)-1)&gt;=1,(LEN(F344)-1)&lt;=2,ISNUMBER(VALUE(MID(F344,2,1))),IF((LEN(F344)-1)=2,ISNUMBER(VALUE(MID(F344,3,1))),TRUE),VALUE(MID(F344,2,(LEN(F344)-1)))&lt;24),VALUE(MID(F344,2,(LEN(F344)-1)))/24,-1)),-1)))</x:f>
      </x:c>
      <x:c r="I344" s="71" t="str">
        <x:f>IF(OR(E344="",E344="В"),"",IF(OR(E344=$B$42,E344=$B$43,E344=$B$44,E344=$B$45,E344=$B$46),INDEX($F$42:$F$46,MATCH(E344,$B$42:$B$46,0)),IFERROR(IF(ISNUMBER(SEARCH(":",G344)),IF(AND(OR((LEN(G344)-1)=4,(LEN(G344)-1)=5),MID(G344,0+(LEN(G344)-1)-2,1)=":",ISNUMBER(VALUE(MID(G344,1,1))),IF((LEN(G344)-1)=5,ISNUMBER(VALUE(MID(G344,2,1))),TRUE),ISNUMBER(VALUE(MID(G344,0+(LEN(G344)-1)-1,1))),ISNUMBER(VALUE(MID(G344,0+(LEN(G344)-1),1))),VALUE(MID(G344,1,(LEN(G344)-1)-3))&lt;24,VALUE(MID(G344,0+(LEN(G344)-1)-1,2))&lt;60),VALUE(MID(G344,1,(LEN(G344)-1)-3))/24+VALUE(MID(G344,0+(LEN(G344)-1)-1,2))/1440,-1),IF(AND((LEN(G344)-1)&gt;=1,(LEN(G344)-1)&lt;=2,ISNUMBER(VALUE(MID(G344,1,1))),IF((LEN(G344)-1)=2,ISNUMBER(VALUE(MID(G344,2,1))),TRUE),VALUE(MID(G344,1,(LEN(G344)-1)))&lt;24),VALUE(MID(G344,1,(LEN(G344)-1)))/24,-1)),-1)))</x:f>
      </x:c>
      <x:c r="J344" s="72" t="n">
        <x:f>IF(OR(E344="",E344="В"),0,IF(OR(E344=$B$42,E344=$B$43,E344=$B$44,E344=$B$45,E344=$B$46),INDEX($G$42:$G$46,MATCH(E344,$B$42:$B$46,0)),$D$7))</x:f>
        <x:v>0</x:v>
      </x:c>
      <x:c r="K344" s="73" t="n">
        <x:f>IF(OR(L344="",L344="Выходной"),0,IF(L344="Готово",ROUND(24*MOD(I344-H344,1)-J344/60,10),"Проверить"))</x:f>
        <x:v>0</x:v>
      </x:c>
      <x:c r="L344" s="74" t="str">
        <x:f>IF(E344="","",IF(C344="","Нет дня",IF(E344="В","Выходной",IF(LEN(TRIM($B$28))=0,"Нет имени",IF(COUNTIFS($B$10:$B$33,$B$28)&gt;1,"Повтор имени",IF(OR(E344=$B$42,E344=$B$43,E344=$B$44,E344=$B$45,E344=$B$46),IF(INDEX($I$42:$I$46,MATCH(E344,$B$42:$B$46,0))="Готово","Готово","Проверьте смену"),IF(OR(IFERROR(SEARCH("-",E344),0)=0,IFERROR(SEARCH("-",E344,SEARCH("-",E344)+1),0)&gt;0),"Нет кода",IF(OR(H344&lt;0,I344&lt;0),"Неверное время",IF(H344=I344,"Начало равно концу",IF(NOT(ISNUMBER($D$7)),"Проверьте перерыв",IF(OR($D$7&lt;0,$D$7&lt;&gt;INT($D$7)),"Проверьте перерыв",IF($D$7&gt;=ROUND(MOD(I344-H344,1)*1440,8),"Перерыв не меньше смены","Готово"))))))))))))</x:f>
      </x:c>
      <x:c r="M344" s="3"/>
      <x:c r="N344" s="3"/>
      <x:c r="O344" s="3"/>
      <x:c r="P344" s="3"/>
      <x:c r="Q344" s="3"/>
      <x:c r="R344" s="3"/>
      <x:c r="S344" s="3"/>
      <x:c r="T344" s="3"/>
      <x:c r="U344" s="3"/>
      <x:c r="V344" s="3"/>
      <x:c r="W344" s="3"/>
      <x:c r="X344" s="3"/>
      <x:c r="Y344" s="3"/>
      <x:c r="Z344" s="3"/>
      <x:c r="AA344" s="3"/>
      <x:c r="AB344" s="3"/>
      <x:c r="AC344" s="3"/>
      <x:c r="AD344" s="3"/>
      <x:c r="AE344" s="3"/>
      <x:c r="AF344" s="3"/>
      <x:c r="AG344" s="3"/>
      <x:c r="AH344" s="3"/>
      <x:c r="AI344" s="3"/>
      <x:c r="AJ344" s="3"/>
      <x:c r="AK344" s="3"/>
    </x:row>
    <x:row r="345" ht="30" customHeight="1">
      <x:c r="A345" s="3"/>
      <x:c r="B345" s="69" t="str">
        <x:f>IF($B$28="","",$B$28)</x:f>
      </x:c>
      <x:c r="C345" s="70" t="n">
        <x:f>IF(N$8="","",N$8)</x:f>
        <x:v>46337</x:v>
      </x:c>
      <x:c r="D345" s="69" t="str">
        <x:f>IF(N28="","",N28)</x:f>
      </x:c>
      <x:c r="E345" s="69" t="str">
        <x:f>IFERROR(UPPER(CONCATENATE("",SUBSTITUTE(CONCATENATE("",SUBSTITUTE(CONCATENATE("",SUBSTITUTE(TRIM(CONCATENATE("",D345))," ","")),"–","-")),"—","-"))),CONCATENATE("",D345))</x:f>
      </x:c>
      <x:c r="F345" s="69" t="str">
        <x:f>IFERROR(LEFT(CONCATENATE("[",E345),SEARCH("-",E345)),"")</x:f>
      </x:c>
      <x:c r="G345" s="69" t="str">
        <x:f>IFERROR(MID(CONCATENATE(E345,"]"),SEARCH("-",E345)+1,32),"")</x:f>
      </x:c>
      <x:c r="H345" s="71" t="str">
        <x:f>IF(OR(E345="",E345="В"),"",IF(OR(E345=$B$42,E345=$B$43,E345=$B$44,E345=$B$45,E345=$B$46),INDEX($E$42:$E$46,MATCH(E345,$B$42:$B$46,0)),IFERROR(IF(ISNUMBER(SEARCH(":",F345)),IF(AND(OR((LEN(F345)-1)=4,(LEN(F345)-1)=5),MID(F345,1+(LEN(F345)-1)-2,1)=":",ISNUMBER(VALUE(MID(F345,2,1))),IF((LEN(F345)-1)=5,ISNUMBER(VALUE(MID(F345,3,1))),TRUE),ISNUMBER(VALUE(MID(F345,1+(LEN(F345)-1)-1,1))),ISNUMBER(VALUE(MID(F345,1+(LEN(F345)-1),1))),VALUE(MID(F345,2,(LEN(F345)-1)-3))&lt;24,VALUE(MID(F345,1+(LEN(F345)-1)-1,2))&lt;60),VALUE(MID(F345,2,(LEN(F345)-1)-3))/24+VALUE(MID(F345,1+(LEN(F345)-1)-1,2))/1440,-1),IF(AND((LEN(F345)-1)&gt;=1,(LEN(F345)-1)&lt;=2,ISNUMBER(VALUE(MID(F345,2,1))),IF((LEN(F345)-1)=2,ISNUMBER(VALUE(MID(F345,3,1))),TRUE),VALUE(MID(F345,2,(LEN(F345)-1)))&lt;24),VALUE(MID(F345,2,(LEN(F345)-1)))/24,-1)),-1)))</x:f>
      </x:c>
      <x:c r="I345" s="71" t="str">
        <x:f>IF(OR(E345="",E345="В"),"",IF(OR(E345=$B$42,E345=$B$43,E345=$B$44,E345=$B$45,E345=$B$46),INDEX($F$42:$F$46,MATCH(E345,$B$42:$B$46,0)),IFERROR(IF(ISNUMBER(SEARCH(":",G345)),IF(AND(OR((LEN(G345)-1)=4,(LEN(G345)-1)=5),MID(G345,0+(LEN(G345)-1)-2,1)=":",ISNUMBER(VALUE(MID(G345,1,1))),IF((LEN(G345)-1)=5,ISNUMBER(VALUE(MID(G345,2,1))),TRUE),ISNUMBER(VALUE(MID(G345,0+(LEN(G345)-1)-1,1))),ISNUMBER(VALUE(MID(G345,0+(LEN(G345)-1),1))),VALUE(MID(G345,1,(LEN(G345)-1)-3))&lt;24,VALUE(MID(G345,0+(LEN(G345)-1)-1,2))&lt;60),VALUE(MID(G345,1,(LEN(G345)-1)-3))/24+VALUE(MID(G345,0+(LEN(G345)-1)-1,2))/1440,-1),IF(AND((LEN(G345)-1)&gt;=1,(LEN(G345)-1)&lt;=2,ISNUMBER(VALUE(MID(G345,1,1))),IF((LEN(G345)-1)=2,ISNUMBER(VALUE(MID(G345,2,1))),TRUE),VALUE(MID(G345,1,(LEN(G345)-1)))&lt;24),VALUE(MID(G345,1,(LEN(G345)-1)))/24,-1)),-1)))</x:f>
      </x:c>
      <x:c r="J345" s="72" t="n">
        <x:f>IF(OR(E345="",E345="В"),0,IF(OR(E345=$B$42,E345=$B$43,E345=$B$44,E345=$B$45,E345=$B$46),INDEX($G$42:$G$46,MATCH(E345,$B$42:$B$46,0)),$D$7))</x:f>
        <x:v>0</x:v>
      </x:c>
      <x:c r="K345" s="73" t="n">
        <x:f>IF(OR(L345="",L345="Выходной"),0,IF(L345="Готово",ROUND(24*MOD(I345-H345,1)-J345/60,10),"Проверить"))</x:f>
        <x:v>0</x:v>
      </x:c>
      <x:c r="L345" s="74" t="str">
        <x:f>IF(E345="","",IF(C345="","Нет дня",IF(E345="В","Выходной",IF(LEN(TRIM($B$28))=0,"Нет имени",IF(COUNTIFS($B$10:$B$33,$B$28)&gt;1,"Повтор имени",IF(OR(E345=$B$42,E345=$B$43,E345=$B$44,E345=$B$45,E345=$B$46),IF(INDEX($I$42:$I$46,MATCH(E345,$B$42:$B$46,0))="Готово","Готово","Проверьте смену"),IF(OR(IFERROR(SEARCH("-",E345),0)=0,IFERROR(SEARCH("-",E345,SEARCH("-",E345)+1),0)&gt;0),"Нет кода",IF(OR(H345&lt;0,I345&lt;0),"Неверное время",IF(H345=I345,"Начало равно концу",IF(NOT(ISNUMBER($D$7)),"Проверьте перерыв",IF(OR($D$7&lt;0,$D$7&lt;&gt;INT($D$7)),"Проверьте перерыв",IF($D$7&gt;=ROUND(MOD(I345-H345,1)*1440,8),"Перерыв не меньше смены","Готово"))))))))))))</x:f>
      </x:c>
      <x:c r="M345" s="3"/>
      <x:c r="N345" s="3"/>
      <x:c r="O345" s="3"/>
      <x:c r="P345" s="3"/>
      <x:c r="Q345" s="3"/>
      <x:c r="R345" s="3"/>
      <x:c r="S345" s="3"/>
      <x:c r="T345" s="3"/>
      <x:c r="U345" s="3"/>
      <x:c r="V345" s="3"/>
      <x:c r="W345" s="3"/>
      <x:c r="X345" s="3"/>
      <x:c r="Y345" s="3"/>
      <x:c r="Z345" s="3"/>
      <x:c r="AA345" s="3"/>
      <x:c r="AB345" s="3"/>
      <x:c r="AC345" s="3"/>
      <x:c r="AD345" s="3"/>
      <x:c r="AE345" s="3"/>
      <x:c r="AF345" s="3"/>
      <x:c r="AG345" s="3"/>
      <x:c r="AH345" s="3"/>
      <x:c r="AI345" s="3"/>
      <x:c r="AJ345" s="3"/>
      <x:c r="AK345" s="3"/>
    </x:row>
    <x:row r="346" ht="30" customHeight="1">
      <x:c r="A346" s="3"/>
      <x:c r="B346" s="69" t="str">
        <x:f>IF($B$28="","",$B$28)</x:f>
      </x:c>
      <x:c r="C346" s="70" t="n">
        <x:f>IF(O$8="","",O$8)</x:f>
        <x:v>46338</x:v>
      </x:c>
      <x:c r="D346" s="69" t="str">
        <x:f>IF(O28="","",O28)</x:f>
      </x:c>
      <x:c r="E346" s="69" t="str">
        <x:f>IFERROR(UPPER(CONCATENATE("",SUBSTITUTE(CONCATENATE("",SUBSTITUTE(CONCATENATE("",SUBSTITUTE(TRIM(CONCATENATE("",D346))," ","")),"–","-")),"—","-"))),CONCATENATE("",D346))</x:f>
      </x:c>
      <x:c r="F346" s="69" t="str">
        <x:f>IFERROR(LEFT(CONCATENATE("[",E346),SEARCH("-",E346)),"")</x:f>
      </x:c>
      <x:c r="G346" s="69" t="str">
        <x:f>IFERROR(MID(CONCATENATE(E346,"]"),SEARCH("-",E346)+1,32),"")</x:f>
      </x:c>
      <x:c r="H346" s="71" t="str">
        <x:f>IF(OR(E346="",E346="В"),"",IF(OR(E346=$B$42,E346=$B$43,E346=$B$44,E346=$B$45,E346=$B$46),INDEX($E$42:$E$46,MATCH(E346,$B$42:$B$46,0)),IFERROR(IF(ISNUMBER(SEARCH(":",F346)),IF(AND(OR((LEN(F346)-1)=4,(LEN(F346)-1)=5),MID(F346,1+(LEN(F346)-1)-2,1)=":",ISNUMBER(VALUE(MID(F346,2,1))),IF((LEN(F346)-1)=5,ISNUMBER(VALUE(MID(F346,3,1))),TRUE),ISNUMBER(VALUE(MID(F346,1+(LEN(F346)-1)-1,1))),ISNUMBER(VALUE(MID(F346,1+(LEN(F346)-1),1))),VALUE(MID(F346,2,(LEN(F346)-1)-3))&lt;24,VALUE(MID(F346,1+(LEN(F346)-1)-1,2))&lt;60),VALUE(MID(F346,2,(LEN(F346)-1)-3))/24+VALUE(MID(F346,1+(LEN(F346)-1)-1,2))/1440,-1),IF(AND((LEN(F346)-1)&gt;=1,(LEN(F346)-1)&lt;=2,ISNUMBER(VALUE(MID(F346,2,1))),IF((LEN(F346)-1)=2,ISNUMBER(VALUE(MID(F346,3,1))),TRUE),VALUE(MID(F346,2,(LEN(F346)-1)))&lt;24),VALUE(MID(F346,2,(LEN(F346)-1)))/24,-1)),-1)))</x:f>
      </x:c>
      <x:c r="I346" s="71" t="str">
        <x:f>IF(OR(E346="",E346="В"),"",IF(OR(E346=$B$42,E346=$B$43,E346=$B$44,E346=$B$45,E346=$B$46),INDEX($F$42:$F$46,MATCH(E346,$B$42:$B$46,0)),IFERROR(IF(ISNUMBER(SEARCH(":",G346)),IF(AND(OR((LEN(G346)-1)=4,(LEN(G346)-1)=5),MID(G346,0+(LEN(G346)-1)-2,1)=":",ISNUMBER(VALUE(MID(G346,1,1))),IF((LEN(G346)-1)=5,ISNUMBER(VALUE(MID(G346,2,1))),TRUE),ISNUMBER(VALUE(MID(G346,0+(LEN(G346)-1)-1,1))),ISNUMBER(VALUE(MID(G346,0+(LEN(G346)-1),1))),VALUE(MID(G346,1,(LEN(G346)-1)-3))&lt;24,VALUE(MID(G346,0+(LEN(G346)-1)-1,2))&lt;60),VALUE(MID(G346,1,(LEN(G346)-1)-3))/24+VALUE(MID(G346,0+(LEN(G346)-1)-1,2))/1440,-1),IF(AND((LEN(G346)-1)&gt;=1,(LEN(G346)-1)&lt;=2,ISNUMBER(VALUE(MID(G346,1,1))),IF((LEN(G346)-1)=2,ISNUMBER(VALUE(MID(G346,2,1))),TRUE),VALUE(MID(G346,1,(LEN(G346)-1)))&lt;24),VALUE(MID(G346,1,(LEN(G346)-1)))/24,-1)),-1)))</x:f>
      </x:c>
      <x:c r="J346" s="72" t="n">
        <x:f>IF(OR(E346="",E346="В"),0,IF(OR(E346=$B$42,E346=$B$43,E346=$B$44,E346=$B$45,E346=$B$46),INDEX($G$42:$G$46,MATCH(E346,$B$42:$B$46,0)),$D$7))</x:f>
        <x:v>0</x:v>
      </x:c>
      <x:c r="K346" s="73" t="n">
        <x:f>IF(OR(L346="",L346="Выходной"),0,IF(L346="Готово",ROUND(24*MOD(I346-H346,1)-J346/60,10),"Проверить"))</x:f>
        <x:v>0</x:v>
      </x:c>
      <x:c r="L346" s="74" t="str">
        <x:f>IF(E346="","",IF(C346="","Нет дня",IF(E346="В","Выходной",IF(LEN(TRIM($B$28))=0,"Нет имени",IF(COUNTIFS($B$10:$B$33,$B$28)&gt;1,"Повтор имени",IF(OR(E346=$B$42,E346=$B$43,E346=$B$44,E346=$B$45,E346=$B$46),IF(INDEX($I$42:$I$46,MATCH(E346,$B$42:$B$46,0))="Готово","Готово","Проверьте смену"),IF(OR(IFERROR(SEARCH("-",E346),0)=0,IFERROR(SEARCH("-",E346,SEARCH("-",E346)+1),0)&gt;0),"Нет кода",IF(OR(H346&lt;0,I346&lt;0),"Неверное время",IF(H346=I346,"Начало равно концу",IF(NOT(ISNUMBER($D$7)),"Проверьте перерыв",IF(OR($D$7&lt;0,$D$7&lt;&gt;INT($D$7)),"Проверьте перерыв",IF($D$7&gt;=ROUND(MOD(I346-H346,1)*1440,8),"Перерыв не меньше смены","Готово"))))))))))))</x:f>
      </x:c>
      <x:c r="M346" s="3"/>
      <x:c r="N346" s="3"/>
      <x:c r="O346" s="3"/>
      <x:c r="P346" s="3"/>
      <x:c r="Q346" s="3"/>
      <x:c r="R346" s="3"/>
      <x:c r="S346" s="3"/>
      <x:c r="T346" s="3"/>
      <x:c r="U346" s="3"/>
      <x:c r="V346" s="3"/>
      <x:c r="W346" s="3"/>
      <x:c r="X346" s="3"/>
      <x:c r="Y346" s="3"/>
      <x:c r="Z346" s="3"/>
      <x:c r="AA346" s="3"/>
      <x:c r="AB346" s="3"/>
      <x:c r="AC346" s="3"/>
      <x:c r="AD346" s="3"/>
      <x:c r="AE346" s="3"/>
      <x:c r="AF346" s="3"/>
      <x:c r="AG346" s="3"/>
      <x:c r="AH346" s="3"/>
      <x:c r="AI346" s="3"/>
      <x:c r="AJ346" s="3"/>
      <x:c r="AK346" s="3"/>
    </x:row>
    <x:row r="347" ht="30" customHeight="1">
      <x:c r="A347" s="3"/>
      <x:c r="B347" s="69" t="str">
        <x:f>IF($B$28="","",$B$28)</x:f>
      </x:c>
      <x:c r="C347" s="70" t="n">
        <x:f>IF(P$8="","",P$8)</x:f>
        <x:v>46339</x:v>
      </x:c>
      <x:c r="D347" s="69" t="str">
        <x:f>IF(P28="","",P28)</x:f>
      </x:c>
      <x:c r="E347" s="69" t="str">
        <x:f>IFERROR(UPPER(CONCATENATE("",SUBSTITUTE(CONCATENATE("",SUBSTITUTE(CONCATENATE("",SUBSTITUTE(TRIM(CONCATENATE("",D347))," ","")),"–","-")),"—","-"))),CONCATENATE("",D347))</x:f>
      </x:c>
      <x:c r="F347" s="69" t="str">
        <x:f>IFERROR(LEFT(CONCATENATE("[",E347),SEARCH("-",E347)),"")</x:f>
      </x:c>
      <x:c r="G347" s="69" t="str">
        <x:f>IFERROR(MID(CONCATENATE(E347,"]"),SEARCH("-",E347)+1,32),"")</x:f>
      </x:c>
      <x:c r="H347" s="71" t="str">
        <x:f>IF(OR(E347="",E347="В"),"",IF(OR(E347=$B$42,E347=$B$43,E347=$B$44,E347=$B$45,E347=$B$46),INDEX($E$42:$E$46,MATCH(E347,$B$42:$B$46,0)),IFERROR(IF(ISNUMBER(SEARCH(":",F347)),IF(AND(OR((LEN(F347)-1)=4,(LEN(F347)-1)=5),MID(F347,1+(LEN(F347)-1)-2,1)=":",ISNUMBER(VALUE(MID(F347,2,1))),IF((LEN(F347)-1)=5,ISNUMBER(VALUE(MID(F347,3,1))),TRUE),ISNUMBER(VALUE(MID(F347,1+(LEN(F347)-1)-1,1))),ISNUMBER(VALUE(MID(F347,1+(LEN(F347)-1),1))),VALUE(MID(F347,2,(LEN(F347)-1)-3))&lt;24,VALUE(MID(F347,1+(LEN(F347)-1)-1,2))&lt;60),VALUE(MID(F347,2,(LEN(F347)-1)-3))/24+VALUE(MID(F347,1+(LEN(F347)-1)-1,2))/1440,-1),IF(AND((LEN(F347)-1)&gt;=1,(LEN(F347)-1)&lt;=2,ISNUMBER(VALUE(MID(F347,2,1))),IF((LEN(F347)-1)=2,ISNUMBER(VALUE(MID(F347,3,1))),TRUE),VALUE(MID(F347,2,(LEN(F347)-1)))&lt;24),VALUE(MID(F347,2,(LEN(F347)-1)))/24,-1)),-1)))</x:f>
      </x:c>
      <x:c r="I347" s="71" t="str">
        <x:f>IF(OR(E347="",E347="В"),"",IF(OR(E347=$B$42,E347=$B$43,E347=$B$44,E347=$B$45,E347=$B$46),INDEX($F$42:$F$46,MATCH(E347,$B$42:$B$46,0)),IFERROR(IF(ISNUMBER(SEARCH(":",G347)),IF(AND(OR((LEN(G347)-1)=4,(LEN(G347)-1)=5),MID(G347,0+(LEN(G347)-1)-2,1)=":",ISNUMBER(VALUE(MID(G347,1,1))),IF((LEN(G347)-1)=5,ISNUMBER(VALUE(MID(G347,2,1))),TRUE),ISNUMBER(VALUE(MID(G347,0+(LEN(G347)-1)-1,1))),ISNUMBER(VALUE(MID(G347,0+(LEN(G347)-1),1))),VALUE(MID(G347,1,(LEN(G347)-1)-3))&lt;24,VALUE(MID(G347,0+(LEN(G347)-1)-1,2))&lt;60),VALUE(MID(G347,1,(LEN(G347)-1)-3))/24+VALUE(MID(G347,0+(LEN(G347)-1)-1,2))/1440,-1),IF(AND((LEN(G347)-1)&gt;=1,(LEN(G347)-1)&lt;=2,ISNUMBER(VALUE(MID(G347,1,1))),IF((LEN(G347)-1)=2,ISNUMBER(VALUE(MID(G347,2,1))),TRUE),VALUE(MID(G347,1,(LEN(G347)-1)))&lt;24),VALUE(MID(G347,1,(LEN(G347)-1)))/24,-1)),-1)))</x:f>
      </x:c>
      <x:c r="J347" s="72" t="n">
        <x:f>IF(OR(E347="",E347="В"),0,IF(OR(E347=$B$42,E347=$B$43,E347=$B$44,E347=$B$45,E347=$B$46),INDEX($G$42:$G$46,MATCH(E347,$B$42:$B$46,0)),$D$7))</x:f>
        <x:v>0</x:v>
      </x:c>
      <x:c r="K347" s="73" t="n">
        <x:f>IF(OR(L347="",L347="Выходной"),0,IF(L347="Готово",ROUND(24*MOD(I347-H347,1)-J347/60,10),"Проверить"))</x:f>
        <x:v>0</x:v>
      </x:c>
      <x:c r="L347" s="74" t="str">
        <x:f>IF(E347="","",IF(C347="","Нет дня",IF(E347="В","Выходной",IF(LEN(TRIM($B$28))=0,"Нет имени",IF(COUNTIFS($B$10:$B$33,$B$28)&gt;1,"Повтор имени",IF(OR(E347=$B$42,E347=$B$43,E347=$B$44,E347=$B$45,E347=$B$46),IF(INDEX($I$42:$I$46,MATCH(E347,$B$42:$B$46,0))="Готово","Готово","Проверьте смену"),IF(OR(IFERROR(SEARCH("-",E347),0)=0,IFERROR(SEARCH("-",E347,SEARCH("-",E347)+1),0)&gt;0),"Нет кода",IF(OR(H347&lt;0,I347&lt;0),"Неверное время",IF(H347=I347,"Начало равно концу",IF(NOT(ISNUMBER($D$7)),"Проверьте перерыв",IF(OR($D$7&lt;0,$D$7&lt;&gt;INT($D$7)),"Проверьте перерыв",IF($D$7&gt;=ROUND(MOD(I347-H347,1)*1440,8),"Перерыв не меньше смены","Готово"))))))))))))</x:f>
      </x:c>
      <x:c r="M347" s="3"/>
      <x:c r="N347" s="3"/>
      <x:c r="O347" s="3"/>
      <x:c r="P347" s="3"/>
      <x:c r="Q347" s="3"/>
      <x:c r="R347" s="3"/>
      <x:c r="S347" s="3"/>
      <x:c r="T347" s="3"/>
      <x:c r="U347" s="3"/>
      <x:c r="V347" s="3"/>
      <x:c r="W347" s="3"/>
      <x:c r="X347" s="3"/>
      <x:c r="Y347" s="3"/>
      <x:c r="Z347" s="3"/>
      <x:c r="AA347" s="3"/>
      <x:c r="AB347" s="3"/>
      <x:c r="AC347" s="3"/>
      <x:c r="AD347" s="3"/>
      <x:c r="AE347" s="3"/>
      <x:c r="AF347" s="3"/>
      <x:c r="AG347" s="3"/>
      <x:c r="AH347" s="3"/>
      <x:c r="AI347" s="3"/>
      <x:c r="AJ347" s="3"/>
      <x:c r="AK347" s="3"/>
    </x:row>
    <x:row r="348" ht="30" customHeight="1">
      <x:c r="A348" s="3"/>
      <x:c r="B348" s="69" t="str">
        <x:f>IF($B$28="","",$B$28)</x:f>
      </x:c>
      <x:c r="C348" s="70" t="n">
        <x:f>IF(Q$8="","",Q$8)</x:f>
        <x:v>46340</x:v>
      </x:c>
      <x:c r="D348" s="69" t="str">
        <x:f>IF(Q28="","",Q28)</x:f>
      </x:c>
      <x:c r="E348" s="69" t="str">
        <x:f>IFERROR(UPPER(CONCATENATE("",SUBSTITUTE(CONCATENATE("",SUBSTITUTE(CONCATENATE("",SUBSTITUTE(TRIM(CONCATENATE("",D348))," ","")),"–","-")),"—","-"))),CONCATENATE("",D348))</x:f>
      </x:c>
      <x:c r="F348" s="69" t="str">
        <x:f>IFERROR(LEFT(CONCATENATE("[",E348),SEARCH("-",E348)),"")</x:f>
      </x:c>
      <x:c r="G348" s="69" t="str">
        <x:f>IFERROR(MID(CONCATENATE(E348,"]"),SEARCH("-",E348)+1,32),"")</x:f>
      </x:c>
      <x:c r="H348" s="71" t="str">
        <x:f>IF(OR(E348="",E348="В"),"",IF(OR(E348=$B$42,E348=$B$43,E348=$B$44,E348=$B$45,E348=$B$46),INDEX($E$42:$E$46,MATCH(E348,$B$42:$B$46,0)),IFERROR(IF(ISNUMBER(SEARCH(":",F348)),IF(AND(OR((LEN(F348)-1)=4,(LEN(F348)-1)=5),MID(F348,1+(LEN(F348)-1)-2,1)=":",ISNUMBER(VALUE(MID(F348,2,1))),IF((LEN(F348)-1)=5,ISNUMBER(VALUE(MID(F348,3,1))),TRUE),ISNUMBER(VALUE(MID(F348,1+(LEN(F348)-1)-1,1))),ISNUMBER(VALUE(MID(F348,1+(LEN(F348)-1),1))),VALUE(MID(F348,2,(LEN(F348)-1)-3))&lt;24,VALUE(MID(F348,1+(LEN(F348)-1)-1,2))&lt;60),VALUE(MID(F348,2,(LEN(F348)-1)-3))/24+VALUE(MID(F348,1+(LEN(F348)-1)-1,2))/1440,-1),IF(AND((LEN(F348)-1)&gt;=1,(LEN(F348)-1)&lt;=2,ISNUMBER(VALUE(MID(F348,2,1))),IF((LEN(F348)-1)=2,ISNUMBER(VALUE(MID(F348,3,1))),TRUE),VALUE(MID(F348,2,(LEN(F348)-1)))&lt;24),VALUE(MID(F348,2,(LEN(F348)-1)))/24,-1)),-1)))</x:f>
      </x:c>
      <x:c r="I348" s="71" t="str">
        <x:f>IF(OR(E348="",E348="В"),"",IF(OR(E348=$B$42,E348=$B$43,E348=$B$44,E348=$B$45,E348=$B$46),INDEX($F$42:$F$46,MATCH(E348,$B$42:$B$46,0)),IFERROR(IF(ISNUMBER(SEARCH(":",G348)),IF(AND(OR((LEN(G348)-1)=4,(LEN(G348)-1)=5),MID(G348,0+(LEN(G348)-1)-2,1)=":",ISNUMBER(VALUE(MID(G348,1,1))),IF((LEN(G348)-1)=5,ISNUMBER(VALUE(MID(G348,2,1))),TRUE),ISNUMBER(VALUE(MID(G348,0+(LEN(G348)-1)-1,1))),ISNUMBER(VALUE(MID(G348,0+(LEN(G348)-1),1))),VALUE(MID(G348,1,(LEN(G348)-1)-3))&lt;24,VALUE(MID(G348,0+(LEN(G348)-1)-1,2))&lt;60),VALUE(MID(G348,1,(LEN(G348)-1)-3))/24+VALUE(MID(G348,0+(LEN(G348)-1)-1,2))/1440,-1),IF(AND((LEN(G348)-1)&gt;=1,(LEN(G348)-1)&lt;=2,ISNUMBER(VALUE(MID(G348,1,1))),IF((LEN(G348)-1)=2,ISNUMBER(VALUE(MID(G348,2,1))),TRUE),VALUE(MID(G348,1,(LEN(G348)-1)))&lt;24),VALUE(MID(G348,1,(LEN(G348)-1)))/24,-1)),-1)))</x:f>
      </x:c>
      <x:c r="J348" s="72" t="n">
        <x:f>IF(OR(E348="",E348="В"),0,IF(OR(E348=$B$42,E348=$B$43,E348=$B$44,E348=$B$45,E348=$B$46),INDEX($G$42:$G$46,MATCH(E348,$B$42:$B$46,0)),$D$7))</x:f>
        <x:v>0</x:v>
      </x:c>
      <x:c r="K348" s="73" t="n">
        <x:f>IF(OR(L348="",L348="Выходной"),0,IF(L348="Готово",ROUND(24*MOD(I348-H348,1)-J348/60,10),"Проверить"))</x:f>
        <x:v>0</x:v>
      </x:c>
      <x:c r="L348" s="74" t="str">
        <x:f>IF(E348="","",IF(C348="","Нет дня",IF(E348="В","Выходной",IF(LEN(TRIM($B$28))=0,"Нет имени",IF(COUNTIFS($B$10:$B$33,$B$28)&gt;1,"Повтор имени",IF(OR(E348=$B$42,E348=$B$43,E348=$B$44,E348=$B$45,E348=$B$46),IF(INDEX($I$42:$I$46,MATCH(E348,$B$42:$B$46,0))="Готово","Готово","Проверьте смену"),IF(OR(IFERROR(SEARCH("-",E348),0)=0,IFERROR(SEARCH("-",E348,SEARCH("-",E348)+1),0)&gt;0),"Нет кода",IF(OR(H348&lt;0,I348&lt;0),"Неверное время",IF(H348=I348,"Начало равно концу",IF(NOT(ISNUMBER($D$7)),"Проверьте перерыв",IF(OR($D$7&lt;0,$D$7&lt;&gt;INT($D$7)),"Проверьте перерыв",IF($D$7&gt;=ROUND(MOD(I348-H348,1)*1440,8),"Перерыв не меньше смены","Готово"))))))))))))</x:f>
      </x:c>
      <x:c r="M348" s="3"/>
      <x:c r="N348" s="3"/>
      <x:c r="O348" s="3"/>
      <x:c r="P348" s="3"/>
      <x:c r="Q348" s="3"/>
      <x:c r="R348" s="3"/>
      <x:c r="S348" s="3"/>
      <x:c r="T348" s="3"/>
      <x:c r="U348" s="3"/>
      <x:c r="V348" s="3"/>
      <x:c r="W348" s="3"/>
      <x:c r="X348" s="3"/>
      <x:c r="Y348" s="3"/>
      <x:c r="Z348" s="3"/>
      <x:c r="AA348" s="3"/>
      <x:c r="AB348" s="3"/>
      <x:c r="AC348" s="3"/>
      <x:c r="AD348" s="3"/>
      <x:c r="AE348" s="3"/>
      <x:c r="AF348" s="3"/>
      <x:c r="AG348" s="3"/>
      <x:c r="AH348" s="3"/>
      <x:c r="AI348" s="3"/>
      <x:c r="AJ348" s="3"/>
      <x:c r="AK348" s="3"/>
    </x:row>
    <x:row r="349" ht="30" customHeight="1">
      <x:c r="A349" s="3"/>
      <x:c r="B349" s="69" t="str">
        <x:f>IF($B$28="","",$B$28)</x:f>
      </x:c>
      <x:c r="C349" s="70" t="n">
        <x:f>IF(R$8="","",R$8)</x:f>
        <x:v>46341</x:v>
      </x:c>
      <x:c r="D349" s="69" t="str">
        <x:f>IF(R28="","",R28)</x:f>
      </x:c>
      <x:c r="E349" s="69" t="str">
        <x:f>IFERROR(UPPER(CONCATENATE("",SUBSTITUTE(CONCATENATE("",SUBSTITUTE(CONCATENATE("",SUBSTITUTE(TRIM(CONCATENATE("",D349))," ","")),"–","-")),"—","-"))),CONCATENATE("",D349))</x:f>
      </x:c>
      <x:c r="F349" s="69" t="str">
        <x:f>IFERROR(LEFT(CONCATENATE("[",E349),SEARCH("-",E349)),"")</x:f>
      </x:c>
      <x:c r="G349" s="69" t="str">
        <x:f>IFERROR(MID(CONCATENATE(E349,"]"),SEARCH("-",E349)+1,32),"")</x:f>
      </x:c>
      <x:c r="H349" s="71" t="str">
        <x:f>IF(OR(E349="",E349="В"),"",IF(OR(E349=$B$42,E349=$B$43,E349=$B$44,E349=$B$45,E349=$B$46),INDEX($E$42:$E$46,MATCH(E349,$B$42:$B$46,0)),IFERROR(IF(ISNUMBER(SEARCH(":",F349)),IF(AND(OR((LEN(F349)-1)=4,(LEN(F349)-1)=5),MID(F349,1+(LEN(F349)-1)-2,1)=":",ISNUMBER(VALUE(MID(F349,2,1))),IF((LEN(F349)-1)=5,ISNUMBER(VALUE(MID(F349,3,1))),TRUE),ISNUMBER(VALUE(MID(F349,1+(LEN(F349)-1)-1,1))),ISNUMBER(VALUE(MID(F349,1+(LEN(F349)-1),1))),VALUE(MID(F349,2,(LEN(F349)-1)-3))&lt;24,VALUE(MID(F349,1+(LEN(F349)-1)-1,2))&lt;60),VALUE(MID(F349,2,(LEN(F349)-1)-3))/24+VALUE(MID(F349,1+(LEN(F349)-1)-1,2))/1440,-1),IF(AND((LEN(F349)-1)&gt;=1,(LEN(F349)-1)&lt;=2,ISNUMBER(VALUE(MID(F349,2,1))),IF((LEN(F349)-1)=2,ISNUMBER(VALUE(MID(F349,3,1))),TRUE),VALUE(MID(F349,2,(LEN(F349)-1)))&lt;24),VALUE(MID(F349,2,(LEN(F349)-1)))/24,-1)),-1)))</x:f>
      </x:c>
      <x:c r="I349" s="71" t="str">
        <x:f>IF(OR(E349="",E349="В"),"",IF(OR(E349=$B$42,E349=$B$43,E349=$B$44,E349=$B$45,E349=$B$46),INDEX($F$42:$F$46,MATCH(E349,$B$42:$B$46,0)),IFERROR(IF(ISNUMBER(SEARCH(":",G349)),IF(AND(OR((LEN(G349)-1)=4,(LEN(G349)-1)=5),MID(G349,0+(LEN(G349)-1)-2,1)=":",ISNUMBER(VALUE(MID(G349,1,1))),IF((LEN(G349)-1)=5,ISNUMBER(VALUE(MID(G349,2,1))),TRUE),ISNUMBER(VALUE(MID(G349,0+(LEN(G349)-1)-1,1))),ISNUMBER(VALUE(MID(G349,0+(LEN(G349)-1),1))),VALUE(MID(G349,1,(LEN(G349)-1)-3))&lt;24,VALUE(MID(G349,0+(LEN(G349)-1)-1,2))&lt;60),VALUE(MID(G349,1,(LEN(G349)-1)-3))/24+VALUE(MID(G349,0+(LEN(G349)-1)-1,2))/1440,-1),IF(AND((LEN(G349)-1)&gt;=1,(LEN(G349)-1)&lt;=2,ISNUMBER(VALUE(MID(G349,1,1))),IF((LEN(G349)-1)=2,ISNUMBER(VALUE(MID(G349,2,1))),TRUE),VALUE(MID(G349,1,(LEN(G349)-1)))&lt;24),VALUE(MID(G349,1,(LEN(G349)-1)))/24,-1)),-1)))</x:f>
      </x:c>
      <x:c r="J349" s="72" t="n">
        <x:f>IF(OR(E349="",E349="В"),0,IF(OR(E349=$B$42,E349=$B$43,E349=$B$44,E349=$B$45,E349=$B$46),INDEX($G$42:$G$46,MATCH(E349,$B$42:$B$46,0)),$D$7))</x:f>
        <x:v>0</x:v>
      </x:c>
      <x:c r="K349" s="73" t="n">
        <x:f>IF(OR(L349="",L349="Выходной"),0,IF(L349="Готово",ROUND(24*MOD(I349-H349,1)-J349/60,10),"Проверить"))</x:f>
        <x:v>0</x:v>
      </x:c>
      <x:c r="L349" s="74" t="str">
        <x:f>IF(E349="","",IF(C349="","Нет дня",IF(E349="В","Выходной",IF(LEN(TRIM($B$28))=0,"Нет имени",IF(COUNTIFS($B$10:$B$33,$B$28)&gt;1,"Повтор имени",IF(OR(E349=$B$42,E349=$B$43,E349=$B$44,E349=$B$45,E349=$B$46),IF(INDEX($I$42:$I$46,MATCH(E349,$B$42:$B$46,0))="Готово","Готово","Проверьте смену"),IF(OR(IFERROR(SEARCH("-",E349),0)=0,IFERROR(SEARCH("-",E349,SEARCH("-",E349)+1),0)&gt;0),"Нет кода",IF(OR(H349&lt;0,I349&lt;0),"Неверное время",IF(H349=I349,"Начало равно концу",IF(NOT(ISNUMBER($D$7)),"Проверьте перерыв",IF(OR($D$7&lt;0,$D$7&lt;&gt;INT($D$7)),"Проверьте перерыв",IF($D$7&gt;=ROUND(MOD(I349-H349,1)*1440,8),"Перерыв не меньше смены","Готово"))))))))))))</x:f>
      </x:c>
      <x:c r="M349" s="3"/>
      <x:c r="N349" s="3"/>
      <x:c r="O349" s="3"/>
      <x:c r="P349" s="3"/>
      <x:c r="Q349" s="3"/>
      <x:c r="R349" s="3"/>
      <x:c r="S349" s="3"/>
      <x:c r="T349" s="3"/>
      <x:c r="U349" s="3"/>
      <x:c r="V349" s="3"/>
      <x:c r="W349" s="3"/>
      <x:c r="X349" s="3"/>
      <x:c r="Y349" s="3"/>
      <x:c r="Z349" s="3"/>
      <x:c r="AA349" s="3"/>
      <x:c r="AB349" s="3"/>
      <x:c r="AC349" s="3"/>
      <x:c r="AD349" s="3"/>
      <x:c r="AE349" s="3"/>
      <x:c r="AF349" s="3"/>
      <x:c r="AG349" s="3"/>
      <x:c r="AH349" s="3"/>
      <x:c r="AI349" s="3"/>
      <x:c r="AJ349" s="3"/>
      <x:c r="AK349" s="3"/>
    </x:row>
    <x:row r="350" ht="30" customHeight="1">
      <x:c r="A350" s="3"/>
      <x:c r="B350" s="69" t="str">
        <x:f>IF($B$28="","",$B$28)</x:f>
      </x:c>
      <x:c r="C350" s="70" t="n">
        <x:f>IF(S$8="","",S$8)</x:f>
        <x:v>46342</x:v>
      </x:c>
      <x:c r="D350" s="69" t="str">
        <x:f>IF(S28="","",S28)</x:f>
      </x:c>
      <x:c r="E350" s="69" t="str">
        <x:f>IFERROR(UPPER(CONCATENATE("",SUBSTITUTE(CONCATENATE("",SUBSTITUTE(CONCATENATE("",SUBSTITUTE(TRIM(CONCATENATE("",D350))," ","")),"–","-")),"—","-"))),CONCATENATE("",D350))</x:f>
      </x:c>
      <x:c r="F350" s="69" t="str">
        <x:f>IFERROR(LEFT(CONCATENATE("[",E350),SEARCH("-",E350)),"")</x:f>
      </x:c>
      <x:c r="G350" s="69" t="str">
        <x:f>IFERROR(MID(CONCATENATE(E350,"]"),SEARCH("-",E350)+1,32),"")</x:f>
      </x:c>
      <x:c r="H350" s="71" t="str">
        <x:f>IF(OR(E350="",E350="В"),"",IF(OR(E350=$B$42,E350=$B$43,E350=$B$44,E350=$B$45,E350=$B$46),INDEX($E$42:$E$46,MATCH(E350,$B$42:$B$46,0)),IFERROR(IF(ISNUMBER(SEARCH(":",F350)),IF(AND(OR((LEN(F350)-1)=4,(LEN(F350)-1)=5),MID(F350,1+(LEN(F350)-1)-2,1)=":",ISNUMBER(VALUE(MID(F350,2,1))),IF((LEN(F350)-1)=5,ISNUMBER(VALUE(MID(F350,3,1))),TRUE),ISNUMBER(VALUE(MID(F350,1+(LEN(F350)-1)-1,1))),ISNUMBER(VALUE(MID(F350,1+(LEN(F350)-1),1))),VALUE(MID(F350,2,(LEN(F350)-1)-3))&lt;24,VALUE(MID(F350,1+(LEN(F350)-1)-1,2))&lt;60),VALUE(MID(F350,2,(LEN(F350)-1)-3))/24+VALUE(MID(F350,1+(LEN(F350)-1)-1,2))/1440,-1),IF(AND((LEN(F350)-1)&gt;=1,(LEN(F350)-1)&lt;=2,ISNUMBER(VALUE(MID(F350,2,1))),IF((LEN(F350)-1)=2,ISNUMBER(VALUE(MID(F350,3,1))),TRUE),VALUE(MID(F350,2,(LEN(F350)-1)))&lt;24),VALUE(MID(F350,2,(LEN(F350)-1)))/24,-1)),-1)))</x:f>
      </x:c>
      <x:c r="I350" s="71" t="str">
        <x:f>IF(OR(E350="",E350="В"),"",IF(OR(E350=$B$42,E350=$B$43,E350=$B$44,E350=$B$45,E350=$B$46),INDEX($F$42:$F$46,MATCH(E350,$B$42:$B$46,0)),IFERROR(IF(ISNUMBER(SEARCH(":",G350)),IF(AND(OR((LEN(G350)-1)=4,(LEN(G350)-1)=5),MID(G350,0+(LEN(G350)-1)-2,1)=":",ISNUMBER(VALUE(MID(G350,1,1))),IF((LEN(G350)-1)=5,ISNUMBER(VALUE(MID(G350,2,1))),TRUE),ISNUMBER(VALUE(MID(G350,0+(LEN(G350)-1)-1,1))),ISNUMBER(VALUE(MID(G350,0+(LEN(G350)-1),1))),VALUE(MID(G350,1,(LEN(G350)-1)-3))&lt;24,VALUE(MID(G350,0+(LEN(G350)-1)-1,2))&lt;60),VALUE(MID(G350,1,(LEN(G350)-1)-3))/24+VALUE(MID(G350,0+(LEN(G350)-1)-1,2))/1440,-1),IF(AND((LEN(G350)-1)&gt;=1,(LEN(G350)-1)&lt;=2,ISNUMBER(VALUE(MID(G350,1,1))),IF((LEN(G350)-1)=2,ISNUMBER(VALUE(MID(G350,2,1))),TRUE),VALUE(MID(G350,1,(LEN(G350)-1)))&lt;24),VALUE(MID(G350,1,(LEN(G350)-1)))/24,-1)),-1)))</x:f>
      </x:c>
      <x:c r="J350" s="72" t="n">
        <x:f>IF(OR(E350="",E350="В"),0,IF(OR(E350=$B$42,E350=$B$43,E350=$B$44,E350=$B$45,E350=$B$46),INDEX($G$42:$G$46,MATCH(E350,$B$42:$B$46,0)),$D$7))</x:f>
        <x:v>0</x:v>
      </x:c>
      <x:c r="K350" s="73" t="n">
        <x:f>IF(OR(L350="",L350="Выходной"),0,IF(L350="Готово",ROUND(24*MOD(I350-H350,1)-J350/60,10),"Проверить"))</x:f>
        <x:v>0</x:v>
      </x:c>
      <x:c r="L350" s="74" t="str">
        <x:f>IF(E350="","",IF(C350="","Нет дня",IF(E350="В","Выходной",IF(LEN(TRIM($B$28))=0,"Нет имени",IF(COUNTIFS($B$10:$B$33,$B$28)&gt;1,"Повтор имени",IF(OR(E350=$B$42,E350=$B$43,E350=$B$44,E350=$B$45,E350=$B$46),IF(INDEX($I$42:$I$46,MATCH(E350,$B$42:$B$46,0))="Готово","Готово","Проверьте смену"),IF(OR(IFERROR(SEARCH("-",E350),0)=0,IFERROR(SEARCH("-",E350,SEARCH("-",E350)+1),0)&gt;0),"Нет кода",IF(OR(H350&lt;0,I350&lt;0),"Неверное время",IF(H350=I350,"Начало равно концу",IF(NOT(ISNUMBER($D$7)),"Проверьте перерыв",IF(OR($D$7&lt;0,$D$7&lt;&gt;INT($D$7)),"Проверьте перерыв",IF($D$7&gt;=ROUND(MOD(I350-H350,1)*1440,8),"Перерыв не меньше смены","Готово"))))))))))))</x:f>
      </x:c>
      <x:c r="M350" s="3"/>
      <x:c r="N350" s="3"/>
      <x:c r="O350" s="3"/>
      <x:c r="P350" s="3"/>
      <x:c r="Q350" s="3"/>
      <x:c r="R350" s="3"/>
      <x:c r="S350" s="3"/>
      <x:c r="T350" s="3"/>
      <x:c r="U350" s="3"/>
      <x:c r="V350" s="3"/>
      <x:c r="W350" s="3"/>
      <x:c r="X350" s="3"/>
      <x:c r="Y350" s="3"/>
      <x:c r="Z350" s="3"/>
      <x:c r="AA350" s="3"/>
      <x:c r="AB350" s="3"/>
      <x:c r="AC350" s="3"/>
      <x:c r="AD350" s="3"/>
      <x:c r="AE350" s="3"/>
      <x:c r="AF350" s="3"/>
      <x:c r="AG350" s="3"/>
      <x:c r="AH350" s="3"/>
      <x:c r="AI350" s="3"/>
      <x:c r="AJ350" s="3"/>
      <x:c r="AK350" s="3"/>
    </x:row>
    <x:row r="351" ht="30" customHeight="1">
      <x:c r="A351" s="3"/>
      <x:c r="B351" s="69" t="str">
        <x:f>IF($B$28="","",$B$28)</x:f>
      </x:c>
      <x:c r="C351" s="70" t="n">
        <x:f>IF(T$8="","",T$8)</x:f>
        <x:v>46343</x:v>
      </x:c>
      <x:c r="D351" s="69" t="str">
        <x:f>IF(T28="","",T28)</x:f>
      </x:c>
      <x:c r="E351" s="69" t="str">
        <x:f>IFERROR(UPPER(CONCATENATE("",SUBSTITUTE(CONCATENATE("",SUBSTITUTE(CONCATENATE("",SUBSTITUTE(TRIM(CONCATENATE("",D351))," ","")),"–","-")),"—","-"))),CONCATENATE("",D351))</x:f>
      </x:c>
      <x:c r="F351" s="69" t="str">
        <x:f>IFERROR(LEFT(CONCATENATE("[",E351),SEARCH("-",E351)),"")</x:f>
      </x:c>
      <x:c r="G351" s="69" t="str">
        <x:f>IFERROR(MID(CONCATENATE(E351,"]"),SEARCH("-",E351)+1,32),"")</x:f>
      </x:c>
      <x:c r="H351" s="71" t="str">
        <x:f>IF(OR(E351="",E351="В"),"",IF(OR(E351=$B$42,E351=$B$43,E351=$B$44,E351=$B$45,E351=$B$46),INDEX($E$42:$E$46,MATCH(E351,$B$42:$B$46,0)),IFERROR(IF(ISNUMBER(SEARCH(":",F351)),IF(AND(OR((LEN(F351)-1)=4,(LEN(F351)-1)=5),MID(F351,1+(LEN(F351)-1)-2,1)=":",ISNUMBER(VALUE(MID(F351,2,1))),IF((LEN(F351)-1)=5,ISNUMBER(VALUE(MID(F351,3,1))),TRUE),ISNUMBER(VALUE(MID(F351,1+(LEN(F351)-1)-1,1))),ISNUMBER(VALUE(MID(F351,1+(LEN(F351)-1),1))),VALUE(MID(F351,2,(LEN(F351)-1)-3))&lt;24,VALUE(MID(F351,1+(LEN(F351)-1)-1,2))&lt;60),VALUE(MID(F351,2,(LEN(F351)-1)-3))/24+VALUE(MID(F351,1+(LEN(F351)-1)-1,2))/1440,-1),IF(AND((LEN(F351)-1)&gt;=1,(LEN(F351)-1)&lt;=2,ISNUMBER(VALUE(MID(F351,2,1))),IF((LEN(F351)-1)=2,ISNUMBER(VALUE(MID(F351,3,1))),TRUE),VALUE(MID(F351,2,(LEN(F351)-1)))&lt;24),VALUE(MID(F351,2,(LEN(F351)-1)))/24,-1)),-1)))</x:f>
      </x:c>
      <x:c r="I351" s="71" t="str">
        <x:f>IF(OR(E351="",E351="В"),"",IF(OR(E351=$B$42,E351=$B$43,E351=$B$44,E351=$B$45,E351=$B$46),INDEX($F$42:$F$46,MATCH(E351,$B$42:$B$46,0)),IFERROR(IF(ISNUMBER(SEARCH(":",G351)),IF(AND(OR((LEN(G351)-1)=4,(LEN(G351)-1)=5),MID(G351,0+(LEN(G351)-1)-2,1)=":",ISNUMBER(VALUE(MID(G351,1,1))),IF((LEN(G351)-1)=5,ISNUMBER(VALUE(MID(G351,2,1))),TRUE),ISNUMBER(VALUE(MID(G351,0+(LEN(G351)-1)-1,1))),ISNUMBER(VALUE(MID(G351,0+(LEN(G351)-1),1))),VALUE(MID(G351,1,(LEN(G351)-1)-3))&lt;24,VALUE(MID(G351,0+(LEN(G351)-1)-1,2))&lt;60),VALUE(MID(G351,1,(LEN(G351)-1)-3))/24+VALUE(MID(G351,0+(LEN(G351)-1)-1,2))/1440,-1),IF(AND((LEN(G351)-1)&gt;=1,(LEN(G351)-1)&lt;=2,ISNUMBER(VALUE(MID(G351,1,1))),IF((LEN(G351)-1)=2,ISNUMBER(VALUE(MID(G351,2,1))),TRUE),VALUE(MID(G351,1,(LEN(G351)-1)))&lt;24),VALUE(MID(G351,1,(LEN(G351)-1)))/24,-1)),-1)))</x:f>
      </x:c>
      <x:c r="J351" s="72" t="n">
        <x:f>IF(OR(E351="",E351="В"),0,IF(OR(E351=$B$42,E351=$B$43,E351=$B$44,E351=$B$45,E351=$B$46),INDEX($G$42:$G$46,MATCH(E351,$B$42:$B$46,0)),$D$7))</x:f>
        <x:v>0</x:v>
      </x:c>
      <x:c r="K351" s="73" t="n">
        <x:f>IF(OR(L351="",L351="Выходной"),0,IF(L351="Готово",ROUND(24*MOD(I351-H351,1)-J351/60,10),"Проверить"))</x:f>
        <x:v>0</x:v>
      </x:c>
      <x:c r="L351" s="74" t="str">
        <x:f>IF(E351="","",IF(C351="","Нет дня",IF(E351="В","Выходной",IF(LEN(TRIM($B$28))=0,"Нет имени",IF(COUNTIFS($B$10:$B$33,$B$28)&gt;1,"Повтор имени",IF(OR(E351=$B$42,E351=$B$43,E351=$B$44,E351=$B$45,E351=$B$46),IF(INDEX($I$42:$I$46,MATCH(E351,$B$42:$B$46,0))="Готово","Готово","Проверьте смену"),IF(OR(IFERROR(SEARCH("-",E351),0)=0,IFERROR(SEARCH("-",E351,SEARCH("-",E351)+1),0)&gt;0),"Нет кода",IF(OR(H351&lt;0,I351&lt;0),"Неверное время",IF(H351=I351,"Начало равно концу",IF(NOT(ISNUMBER($D$7)),"Проверьте перерыв",IF(OR($D$7&lt;0,$D$7&lt;&gt;INT($D$7)),"Проверьте перерыв",IF($D$7&gt;=ROUND(MOD(I351-H351,1)*1440,8),"Перерыв не меньше смены","Готово"))))))))))))</x:f>
      </x:c>
      <x:c r="M351" s="3"/>
      <x:c r="N351" s="3"/>
      <x:c r="O351" s="3"/>
      <x:c r="P351" s="3"/>
      <x:c r="Q351" s="3"/>
      <x:c r="R351" s="3"/>
      <x:c r="S351" s="3"/>
      <x:c r="T351" s="3"/>
      <x:c r="U351" s="3"/>
      <x:c r="V351" s="3"/>
      <x:c r="W351" s="3"/>
      <x:c r="X351" s="3"/>
      <x:c r="Y351" s="3"/>
      <x:c r="Z351" s="3"/>
      <x:c r="AA351" s="3"/>
      <x:c r="AB351" s="3"/>
      <x:c r="AC351" s="3"/>
      <x:c r="AD351" s="3"/>
      <x:c r="AE351" s="3"/>
      <x:c r="AF351" s="3"/>
      <x:c r="AG351" s="3"/>
      <x:c r="AH351" s="3"/>
      <x:c r="AI351" s="3"/>
      <x:c r="AJ351" s="3"/>
      <x:c r="AK351" s="3"/>
    </x:row>
    <x:row r="352" ht="30" customHeight="1">
      <x:c r="A352" s="3"/>
      <x:c r="B352" s="69" t="str">
        <x:f>IF($B$28="","",$B$28)</x:f>
      </x:c>
      <x:c r="C352" s="70" t="n">
        <x:f>IF(U$8="","",U$8)</x:f>
        <x:v>46344</x:v>
      </x:c>
      <x:c r="D352" s="69" t="str">
        <x:f>IF(U28="","",U28)</x:f>
      </x:c>
      <x:c r="E352" s="69" t="str">
        <x:f>IFERROR(UPPER(CONCATENATE("",SUBSTITUTE(CONCATENATE("",SUBSTITUTE(CONCATENATE("",SUBSTITUTE(TRIM(CONCATENATE("",D352))," ","")),"–","-")),"—","-"))),CONCATENATE("",D352))</x:f>
      </x:c>
      <x:c r="F352" s="69" t="str">
        <x:f>IFERROR(LEFT(CONCATENATE("[",E352),SEARCH("-",E352)),"")</x:f>
      </x:c>
      <x:c r="G352" s="69" t="str">
        <x:f>IFERROR(MID(CONCATENATE(E352,"]"),SEARCH("-",E352)+1,32),"")</x:f>
      </x:c>
      <x:c r="H352" s="71" t="str">
        <x:f>IF(OR(E352="",E352="В"),"",IF(OR(E352=$B$42,E352=$B$43,E352=$B$44,E352=$B$45,E352=$B$46),INDEX($E$42:$E$46,MATCH(E352,$B$42:$B$46,0)),IFERROR(IF(ISNUMBER(SEARCH(":",F352)),IF(AND(OR((LEN(F352)-1)=4,(LEN(F352)-1)=5),MID(F352,1+(LEN(F352)-1)-2,1)=":",ISNUMBER(VALUE(MID(F352,2,1))),IF((LEN(F352)-1)=5,ISNUMBER(VALUE(MID(F352,3,1))),TRUE),ISNUMBER(VALUE(MID(F352,1+(LEN(F352)-1)-1,1))),ISNUMBER(VALUE(MID(F352,1+(LEN(F352)-1),1))),VALUE(MID(F352,2,(LEN(F352)-1)-3))&lt;24,VALUE(MID(F352,1+(LEN(F352)-1)-1,2))&lt;60),VALUE(MID(F352,2,(LEN(F352)-1)-3))/24+VALUE(MID(F352,1+(LEN(F352)-1)-1,2))/1440,-1),IF(AND((LEN(F352)-1)&gt;=1,(LEN(F352)-1)&lt;=2,ISNUMBER(VALUE(MID(F352,2,1))),IF((LEN(F352)-1)=2,ISNUMBER(VALUE(MID(F352,3,1))),TRUE),VALUE(MID(F352,2,(LEN(F352)-1)))&lt;24),VALUE(MID(F352,2,(LEN(F352)-1)))/24,-1)),-1)))</x:f>
      </x:c>
      <x:c r="I352" s="71" t="str">
        <x:f>IF(OR(E352="",E352="В"),"",IF(OR(E352=$B$42,E352=$B$43,E352=$B$44,E352=$B$45,E352=$B$46),INDEX($F$42:$F$46,MATCH(E352,$B$42:$B$46,0)),IFERROR(IF(ISNUMBER(SEARCH(":",G352)),IF(AND(OR((LEN(G352)-1)=4,(LEN(G352)-1)=5),MID(G352,0+(LEN(G352)-1)-2,1)=":",ISNUMBER(VALUE(MID(G352,1,1))),IF((LEN(G352)-1)=5,ISNUMBER(VALUE(MID(G352,2,1))),TRUE),ISNUMBER(VALUE(MID(G352,0+(LEN(G352)-1)-1,1))),ISNUMBER(VALUE(MID(G352,0+(LEN(G352)-1),1))),VALUE(MID(G352,1,(LEN(G352)-1)-3))&lt;24,VALUE(MID(G352,0+(LEN(G352)-1)-1,2))&lt;60),VALUE(MID(G352,1,(LEN(G352)-1)-3))/24+VALUE(MID(G352,0+(LEN(G352)-1)-1,2))/1440,-1),IF(AND((LEN(G352)-1)&gt;=1,(LEN(G352)-1)&lt;=2,ISNUMBER(VALUE(MID(G352,1,1))),IF((LEN(G352)-1)=2,ISNUMBER(VALUE(MID(G352,2,1))),TRUE),VALUE(MID(G352,1,(LEN(G352)-1)))&lt;24),VALUE(MID(G352,1,(LEN(G352)-1)))/24,-1)),-1)))</x:f>
      </x:c>
      <x:c r="J352" s="72" t="n">
        <x:f>IF(OR(E352="",E352="В"),0,IF(OR(E352=$B$42,E352=$B$43,E352=$B$44,E352=$B$45,E352=$B$46),INDEX($G$42:$G$46,MATCH(E352,$B$42:$B$46,0)),$D$7))</x:f>
        <x:v>0</x:v>
      </x:c>
      <x:c r="K352" s="73" t="n">
        <x:f>IF(OR(L352="",L352="Выходной"),0,IF(L352="Готово",ROUND(24*MOD(I352-H352,1)-J352/60,10),"Проверить"))</x:f>
        <x:v>0</x:v>
      </x:c>
      <x:c r="L352" s="74" t="str">
        <x:f>IF(E352="","",IF(C352="","Нет дня",IF(E352="В","Выходной",IF(LEN(TRIM($B$28))=0,"Нет имени",IF(COUNTIFS($B$10:$B$33,$B$28)&gt;1,"Повтор имени",IF(OR(E352=$B$42,E352=$B$43,E352=$B$44,E352=$B$45,E352=$B$46),IF(INDEX($I$42:$I$46,MATCH(E352,$B$42:$B$46,0))="Готово","Готово","Проверьте смену"),IF(OR(IFERROR(SEARCH("-",E352),0)=0,IFERROR(SEARCH("-",E352,SEARCH("-",E352)+1),0)&gt;0),"Нет кода",IF(OR(H352&lt;0,I352&lt;0),"Неверное время",IF(H352=I352,"Начало равно концу",IF(NOT(ISNUMBER($D$7)),"Проверьте перерыв",IF(OR($D$7&lt;0,$D$7&lt;&gt;INT($D$7)),"Проверьте перерыв",IF($D$7&gt;=ROUND(MOD(I352-H352,1)*1440,8),"Перерыв не меньше смены","Готово"))))))))))))</x:f>
      </x:c>
      <x:c r="M352" s="3"/>
      <x:c r="N352" s="3"/>
      <x:c r="O352" s="3"/>
      <x:c r="P352" s="3"/>
      <x:c r="Q352" s="3"/>
      <x:c r="R352" s="3"/>
      <x:c r="S352" s="3"/>
      <x:c r="T352" s="3"/>
      <x:c r="U352" s="3"/>
      <x:c r="V352" s="3"/>
      <x:c r="W352" s="3"/>
      <x:c r="X352" s="3"/>
      <x:c r="Y352" s="3"/>
      <x:c r="Z352" s="3"/>
      <x:c r="AA352" s="3"/>
      <x:c r="AB352" s="3"/>
      <x:c r="AC352" s="3"/>
      <x:c r="AD352" s="3"/>
      <x:c r="AE352" s="3"/>
      <x:c r="AF352" s="3"/>
      <x:c r="AG352" s="3"/>
      <x:c r="AH352" s="3"/>
      <x:c r="AI352" s="3"/>
      <x:c r="AJ352" s="3"/>
      <x:c r="AK352" s="3"/>
    </x:row>
    <x:row r="353" ht="30" customHeight="1">
      <x:c r="A353" s="3"/>
      <x:c r="B353" s="69" t="str">
        <x:f>IF($B$28="","",$B$28)</x:f>
      </x:c>
      <x:c r="C353" s="70" t="n">
        <x:f>IF(V$8="","",V$8)</x:f>
        <x:v>46345</x:v>
      </x:c>
      <x:c r="D353" s="69" t="str">
        <x:f>IF(V28="","",V28)</x:f>
      </x:c>
      <x:c r="E353" s="69" t="str">
        <x:f>IFERROR(UPPER(CONCATENATE("",SUBSTITUTE(CONCATENATE("",SUBSTITUTE(CONCATENATE("",SUBSTITUTE(TRIM(CONCATENATE("",D353))," ","")),"–","-")),"—","-"))),CONCATENATE("",D353))</x:f>
      </x:c>
      <x:c r="F353" s="69" t="str">
        <x:f>IFERROR(LEFT(CONCATENATE("[",E353),SEARCH("-",E353)),"")</x:f>
      </x:c>
      <x:c r="G353" s="69" t="str">
        <x:f>IFERROR(MID(CONCATENATE(E353,"]"),SEARCH("-",E353)+1,32),"")</x:f>
      </x:c>
      <x:c r="H353" s="71" t="str">
        <x:f>IF(OR(E353="",E353="В"),"",IF(OR(E353=$B$42,E353=$B$43,E353=$B$44,E353=$B$45,E353=$B$46),INDEX($E$42:$E$46,MATCH(E353,$B$42:$B$46,0)),IFERROR(IF(ISNUMBER(SEARCH(":",F353)),IF(AND(OR((LEN(F353)-1)=4,(LEN(F353)-1)=5),MID(F353,1+(LEN(F353)-1)-2,1)=":",ISNUMBER(VALUE(MID(F353,2,1))),IF((LEN(F353)-1)=5,ISNUMBER(VALUE(MID(F353,3,1))),TRUE),ISNUMBER(VALUE(MID(F353,1+(LEN(F353)-1)-1,1))),ISNUMBER(VALUE(MID(F353,1+(LEN(F353)-1),1))),VALUE(MID(F353,2,(LEN(F353)-1)-3))&lt;24,VALUE(MID(F353,1+(LEN(F353)-1)-1,2))&lt;60),VALUE(MID(F353,2,(LEN(F353)-1)-3))/24+VALUE(MID(F353,1+(LEN(F353)-1)-1,2))/1440,-1),IF(AND((LEN(F353)-1)&gt;=1,(LEN(F353)-1)&lt;=2,ISNUMBER(VALUE(MID(F353,2,1))),IF((LEN(F353)-1)=2,ISNUMBER(VALUE(MID(F353,3,1))),TRUE),VALUE(MID(F353,2,(LEN(F353)-1)))&lt;24),VALUE(MID(F353,2,(LEN(F353)-1)))/24,-1)),-1)))</x:f>
      </x:c>
      <x:c r="I353" s="71" t="str">
        <x:f>IF(OR(E353="",E353="В"),"",IF(OR(E353=$B$42,E353=$B$43,E353=$B$44,E353=$B$45,E353=$B$46),INDEX($F$42:$F$46,MATCH(E353,$B$42:$B$46,0)),IFERROR(IF(ISNUMBER(SEARCH(":",G353)),IF(AND(OR((LEN(G353)-1)=4,(LEN(G353)-1)=5),MID(G353,0+(LEN(G353)-1)-2,1)=":",ISNUMBER(VALUE(MID(G353,1,1))),IF((LEN(G353)-1)=5,ISNUMBER(VALUE(MID(G353,2,1))),TRUE),ISNUMBER(VALUE(MID(G353,0+(LEN(G353)-1)-1,1))),ISNUMBER(VALUE(MID(G353,0+(LEN(G353)-1),1))),VALUE(MID(G353,1,(LEN(G353)-1)-3))&lt;24,VALUE(MID(G353,0+(LEN(G353)-1)-1,2))&lt;60),VALUE(MID(G353,1,(LEN(G353)-1)-3))/24+VALUE(MID(G353,0+(LEN(G353)-1)-1,2))/1440,-1),IF(AND((LEN(G353)-1)&gt;=1,(LEN(G353)-1)&lt;=2,ISNUMBER(VALUE(MID(G353,1,1))),IF((LEN(G353)-1)=2,ISNUMBER(VALUE(MID(G353,2,1))),TRUE),VALUE(MID(G353,1,(LEN(G353)-1)))&lt;24),VALUE(MID(G353,1,(LEN(G353)-1)))/24,-1)),-1)))</x:f>
      </x:c>
      <x:c r="J353" s="72" t="n">
        <x:f>IF(OR(E353="",E353="В"),0,IF(OR(E353=$B$42,E353=$B$43,E353=$B$44,E353=$B$45,E353=$B$46),INDEX($G$42:$G$46,MATCH(E353,$B$42:$B$46,0)),$D$7))</x:f>
        <x:v>0</x:v>
      </x:c>
      <x:c r="K353" s="73" t="n">
        <x:f>IF(OR(L353="",L353="Выходной"),0,IF(L353="Готово",ROUND(24*MOD(I353-H353,1)-J353/60,10),"Проверить"))</x:f>
        <x:v>0</x:v>
      </x:c>
      <x:c r="L353" s="74" t="str">
        <x:f>IF(E353="","",IF(C353="","Нет дня",IF(E353="В","Выходной",IF(LEN(TRIM($B$28))=0,"Нет имени",IF(COUNTIFS($B$10:$B$33,$B$28)&gt;1,"Повтор имени",IF(OR(E353=$B$42,E353=$B$43,E353=$B$44,E353=$B$45,E353=$B$46),IF(INDEX($I$42:$I$46,MATCH(E353,$B$42:$B$46,0))="Готово","Готово","Проверьте смену"),IF(OR(IFERROR(SEARCH("-",E353),0)=0,IFERROR(SEARCH("-",E353,SEARCH("-",E353)+1),0)&gt;0),"Нет кода",IF(OR(H353&lt;0,I353&lt;0),"Неверное время",IF(H353=I353,"Начало равно концу",IF(NOT(ISNUMBER($D$7)),"Проверьте перерыв",IF(OR($D$7&lt;0,$D$7&lt;&gt;INT($D$7)),"Проверьте перерыв",IF($D$7&gt;=ROUND(MOD(I353-H353,1)*1440,8),"Перерыв не меньше смены","Готово"))))))))))))</x:f>
      </x:c>
      <x:c r="M353" s="3"/>
      <x:c r="N353" s="3"/>
      <x:c r="O353" s="3"/>
      <x:c r="P353" s="3"/>
      <x:c r="Q353" s="3"/>
      <x:c r="R353" s="3"/>
      <x:c r="S353" s="3"/>
      <x:c r="T353" s="3"/>
      <x:c r="U353" s="3"/>
      <x:c r="V353" s="3"/>
      <x:c r="W353" s="3"/>
      <x:c r="X353" s="3"/>
      <x:c r="Y353" s="3"/>
      <x:c r="Z353" s="3"/>
      <x:c r="AA353" s="3"/>
      <x:c r="AB353" s="3"/>
      <x:c r="AC353" s="3"/>
      <x:c r="AD353" s="3"/>
      <x:c r="AE353" s="3"/>
      <x:c r="AF353" s="3"/>
      <x:c r="AG353" s="3"/>
      <x:c r="AH353" s="3"/>
      <x:c r="AI353" s="3"/>
      <x:c r="AJ353" s="3"/>
      <x:c r="AK353" s="3"/>
    </x:row>
    <x:row r="354" ht="30" customHeight="1">
      <x:c r="A354" s="3"/>
      <x:c r="B354" s="69" t="str">
        <x:f>IF($B$28="","",$B$28)</x:f>
      </x:c>
      <x:c r="C354" s="70" t="n">
        <x:f>IF(W$8="","",W$8)</x:f>
        <x:v>46346</x:v>
      </x:c>
      <x:c r="D354" s="69" t="str">
        <x:f>IF(W28="","",W28)</x:f>
      </x:c>
      <x:c r="E354" s="69" t="str">
        <x:f>IFERROR(UPPER(CONCATENATE("",SUBSTITUTE(CONCATENATE("",SUBSTITUTE(CONCATENATE("",SUBSTITUTE(TRIM(CONCATENATE("",D354))," ","")),"–","-")),"—","-"))),CONCATENATE("",D354))</x:f>
      </x:c>
      <x:c r="F354" s="69" t="str">
        <x:f>IFERROR(LEFT(CONCATENATE("[",E354),SEARCH("-",E354)),"")</x:f>
      </x:c>
      <x:c r="G354" s="69" t="str">
        <x:f>IFERROR(MID(CONCATENATE(E354,"]"),SEARCH("-",E354)+1,32),"")</x:f>
      </x:c>
      <x:c r="H354" s="71" t="str">
        <x:f>IF(OR(E354="",E354="В"),"",IF(OR(E354=$B$42,E354=$B$43,E354=$B$44,E354=$B$45,E354=$B$46),INDEX($E$42:$E$46,MATCH(E354,$B$42:$B$46,0)),IFERROR(IF(ISNUMBER(SEARCH(":",F354)),IF(AND(OR((LEN(F354)-1)=4,(LEN(F354)-1)=5),MID(F354,1+(LEN(F354)-1)-2,1)=":",ISNUMBER(VALUE(MID(F354,2,1))),IF((LEN(F354)-1)=5,ISNUMBER(VALUE(MID(F354,3,1))),TRUE),ISNUMBER(VALUE(MID(F354,1+(LEN(F354)-1)-1,1))),ISNUMBER(VALUE(MID(F354,1+(LEN(F354)-1),1))),VALUE(MID(F354,2,(LEN(F354)-1)-3))&lt;24,VALUE(MID(F354,1+(LEN(F354)-1)-1,2))&lt;60),VALUE(MID(F354,2,(LEN(F354)-1)-3))/24+VALUE(MID(F354,1+(LEN(F354)-1)-1,2))/1440,-1),IF(AND((LEN(F354)-1)&gt;=1,(LEN(F354)-1)&lt;=2,ISNUMBER(VALUE(MID(F354,2,1))),IF((LEN(F354)-1)=2,ISNUMBER(VALUE(MID(F354,3,1))),TRUE),VALUE(MID(F354,2,(LEN(F354)-1)))&lt;24),VALUE(MID(F354,2,(LEN(F354)-1)))/24,-1)),-1)))</x:f>
      </x:c>
      <x:c r="I354" s="71" t="str">
        <x:f>IF(OR(E354="",E354="В"),"",IF(OR(E354=$B$42,E354=$B$43,E354=$B$44,E354=$B$45,E354=$B$46),INDEX($F$42:$F$46,MATCH(E354,$B$42:$B$46,0)),IFERROR(IF(ISNUMBER(SEARCH(":",G354)),IF(AND(OR((LEN(G354)-1)=4,(LEN(G354)-1)=5),MID(G354,0+(LEN(G354)-1)-2,1)=":",ISNUMBER(VALUE(MID(G354,1,1))),IF((LEN(G354)-1)=5,ISNUMBER(VALUE(MID(G354,2,1))),TRUE),ISNUMBER(VALUE(MID(G354,0+(LEN(G354)-1)-1,1))),ISNUMBER(VALUE(MID(G354,0+(LEN(G354)-1),1))),VALUE(MID(G354,1,(LEN(G354)-1)-3))&lt;24,VALUE(MID(G354,0+(LEN(G354)-1)-1,2))&lt;60),VALUE(MID(G354,1,(LEN(G354)-1)-3))/24+VALUE(MID(G354,0+(LEN(G354)-1)-1,2))/1440,-1),IF(AND((LEN(G354)-1)&gt;=1,(LEN(G354)-1)&lt;=2,ISNUMBER(VALUE(MID(G354,1,1))),IF((LEN(G354)-1)=2,ISNUMBER(VALUE(MID(G354,2,1))),TRUE),VALUE(MID(G354,1,(LEN(G354)-1)))&lt;24),VALUE(MID(G354,1,(LEN(G354)-1)))/24,-1)),-1)))</x:f>
      </x:c>
      <x:c r="J354" s="72" t="n">
        <x:f>IF(OR(E354="",E354="В"),0,IF(OR(E354=$B$42,E354=$B$43,E354=$B$44,E354=$B$45,E354=$B$46),INDEX($G$42:$G$46,MATCH(E354,$B$42:$B$46,0)),$D$7))</x:f>
        <x:v>0</x:v>
      </x:c>
      <x:c r="K354" s="73" t="n">
        <x:f>IF(OR(L354="",L354="Выходной"),0,IF(L354="Готово",ROUND(24*MOD(I354-H354,1)-J354/60,10),"Проверить"))</x:f>
        <x:v>0</x:v>
      </x:c>
      <x:c r="L354" s="74" t="str">
        <x:f>IF(E354="","",IF(C354="","Нет дня",IF(E354="В","Выходной",IF(LEN(TRIM($B$28))=0,"Нет имени",IF(COUNTIFS($B$10:$B$33,$B$28)&gt;1,"Повтор имени",IF(OR(E354=$B$42,E354=$B$43,E354=$B$44,E354=$B$45,E354=$B$46),IF(INDEX($I$42:$I$46,MATCH(E354,$B$42:$B$46,0))="Готово","Готово","Проверьте смену"),IF(OR(IFERROR(SEARCH("-",E354),0)=0,IFERROR(SEARCH("-",E354,SEARCH("-",E354)+1),0)&gt;0),"Нет кода",IF(OR(H354&lt;0,I354&lt;0),"Неверное время",IF(H354=I354,"Начало равно концу",IF(NOT(ISNUMBER($D$7)),"Проверьте перерыв",IF(OR($D$7&lt;0,$D$7&lt;&gt;INT($D$7)),"Проверьте перерыв",IF($D$7&gt;=ROUND(MOD(I354-H354,1)*1440,8),"Перерыв не меньше смены","Готово"))))))))))))</x:f>
      </x:c>
      <x:c r="M354" s="3"/>
      <x:c r="N354" s="3"/>
      <x:c r="O354" s="3"/>
      <x:c r="P354" s="3"/>
      <x:c r="Q354" s="3"/>
      <x:c r="R354" s="3"/>
      <x:c r="S354" s="3"/>
      <x:c r="T354" s="3"/>
      <x:c r="U354" s="3"/>
      <x:c r="V354" s="3"/>
      <x:c r="W354" s="3"/>
      <x:c r="X354" s="3"/>
      <x:c r="Y354" s="3"/>
      <x:c r="Z354" s="3"/>
      <x:c r="AA354" s="3"/>
      <x:c r="AB354" s="3"/>
      <x:c r="AC354" s="3"/>
      <x:c r="AD354" s="3"/>
      <x:c r="AE354" s="3"/>
      <x:c r="AF354" s="3"/>
      <x:c r="AG354" s="3"/>
      <x:c r="AH354" s="3"/>
      <x:c r="AI354" s="3"/>
      <x:c r="AJ354" s="3"/>
      <x:c r="AK354" s="3"/>
    </x:row>
    <x:row r="355" ht="30" customHeight="1">
      <x:c r="A355" s="3"/>
      <x:c r="B355" s="69" t="str">
        <x:f>IF($B$28="","",$B$28)</x:f>
      </x:c>
      <x:c r="C355" s="70" t="n">
        <x:f>IF(X$8="","",X$8)</x:f>
        <x:v>46347</x:v>
      </x:c>
      <x:c r="D355" s="69" t="str">
        <x:f>IF(X28="","",X28)</x:f>
      </x:c>
      <x:c r="E355" s="69" t="str">
        <x:f>IFERROR(UPPER(CONCATENATE("",SUBSTITUTE(CONCATENATE("",SUBSTITUTE(CONCATENATE("",SUBSTITUTE(TRIM(CONCATENATE("",D355))," ","")),"–","-")),"—","-"))),CONCATENATE("",D355))</x:f>
      </x:c>
      <x:c r="F355" s="69" t="str">
        <x:f>IFERROR(LEFT(CONCATENATE("[",E355),SEARCH("-",E355)),"")</x:f>
      </x:c>
      <x:c r="G355" s="69" t="str">
        <x:f>IFERROR(MID(CONCATENATE(E355,"]"),SEARCH("-",E355)+1,32),"")</x:f>
      </x:c>
      <x:c r="H355" s="71" t="str">
        <x:f>IF(OR(E355="",E355="В"),"",IF(OR(E355=$B$42,E355=$B$43,E355=$B$44,E355=$B$45,E355=$B$46),INDEX($E$42:$E$46,MATCH(E355,$B$42:$B$46,0)),IFERROR(IF(ISNUMBER(SEARCH(":",F355)),IF(AND(OR((LEN(F355)-1)=4,(LEN(F355)-1)=5),MID(F355,1+(LEN(F355)-1)-2,1)=":",ISNUMBER(VALUE(MID(F355,2,1))),IF((LEN(F355)-1)=5,ISNUMBER(VALUE(MID(F355,3,1))),TRUE),ISNUMBER(VALUE(MID(F355,1+(LEN(F355)-1)-1,1))),ISNUMBER(VALUE(MID(F355,1+(LEN(F355)-1),1))),VALUE(MID(F355,2,(LEN(F355)-1)-3))&lt;24,VALUE(MID(F355,1+(LEN(F355)-1)-1,2))&lt;60),VALUE(MID(F355,2,(LEN(F355)-1)-3))/24+VALUE(MID(F355,1+(LEN(F355)-1)-1,2))/1440,-1),IF(AND((LEN(F355)-1)&gt;=1,(LEN(F355)-1)&lt;=2,ISNUMBER(VALUE(MID(F355,2,1))),IF((LEN(F355)-1)=2,ISNUMBER(VALUE(MID(F355,3,1))),TRUE),VALUE(MID(F355,2,(LEN(F355)-1)))&lt;24),VALUE(MID(F355,2,(LEN(F355)-1)))/24,-1)),-1)))</x:f>
      </x:c>
      <x:c r="I355" s="71" t="str">
        <x:f>IF(OR(E355="",E355="В"),"",IF(OR(E355=$B$42,E355=$B$43,E355=$B$44,E355=$B$45,E355=$B$46),INDEX($F$42:$F$46,MATCH(E355,$B$42:$B$46,0)),IFERROR(IF(ISNUMBER(SEARCH(":",G355)),IF(AND(OR((LEN(G355)-1)=4,(LEN(G355)-1)=5),MID(G355,0+(LEN(G355)-1)-2,1)=":",ISNUMBER(VALUE(MID(G355,1,1))),IF((LEN(G355)-1)=5,ISNUMBER(VALUE(MID(G355,2,1))),TRUE),ISNUMBER(VALUE(MID(G355,0+(LEN(G355)-1)-1,1))),ISNUMBER(VALUE(MID(G355,0+(LEN(G355)-1),1))),VALUE(MID(G355,1,(LEN(G355)-1)-3))&lt;24,VALUE(MID(G355,0+(LEN(G355)-1)-1,2))&lt;60),VALUE(MID(G355,1,(LEN(G355)-1)-3))/24+VALUE(MID(G355,0+(LEN(G355)-1)-1,2))/1440,-1),IF(AND((LEN(G355)-1)&gt;=1,(LEN(G355)-1)&lt;=2,ISNUMBER(VALUE(MID(G355,1,1))),IF((LEN(G355)-1)=2,ISNUMBER(VALUE(MID(G355,2,1))),TRUE),VALUE(MID(G355,1,(LEN(G355)-1)))&lt;24),VALUE(MID(G355,1,(LEN(G355)-1)))/24,-1)),-1)))</x:f>
      </x:c>
      <x:c r="J355" s="72" t="n">
        <x:f>IF(OR(E355="",E355="В"),0,IF(OR(E355=$B$42,E355=$B$43,E355=$B$44,E355=$B$45,E355=$B$46),INDEX($G$42:$G$46,MATCH(E355,$B$42:$B$46,0)),$D$7))</x:f>
        <x:v>0</x:v>
      </x:c>
      <x:c r="K355" s="73" t="n">
        <x:f>IF(OR(L355="",L355="Выходной"),0,IF(L355="Готово",ROUND(24*MOD(I355-H355,1)-J355/60,10),"Проверить"))</x:f>
        <x:v>0</x:v>
      </x:c>
      <x:c r="L355" s="74" t="str">
        <x:f>IF(E355="","",IF(C355="","Нет дня",IF(E355="В","Выходной",IF(LEN(TRIM($B$28))=0,"Нет имени",IF(COUNTIFS($B$10:$B$33,$B$28)&gt;1,"Повтор имени",IF(OR(E355=$B$42,E355=$B$43,E355=$B$44,E355=$B$45,E355=$B$46),IF(INDEX($I$42:$I$46,MATCH(E355,$B$42:$B$46,0))="Готово","Готово","Проверьте смену"),IF(OR(IFERROR(SEARCH("-",E355),0)=0,IFERROR(SEARCH("-",E355,SEARCH("-",E355)+1),0)&gt;0),"Нет кода",IF(OR(H355&lt;0,I355&lt;0),"Неверное время",IF(H355=I355,"Начало равно концу",IF(NOT(ISNUMBER($D$7)),"Проверьте перерыв",IF(OR($D$7&lt;0,$D$7&lt;&gt;INT($D$7)),"Проверьте перерыв",IF($D$7&gt;=ROUND(MOD(I355-H355,1)*1440,8),"Перерыв не меньше смены","Готово"))))))))))))</x:f>
      </x:c>
      <x:c r="M355" s="3"/>
      <x:c r="N355" s="3"/>
      <x:c r="O355" s="3"/>
      <x:c r="P355" s="3"/>
      <x:c r="Q355" s="3"/>
      <x:c r="R355" s="3"/>
      <x:c r="S355" s="3"/>
      <x:c r="T355" s="3"/>
      <x:c r="U355" s="3"/>
      <x:c r="V355" s="3"/>
      <x:c r="W355" s="3"/>
      <x:c r="X355" s="3"/>
      <x:c r="Y355" s="3"/>
      <x:c r="Z355" s="3"/>
      <x:c r="AA355" s="3"/>
      <x:c r="AB355" s="3"/>
      <x:c r="AC355" s="3"/>
      <x:c r="AD355" s="3"/>
      <x:c r="AE355" s="3"/>
      <x:c r="AF355" s="3"/>
      <x:c r="AG355" s="3"/>
      <x:c r="AH355" s="3"/>
      <x:c r="AI355" s="3"/>
      <x:c r="AJ355" s="3"/>
      <x:c r="AK355" s="3"/>
    </x:row>
    <x:row r="356" ht="30" customHeight="1">
      <x:c r="A356" s="3"/>
      <x:c r="B356" s="69" t="str">
        <x:f>IF($B$28="","",$B$28)</x:f>
      </x:c>
      <x:c r="C356" s="70" t="n">
        <x:f>IF(Y$8="","",Y$8)</x:f>
        <x:v>46348</x:v>
      </x:c>
      <x:c r="D356" s="69" t="str">
        <x:f>IF(Y28="","",Y28)</x:f>
      </x:c>
      <x:c r="E356" s="69" t="str">
        <x:f>IFERROR(UPPER(CONCATENATE("",SUBSTITUTE(CONCATENATE("",SUBSTITUTE(CONCATENATE("",SUBSTITUTE(TRIM(CONCATENATE("",D356))," ","")),"–","-")),"—","-"))),CONCATENATE("",D356))</x:f>
      </x:c>
      <x:c r="F356" s="69" t="str">
        <x:f>IFERROR(LEFT(CONCATENATE("[",E356),SEARCH("-",E356)),"")</x:f>
      </x:c>
      <x:c r="G356" s="69" t="str">
        <x:f>IFERROR(MID(CONCATENATE(E356,"]"),SEARCH("-",E356)+1,32),"")</x:f>
      </x:c>
      <x:c r="H356" s="71" t="str">
        <x:f>IF(OR(E356="",E356="В"),"",IF(OR(E356=$B$42,E356=$B$43,E356=$B$44,E356=$B$45,E356=$B$46),INDEX($E$42:$E$46,MATCH(E356,$B$42:$B$46,0)),IFERROR(IF(ISNUMBER(SEARCH(":",F356)),IF(AND(OR((LEN(F356)-1)=4,(LEN(F356)-1)=5),MID(F356,1+(LEN(F356)-1)-2,1)=":",ISNUMBER(VALUE(MID(F356,2,1))),IF((LEN(F356)-1)=5,ISNUMBER(VALUE(MID(F356,3,1))),TRUE),ISNUMBER(VALUE(MID(F356,1+(LEN(F356)-1)-1,1))),ISNUMBER(VALUE(MID(F356,1+(LEN(F356)-1),1))),VALUE(MID(F356,2,(LEN(F356)-1)-3))&lt;24,VALUE(MID(F356,1+(LEN(F356)-1)-1,2))&lt;60),VALUE(MID(F356,2,(LEN(F356)-1)-3))/24+VALUE(MID(F356,1+(LEN(F356)-1)-1,2))/1440,-1),IF(AND((LEN(F356)-1)&gt;=1,(LEN(F356)-1)&lt;=2,ISNUMBER(VALUE(MID(F356,2,1))),IF((LEN(F356)-1)=2,ISNUMBER(VALUE(MID(F356,3,1))),TRUE),VALUE(MID(F356,2,(LEN(F356)-1)))&lt;24),VALUE(MID(F356,2,(LEN(F356)-1)))/24,-1)),-1)))</x:f>
      </x:c>
      <x:c r="I356" s="71" t="str">
        <x:f>IF(OR(E356="",E356="В"),"",IF(OR(E356=$B$42,E356=$B$43,E356=$B$44,E356=$B$45,E356=$B$46),INDEX($F$42:$F$46,MATCH(E356,$B$42:$B$46,0)),IFERROR(IF(ISNUMBER(SEARCH(":",G356)),IF(AND(OR((LEN(G356)-1)=4,(LEN(G356)-1)=5),MID(G356,0+(LEN(G356)-1)-2,1)=":",ISNUMBER(VALUE(MID(G356,1,1))),IF((LEN(G356)-1)=5,ISNUMBER(VALUE(MID(G356,2,1))),TRUE),ISNUMBER(VALUE(MID(G356,0+(LEN(G356)-1)-1,1))),ISNUMBER(VALUE(MID(G356,0+(LEN(G356)-1),1))),VALUE(MID(G356,1,(LEN(G356)-1)-3))&lt;24,VALUE(MID(G356,0+(LEN(G356)-1)-1,2))&lt;60),VALUE(MID(G356,1,(LEN(G356)-1)-3))/24+VALUE(MID(G356,0+(LEN(G356)-1)-1,2))/1440,-1),IF(AND((LEN(G356)-1)&gt;=1,(LEN(G356)-1)&lt;=2,ISNUMBER(VALUE(MID(G356,1,1))),IF((LEN(G356)-1)=2,ISNUMBER(VALUE(MID(G356,2,1))),TRUE),VALUE(MID(G356,1,(LEN(G356)-1)))&lt;24),VALUE(MID(G356,1,(LEN(G356)-1)))/24,-1)),-1)))</x:f>
      </x:c>
      <x:c r="J356" s="72" t="n">
        <x:f>IF(OR(E356="",E356="В"),0,IF(OR(E356=$B$42,E356=$B$43,E356=$B$44,E356=$B$45,E356=$B$46),INDEX($G$42:$G$46,MATCH(E356,$B$42:$B$46,0)),$D$7))</x:f>
        <x:v>0</x:v>
      </x:c>
      <x:c r="K356" s="73" t="n">
        <x:f>IF(OR(L356="",L356="Выходной"),0,IF(L356="Готово",ROUND(24*MOD(I356-H356,1)-J356/60,10),"Проверить"))</x:f>
        <x:v>0</x:v>
      </x:c>
      <x:c r="L356" s="74" t="str">
        <x:f>IF(E356="","",IF(C356="","Нет дня",IF(E356="В","Выходной",IF(LEN(TRIM($B$28))=0,"Нет имени",IF(COUNTIFS($B$10:$B$33,$B$28)&gt;1,"Повтор имени",IF(OR(E356=$B$42,E356=$B$43,E356=$B$44,E356=$B$45,E356=$B$46),IF(INDEX($I$42:$I$46,MATCH(E356,$B$42:$B$46,0))="Готово","Готово","Проверьте смену"),IF(OR(IFERROR(SEARCH("-",E356),0)=0,IFERROR(SEARCH("-",E356,SEARCH("-",E356)+1),0)&gt;0),"Нет кода",IF(OR(H356&lt;0,I356&lt;0),"Неверное время",IF(H356=I356,"Начало равно концу",IF(NOT(ISNUMBER($D$7)),"Проверьте перерыв",IF(OR($D$7&lt;0,$D$7&lt;&gt;INT($D$7)),"Проверьте перерыв",IF($D$7&gt;=ROUND(MOD(I356-H356,1)*1440,8),"Перерыв не меньше смены","Готово"))))))))))))</x:f>
      </x:c>
      <x:c r="M356" s="3"/>
      <x:c r="N356" s="3"/>
      <x:c r="O356" s="3"/>
      <x:c r="P356" s="3"/>
      <x:c r="Q356" s="3"/>
      <x:c r="R356" s="3"/>
      <x:c r="S356" s="3"/>
      <x:c r="T356" s="3"/>
      <x:c r="U356" s="3"/>
      <x:c r="V356" s="3"/>
      <x:c r="W356" s="3"/>
      <x:c r="X356" s="3"/>
      <x:c r="Y356" s="3"/>
      <x:c r="Z356" s="3"/>
      <x:c r="AA356" s="3"/>
      <x:c r="AB356" s="3"/>
      <x:c r="AC356" s="3"/>
      <x:c r="AD356" s="3"/>
      <x:c r="AE356" s="3"/>
      <x:c r="AF356" s="3"/>
      <x:c r="AG356" s="3"/>
      <x:c r="AH356" s="3"/>
      <x:c r="AI356" s="3"/>
      <x:c r="AJ356" s="3"/>
      <x:c r="AK356" s="3"/>
    </x:row>
    <x:row r="357" ht="30" customHeight="1">
      <x:c r="A357" s="3"/>
      <x:c r="B357" s="69" t="str">
        <x:f>IF($B$28="","",$B$28)</x:f>
      </x:c>
      <x:c r="C357" s="70" t="n">
        <x:f>IF(Z$8="","",Z$8)</x:f>
        <x:v>46349</x:v>
      </x:c>
      <x:c r="D357" s="69" t="str">
        <x:f>IF(Z28="","",Z28)</x:f>
      </x:c>
      <x:c r="E357" s="69" t="str">
        <x:f>IFERROR(UPPER(CONCATENATE("",SUBSTITUTE(CONCATENATE("",SUBSTITUTE(CONCATENATE("",SUBSTITUTE(TRIM(CONCATENATE("",D357))," ","")),"–","-")),"—","-"))),CONCATENATE("",D357))</x:f>
      </x:c>
      <x:c r="F357" s="69" t="str">
        <x:f>IFERROR(LEFT(CONCATENATE("[",E357),SEARCH("-",E357)),"")</x:f>
      </x:c>
      <x:c r="G357" s="69" t="str">
        <x:f>IFERROR(MID(CONCATENATE(E357,"]"),SEARCH("-",E357)+1,32),"")</x:f>
      </x:c>
      <x:c r="H357" s="71" t="str">
        <x:f>IF(OR(E357="",E357="В"),"",IF(OR(E357=$B$42,E357=$B$43,E357=$B$44,E357=$B$45,E357=$B$46),INDEX($E$42:$E$46,MATCH(E357,$B$42:$B$46,0)),IFERROR(IF(ISNUMBER(SEARCH(":",F357)),IF(AND(OR((LEN(F357)-1)=4,(LEN(F357)-1)=5),MID(F357,1+(LEN(F357)-1)-2,1)=":",ISNUMBER(VALUE(MID(F357,2,1))),IF((LEN(F357)-1)=5,ISNUMBER(VALUE(MID(F357,3,1))),TRUE),ISNUMBER(VALUE(MID(F357,1+(LEN(F357)-1)-1,1))),ISNUMBER(VALUE(MID(F357,1+(LEN(F357)-1),1))),VALUE(MID(F357,2,(LEN(F357)-1)-3))&lt;24,VALUE(MID(F357,1+(LEN(F357)-1)-1,2))&lt;60),VALUE(MID(F357,2,(LEN(F357)-1)-3))/24+VALUE(MID(F357,1+(LEN(F357)-1)-1,2))/1440,-1),IF(AND((LEN(F357)-1)&gt;=1,(LEN(F357)-1)&lt;=2,ISNUMBER(VALUE(MID(F357,2,1))),IF((LEN(F357)-1)=2,ISNUMBER(VALUE(MID(F357,3,1))),TRUE),VALUE(MID(F357,2,(LEN(F357)-1)))&lt;24),VALUE(MID(F357,2,(LEN(F357)-1)))/24,-1)),-1)))</x:f>
      </x:c>
      <x:c r="I357" s="71" t="str">
        <x:f>IF(OR(E357="",E357="В"),"",IF(OR(E357=$B$42,E357=$B$43,E357=$B$44,E357=$B$45,E357=$B$46),INDEX($F$42:$F$46,MATCH(E357,$B$42:$B$46,0)),IFERROR(IF(ISNUMBER(SEARCH(":",G357)),IF(AND(OR((LEN(G357)-1)=4,(LEN(G357)-1)=5),MID(G357,0+(LEN(G357)-1)-2,1)=":",ISNUMBER(VALUE(MID(G357,1,1))),IF((LEN(G357)-1)=5,ISNUMBER(VALUE(MID(G357,2,1))),TRUE),ISNUMBER(VALUE(MID(G357,0+(LEN(G357)-1)-1,1))),ISNUMBER(VALUE(MID(G357,0+(LEN(G357)-1),1))),VALUE(MID(G357,1,(LEN(G357)-1)-3))&lt;24,VALUE(MID(G357,0+(LEN(G357)-1)-1,2))&lt;60),VALUE(MID(G357,1,(LEN(G357)-1)-3))/24+VALUE(MID(G357,0+(LEN(G357)-1)-1,2))/1440,-1),IF(AND((LEN(G357)-1)&gt;=1,(LEN(G357)-1)&lt;=2,ISNUMBER(VALUE(MID(G357,1,1))),IF((LEN(G357)-1)=2,ISNUMBER(VALUE(MID(G357,2,1))),TRUE),VALUE(MID(G357,1,(LEN(G357)-1)))&lt;24),VALUE(MID(G357,1,(LEN(G357)-1)))/24,-1)),-1)))</x:f>
      </x:c>
      <x:c r="J357" s="72" t="n">
        <x:f>IF(OR(E357="",E357="В"),0,IF(OR(E357=$B$42,E357=$B$43,E357=$B$44,E357=$B$45,E357=$B$46),INDEX($G$42:$G$46,MATCH(E357,$B$42:$B$46,0)),$D$7))</x:f>
        <x:v>0</x:v>
      </x:c>
      <x:c r="K357" s="73" t="n">
        <x:f>IF(OR(L357="",L357="Выходной"),0,IF(L357="Готово",ROUND(24*MOD(I357-H357,1)-J357/60,10),"Проверить"))</x:f>
        <x:v>0</x:v>
      </x:c>
      <x:c r="L357" s="74" t="str">
        <x:f>IF(E357="","",IF(C357="","Нет дня",IF(E357="В","Выходной",IF(LEN(TRIM($B$28))=0,"Нет имени",IF(COUNTIFS($B$10:$B$33,$B$28)&gt;1,"Повтор имени",IF(OR(E357=$B$42,E357=$B$43,E357=$B$44,E357=$B$45,E357=$B$46),IF(INDEX($I$42:$I$46,MATCH(E357,$B$42:$B$46,0))="Готово","Готово","Проверьте смену"),IF(OR(IFERROR(SEARCH("-",E357),0)=0,IFERROR(SEARCH("-",E357,SEARCH("-",E357)+1),0)&gt;0),"Нет кода",IF(OR(H357&lt;0,I357&lt;0),"Неверное время",IF(H357=I357,"Начало равно концу",IF(NOT(ISNUMBER($D$7)),"Проверьте перерыв",IF(OR($D$7&lt;0,$D$7&lt;&gt;INT($D$7)),"Проверьте перерыв",IF($D$7&gt;=ROUND(MOD(I357-H357,1)*1440,8),"Перерыв не меньше смены","Готово"))))))))))))</x:f>
      </x:c>
      <x:c r="M357" s="3"/>
      <x:c r="N357" s="3"/>
      <x:c r="O357" s="3"/>
      <x:c r="P357" s="3"/>
      <x:c r="Q357" s="3"/>
      <x:c r="R357" s="3"/>
      <x:c r="S357" s="3"/>
      <x:c r="T357" s="3"/>
      <x:c r="U357" s="3"/>
      <x:c r="V357" s="3"/>
      <x:c r="W357" s="3"/>
      <x:c r="X357" s="3"/>
      <x:c r="Y357" s="3"/>
      <x:c r="Z357" s="3"/>
      <x:c r="AA357" s="3"/>
      <x:c r="AB357" s="3"/>
      <x:c r="AC357" s="3"/>
      <x:c r="AD357" s="3"/>
      <x:c r="AE357" s="3"/>
      <x:c r="AF357" s="3"/>
      <x:c r="AG357" s="3"/>
      <x:c r="AH357" s="3"/>
      <x:c r="AI357" s="3"/>
      <x:c r="AJ357" s="3"/>
      <x:c r="AK357" s="3"/>
    </x:row>
    <x:row r="358" ht="30" customHeight="1">
      <x:c r="A358" s="3"/>
      <x:c r="B358" s="69" t="str">
        <x:f>IF($B$28="","",$B$28)</x:f>
      </x:c>
      <x:c r="C358" s="70" t="n">
        <x:f>IF(AA$8="","",AA$8)</x:f>
        <x:v>46350</x:v>
      </x:c>
      <x:c r="D358" s="69" t="str">
        <x:f>IF(AA28="","",AA28)</x:f>
      </x:c>
      <x:c r="E358" s="69" t="str">
        <x:f>IFERROR(UPPER(CONCATENATE("",SUBSTITUTE(CONCATENATE("",SUBSTITUTE(CONCATENATE("",SUBSTITUTE(TRIM(CONCATENATE("",D358))," ","")),"–","-")),"—","-"))),CONCATENATE("",D358))</x:f>
      </x:c>
      <x:c r="F358" s="69" t="str">
        <x:f>IFERROR(LEFT(CONCATENATE("[",E358),SEARCH("-",E358)),"")</x:f>
      </x:c>
      <x:c r="G358" s="69" t="str">
        <x:f>IFERROR(MID(CONCATENATE(E358,"]"),SEARCH("-",E358)+1,32),"")</x:f>
      </x:c>
      <x:c r="H358" s="71" t="str">
        <x:f>IF(OR(E358="",E358="В"),"",IF(OR(E358=$B$42,E358=$B$43,E358=$B$44,E358=$B$45,E358=$B$46),INDEX($E$42:$E$46,MATCH(E358,$B$42:$B$46,0)),IFERROR(IF(ISNUMBER(SEARCH(":",F358)),IF(AND(OR((LEN(F358)-1)=4,(LEN(F358)-1)=5),MID(F358,1+(LEN(F358)-1)-2,1)=":",ISNUMBER(VALUE(MID(F358,2,1))),IF((LEN(F358)-1)=5,ISNUMBER(VALUE(MID(F358,3,1))),TRUE),ISNUMBER(VALUE(MID(F358,1+(LEN(F358)-1)-1,1))),ISNUMBER(VALUE(MID(F358,1+(LEN(F358)-1),1))),VALUE(MID(F358,2,(LEN(F358)-1)-3))&lt;24,VALUE(MID(F358,1+(LEN(F358)-1)-1,2))&lt;60),VALUE(MID(F358,2,(LEN(F358)-1)-3))/24+VALUE(MID(F358,1+(LEN(F358)-1)-1,2))/1440,-1),IF(AND((LEN(F358)-1)&gt;=1,(LEN(F358)-1)&lt;=2,ISNUMBER(VALUE(MID(F358,2,1))),IF((LEN(F358)-1)=2,ISNUMBER(VALUE(MID(F358,3,1))),TRUE),VALUE(MID(F358,2,(LEN(F358)-1)))&lt;24),VALUE(MID(F358,2,(LEN(F358)-1)))/24,-1)),-1)))</x:f>
      </x:c>
      <x:c r="I358" s="71" t="str">
        <x:f>IF(OR(E358="",E358="В"),"",IF(OR(E358=$B$42,E358=$B$43,E358=$B$44,E358=$B$45,E358=$B$46),INDEX($F$42:$F$46,MATCH(E358,$B$42:$B$46,0)),IFERROR(IF(ISNUMBER(SEARCH(":",G358)),IF(AND(OR((LEN(G358)-1)=4,(LEN(G358)-1)=5),MID(G358,0+(LEN(G358)-1)-2,1)=":",ISNUMBER(VALUE(MID(G358,1,1))),IF((LEN(G358)-1)=5,ISNUMBER(VALUE(MID(G358,2,1))),TRUE),ISNUMBER(VALUE(MID(G358,0+(LEN(G358)-1)-1,1))),ISNUMBER(VALUE(MID(G358,0+(LEN(G358)-1),1))),VALUE(MID(G358,1,(LEN(G358)-1)-3))&lt;24,VALUE(MID(G358,0+(LEN(G358)-1)-1,2))&lt;60),VALUE(MID(G358,1,(LEN(G358)-1)-3))/24+VALUE(MID(G358,0+(LEN(G358)-1)-1,2))/1440,-1),IF(AND((LEN(G358)-1)&gt;=1,(LEN(G358)-1)&lt;=2,ISNUMBER(VALUE(MID(G358,1,1))),IF((LEN(G358)-1)=2,ISNUMBER(VALUE(MID(G358,2,1))),TRUE),VALUE(MID(G358,1,(LEN(G358)-1)))&lt;24),VALUE(MID(G358,1,(LEN(G358)-1)))/24,-1)),-1)))</x:f>
      </x:c>
      <x:c r="J358" s="72" t="n">
        <x:f>IF(OR(E358="",E358="В"),0,IF(OR(E358=$B$42,E358=$B$43,E358=$B$44,E358=$B$45,E358=$B$46),INDEX($G$42:$G$46,MATCH(E358,$B$42:$B$46,0)),$D$7))</x:f>
        <x:v>0</x:v>
      </x:c>
      <x:c r="K358" s="73" t="n">
        <x:f>IF(OR(L358="",L358="Выходной"),0,IF(L358="Готово",ROUND(24*MOD(I358-H358,1)-J358/60,10),"Проверить"))</x:f>
        <x:v>0</x:v>
      </x:c>
      <x:c r="L358" s="74" t="str">
        <x:f>IF(E358="","",IF(C358="","Нет дня",IF(E358="В","Выходной",IF(LEN(TRIM($B$28))=0,"Нет имени",IF(COUNTIFS($B$10:$B$33,$B$28)&gt;1,"Повтор имени",IF(OR(E358=$B$42,E358=$B$43,E358=$B$44,E358=$B$45,E358=$B$46),IF(INDEX($I$42:$I$46,MATCH(E358,$B$42:$B$46,0))="Готово","Готово","Проверьте смену"),IF(OR(IFERROR(SEARCH("-",E358),0)=0,IFERROR(SEARCH("-",E358,SEARCH("-",E358)+1),0)&gt;0),"Нет кода",IF(OR(H358&lt;0,I358&lt;0),"Неверное время",IF(H358=I358,"Начало равно концу",IF(NOT(ISNUMBER($D$7)),"Проверьте перерыв",IF(OR($D$7&lt;0,$D$7&lt;&gt;INT($D$7)),"Проверьте перерыв",IF($D$7&gt;=ROUND(MOD(I358-H358,1)*1440,8),"Перерыв не меньше смены","Готово"))))))))))))</x:f>
      </x:c>
      <x:c r="M358" s="3"/>
      <x:c r="N358" s="3"/>
      <x:c r="O358" s="3"/>
      <x:c r="P358" s="3"/>
      <x:c r="Q358" s="3"/>
      <x:c r="R358" s="3"/>
      <x:c r="S358" s="3"/>
      <x:c r="T358" s="3"/>
      <x:c r="U358" s="3"/>
      <x:c r="V358" s="3"/>
      <x:c r="W358" s="3"/>
      <x:c r="X358" s="3"/>
      <x:c r="Y358" s="3"/>
      <x:c r="Z358" s="3"/>
      <x:c r="AA358" s="3"/>
      <x:c r="AB358" s="3"/>
      <x:c r="AC358" s="3"/>
      <x:c r="AD358" s="3"/>
      <x:c r="AE358" s="3"/>
      <x:c r="AF358" s="3"/>
      <x:c r="AG358" s="3"/>
      <x:c r="AH358" s="3"/>
      <x:c r="AI358" s="3"/>
      <x:c r="AJ358" s="3"/>
      <x:c r="AK358" s="3"/>
    </x:row>
    <x:row r="359" ht="30" customHeight="1">
      <x:c r="A359" s="3"/>
      <x:c r="B359" s="69" t="str">
        <x:f>IF($B$28="","",$B$28)</x:f>
      </x:c>
      <x:c r="C359" s="70" t="n">
        <x:f>IF(AB$8="","",AB$8)</x:f>
        <x:v>46351</x:v>
      </x:c>
      <x:c r="D359" s="69" t="str">
        <x:f>IF(AB28="","",AB28)</x:f>
      </x:c>
      <x:c r="E359" s="69" t="str">
        <x:f>IFERROR(UPPER(CONCATENATE("",SUBSTITUTE(CONCATENATE("",SUBSTITUTE(CONCATENATE("",SUBSTITUTE(TRIM(CONCATENATE("",D359))," ","")),"–","-")),"—","-"))),CONCATENATE("",D359))</x:f>
      </x:c>
      <x:c r="F359" s="69" t="str">
        <x:f>IFERROR(LEFT(CONCATENATE("[",E359),SEARCH("-",E359)),"")</x:f>
      </x:c>
      <x:c r="G359" s="69" t="str">
        <x:f>IFERROR(MID(CONCATENATE(E359,"]"),SEARCH("-",E359)+1,32),"")</x:f>
      </x:c>
      <x:c r="H359" s="71" t="str">
        <x:f>IF(OR(E359="",E359="В"),"",IF(OR(E359=$B$42,E359=$B$43,E359=$B$44,E359=$B$45,E359=$B$46),INDEX($E$42:$E$46,MATCH(E359,$B$42:$B$46,0)),IFERROR(IF(ISNUMBER(SEARCH(":",F359)),IF(AND(OR((LEN(F359)-1)=4,(LEN(F359)-1)=5),MID(F359,1+(LEN(F359)-1)-2,1)=":",ISNUMBER(VALUE(MID(F359,2,1))),IF((LEN(F359)-1)=5,ISNUMBER(VALUE(MID(F359,3,1))),TRUE),ISNUMBER(VALUE(MID(F359,1+(LEN(F359)-1)-1,1))),ISNUMBER(VALUE(MID(F359,1+(LEN(F359)-1),1))),VALUE(MID(F359,2,(LEN(F359)-1)-3))&lt;24,VALUE(MID(F359,1+(LEN(F359)-1)-1,2))&lt;60),VALUE(MID(F359,2,(LEN(F359)-1)-3))/24+VALUE(MID(F359,1+(LEN(F359)-1)-1,2))/1440,-1),IF(AND((LEN(F359)-1)&gt;=1,(LEN(F359)-1)&lt;=2,ISNUMBER(VALUE(MID(F359,2,1))),IF((LEN(F359)-1)=2,ISNUMBER(VALUE(MID(F359,3,1))),TRUE),VALUE(MID(F359,2,(LEN(F359)-1)))&lt;24),VALUE(MID(F359,2,(LEN(F359)-1)))/24,-1)),-1)))</x:f>
      </x:c>
      <x:c r="I359" s="71" t="str">
        <x:f>IF(OR(E359="",E359="В"),"",IF(OR(E359=$B$42,E359=$B$43,E359=$B$44,E359=$B$45,E359=$B$46),INDEX($F$42:$F$46,MATCH(E359,$B$42:$B$46,0)),IFERROR(IF(ISNUMBER(SEARCH(":",G359)),IF(AND(OR((LEN(G359)-1)=4,(LEN(G359)-1)=5),MID(G359,0+(LEN(G359)-1)-2,1)=":",ISNUMBER(VALUE(MID(G359,1,1))),IF((LEN(G359)-1)=5,ISNUMBER(VALUE(MID(G359,2,1))),TRUE),ISNUMBER(VALUE(MID(G359,0+(LEN(G359)-1)-1,1))),ISNUMBER(VALUE(MID(G359,0+(LEN(G359)-1),1))),VALUE(MID(G359,1,(LEN(G359)-1)-3))&lt;24,VALUE(MID(G359,0+(LEN(G359)-1)-1,2))&lt;60),VALUE(MID(G359,1,(LEN(G359)-1)-3))/24+VALUE(MID(G359,0+(LEN(G359)-1)-1,2))/1440,-1),IF(AND((LEN(G359)-1)&gt;=1,(LEN(G359)-1)&lt;=2,ISNUMBER(VALUE(MID(G359,1,1))),IF((LEN(G359)-1)=2,ISNUMBER(VALUE(MID(G359,2,1))),TRUE),VALUE(MID(G359,1,(LEN(G359)-1)))&lt;24),VALUE(MID(G359,1,(LEN(G359)-1)))/24,-1)),-1)))</x:f>
      </x:c>
      <x:c r="J359" s="72" t="n">
        <x:f>IF(OR(E359="",E359="В"),0,IF(OR(E359=$B$42,E359=$B$43,E359=$B$44,E359=$B$45,E359=$B$46),INDEX($G$42:$G$46,MATCH(E359,$B$42:$B$46,0)),$D$7))</x:f>
        <x:v>0</x:v>
      </x:c>
      <x:c r="K359" s="73" t="n">
        <x:f>IF(OR(L359="",L359="Выходной"),0,IF(L359="Готово",ROUND(24*MOD(I359-H359,1)-J359/60,10),"Проверить"))</x:f>
        <x:v>0</x:v>
      </x:c>
      <x:c r="L359" s="74" t="str">
        <x:f>IF(E359="","",IF(C359="","Нет дня",IF(E359="В","Выходной",IF(LEN(TRIM($B$28))=0,"Нет имени",IF(COUNTIFS($B$10:$B$33,$B$28)&gt;1,"Повтор имени",IF(OR(E359=$B$42,E359=$B$43,E359=$B$44,E359=$B$45,E359=$B$46),IF(INDEX($I$42:$I$46,MATCH(E359,$B$42:$B$46,0))="Готово","Готово","Проверьте смену"),IF(OR(IFERROR(SEARCH("-",E359),0)=0,IFERROR(SEARCH("-",E359,SEARCH("-",E359)+1),0)&gt;0),"Нет кода",IF(OR(H359&lt;0,I359&lt;0),"Неверное время",IF(H359=I359,"Начало равно концу",IF(NOT(ISNUMBER($D$7)),"Проверьте перерыв",IF(OR($D$7&lt;0,$D$7&lt;&gt;INT($D$7)),"Проверьте перерыв",IF($D$7&gt;=ROUND(MOD(I359-H359,1)*1440,8),"Перерыв не меньше смены","Готово"))))))))))))</x:f>
      </x:c>
      <x:c r="M359" s="3"/>
      <x:c r="N359" s="3"/>
      <x:c r="O359" s="3"/>
      <x:c r="P359" s="3"/>
      <x:c r="Q359" s="3"/>
      <x:c r="R359" s="3"/>
      <x:c r="S359" s="3"/>
      <x:c r="T359" s="3"/>
      <x:c r="U359" s="3"/>
      <x:c r="V359" s="3"/>
      <x:c r="W359" s="3"/>
      <x:c r="X359" s="3"/>
      <x:c r="Y359" s="3"/>
      <x:c r="Z359" s="3"/>
      <x:c r="AA359" s="3"/>
      <x:c r="AB359" s="3"/>
      <x:c r="AC359" s="3"/>
      <x:c r="AD359" s="3"/>
      <x:c r="AE359" s="3"/>
      <x:c r="AF359" s="3"/>
      <x:c r="AG359" s="3"/>
      <x:c r="AH359" s="3"/>
      <x:c r="AI359" s="3"/>
      <x:c r="AJ359" s="3"/>
      <x:c r="AK359" s="3"/>
    </x:row>
    <x:row r="360" ht="30" customHeight="1">
      <x:c r="A360" s="3"/>
      <x:c r="B360" s="69" t="str">
        <x:f>IF($B$28="","",$B$28)</x:f>
      </x:c>
      <x:c r="C360" s="70" t="n">
        <x:f>IF(AC$8="","",AC$8)</x:f>
        <x:v>46352</x:v>
      </x:c>
      <x:c r="D360" s="69" t="str">
        <x:f>IF(AC28="","",AC28)</x:f>
      </x:c>
      <x:c r="E360" s="69" t="str">
        <x:f>IFERROR(UPPER(CONCATENATE("",SUBSTITUTE(CONCATENATE("",SUBSTITUTE(CONCATENATE("",SUBSTITUTE(TRIM(CONCATENATE("",D360))," ","")),"–","-")),"—","-"))),CONCATENATE("",D360))</x:f>
      </x:c>
      <x:c r="F360" s="69" t="str">
        <x:f>IFERROR(LEFT(CONCATENATE("[",E360),SEARCH("-",E360)),"")</x:f>
      </x:c>
      <x:c r="G360" s="69" t="str">
        <x:f>IFERROR(MID(CONCATENATE(E360,"]"),SEARCH("-",E360)+1,32),"")</x:f>
      </x:c>
      <x:c r="H360" s="71" t="str">
        <x:f>IF(OR(E360="",E360="В"),"",IF(OR(E360=$B$42,E360=$B$43,E360=$B$44,E360=$B$45,E360=$B$46),INDEX($E$42:$E$46,MATCH(E360,$B$42:$B$46,0)),IFERROR(IF(ISNUMBER(SEARCH(":",F360)),IF(AND(OR((LEN(F360)-1)=4,(LEN(F360)-1)=5),MID(F360,1+(LEN(F360)-1)-2,1)=":",ISNUMBER(VALUE(MID(F360,2,1))),IF((LEN(F360)-1)=5,ISNUMBER(VALUE(MID(F360,3,1))),TRUE),ISNUMBER(VALUE(MID(F360,1+(LEN(F360)-1)-1,1))),ISNUMBER(VALUE(MID(F360,1+(LEN(F360)-1),1))),VALUE(MID(F360,2,(LEN(F360)-1)-3))&lt;24,VALUE(MID(F360,1+(LEN(F360)-1)-1,2))&lt;60),VALUE(MID(F360,2,(LEN(F360)-1)-3))/24+VALUE(MID(F360,1+(LEN(F360)-1)-1,2))/1440,-1),IF(AND((LEN(F360)-1)&gt;=1,(LEN(F360)-1)&lt;=2,ISNUMBER(VALUE(MID(F360,2,1))),IF((LEN(F360)-1)=2,ISNUMBER(VALUE(MID(F360,3,1))),TRUE),VALUE(MID(F360,2,(LEN(F360)-1)))&lt;24),VALUE(MID(F360,2,(LEN(F360)-1)))/24,-1)),-1)))</x:f>
      </x:c>
      <x:c r="I360" s="71" t="str">
        <x:f>IF(OR(E360="",E360="В"),"",IF(OR(E360=$B$42,E360=$B$43,E360=$B$44,E360=$B$45,E360=$B$46),INDEX($F$42:$F$46,MATCH(E360,$B$42:$B$46,0)),IFERROR(IF(ISNUMBER(SEARCH(":",G360)),IF(AND(OR((LEN(G360)-1)=4,(LEN(G360)-1)=5),MID(G360,0+(LEN(G360)-1)-2,1)=":",ISNUMBER(VALUE(MID(G360,1,1))),IF((LEN(G360)-1)=5,ISNUMBER(VALUE(MID(G360,2,1))),TRUE),ISNUMBER(VALUE(MID(G360,0+(LEN(G360)-1)-1,1))),ISNUMBER(VALUE(MID(G360,0+(LEN(G360)-1),1))),VALUE(MID(G360,1,(LEN(G360)-1)-3))&lt;24,VALUE(MID(G360,0+(LEN(G360)-1)-1,2))&lt;60),VALUE(MID(G360,1,(LEN(G360)-1)-3))/24+VALUE(MID(G360,0+(LEN(G360)-1)-1,2))/1440,-1),IF(AND((LEN(G360)-1)&gt;=1,(LEN(G360)-1)&lt;=2,ISNUMBER(VALUE(MID(G360,1,1))),IF((LEN(G360)-1)=2,ISNUMBER(VALUE(MID(G360,2,1))),TRUE),VALUE(MID(G360,1,(LEN(G360)-1)))&lt;24),VALUE(MID(G360,1,(LEN(G360)-1)))/24,-1)),-1)))</x:f>
      </x:c>
      <x:c r="J360" s="72" t="n">
        <x:f>IF(OR(E360="",E360="В"),0,IF(OR(E360=$B$42,E360=$B$43,E360=$B$44,E360=$B$45,E360=$B$46),INDEX($G$42:$G$46,MATCH(E360,$B$42:$B$46,0)),$D$7))</x:f>
        <x:v>0</x:v>
      </x:c>
      <x:c r="K360" s="73" t="n">
        <x:f>IF(OR(L360="",L360="Выходной"),0,IF(L360="Готово",ROUND(24*MOD(I360-H360,1)-J360/60,10),"Проверить"))</x:f>
        <x:v>0</x:v>
      </x:c>
      <x:c r="L360" s="74" t="str">
        <x:f>IF(E360="","",IF(C360="","Нет дня",IF(E360="В","Выходной",IF(LEN(TRIM($B$28))=0,"Нет имени",IF(COUNTIFS($B$10:$B$33,$B$28)&gt;1,"Повтор имени",IF(OR(E360=$B$42,E360=$B$43,E360=$B$44,E360=$B$45,E360=$B$46),IF(INDEX($I$42:$I$46,MATCH(E360,$B$42:$B$46,0))="Готово","Готово","Проверьте смену"),IF(OR(IFERROR(SEARCH("-",E360),0)=0,IFERROR(SEARCH("-",E360,SEARCH("-",E360)+1),0)&gt;0),"Нет кода",IF(OR(H360&lt;0,I360&lt;0),"Неверное время",IF(H360=I360,"Начало равно концу",IF(NOT(ISNUMBER($D$7)),"Проверьте перерыв",IF(OR($D$7&lt;0,$D$7&lt;&gt;INT($D$7)),"Проверьте перерыв",IF($D$7&gt;=ROUND(MOD(I360-H360,1)*1440,8),"Перерыв не меньше смены","Готово"))))))))))))</x:f>
      </x:c>
      <x:c r="M360" s="3"/>
      <x:c r="N360" s="3"/>
      <x:c r="O360" s="3"/>
      <x:c r="P360" s="3"/>
      <x:c r="Q360" s="3"/>
      <x:c r="R360" s="3"/>
      <x:c r="S360" s="3"/>
      <x:c r="T360" s="3"/>
      <x:c r="U360" s="3"/>
      <x:c r="V360" s="3"/>
      <x:c r="W360" s="3"/>
      <x:c r="X360" s="3"/>
      <x:c r="Y360" s="3"/>
      <x:c r="Z360" s="3"/>
      <x:c r="AA360" s="3"/>
      <x:c r="AB360" s="3"/>
      <x:c r="AC360" s="3"/>
      <x:c r="AD360" s="3"/>
      <x:c r="AE360" s="3"/>
      <x:c r="AF360" s="3"/>
      <x:c r="AG360" s="3"/>
      <x:c r="AH360" s="3"/>
      <x:c r="AI360" s="3"/>
      <x:c r="AJ360" s="3"/>
      <x:c r="AK360" s="3"/>
    </x:row>
    <x:row r="361" ht="30" customHeight="1">
      <x:c r="A361" s="3"/>
      <x:c r="B361" s="69" t="str">
        <x:f>IF($B$28="","",$B$28)</x:f>
      </x:c>
      <x:c r="C361" s="70" t="n">
        <x:f>IF(AD$8="","",AD$8)</x:f>
        <x:v>46353</x:v>
      </x:c>
      <x:c r="D361" s="69" t="str">
        <x:f>IF(AD28="","",AD28)</x:f>
      </x:c>
      <x:c r="E361" s="69" t="str">
        <x:f>IFERROR(UPPER(CONCATENATE("",SUBSTITUTE(CONCATENATE("",SUBSTITUTE(CONCATENATE("",SUBSTITUTE(TRIM(CONCATENATE("",D361))," ","")),"–","-")),"—","-"))),CONCATENATE("",D361))</x:f>
      </x:c>
      <x:c r="F361" s="69" t="str">
        <x:f>IFERROR(LEFT(CONCATENATE("[",E361),SEARCH("-",E361)),"")</x:f>
      </x:c>
      <x:c r="G361" s="69" t="str">
        <x:f>IFERROR(MID(CONCATENATE(E361,"]"),SEARCH("-",E361)+1,32),"")</x:f>
      </x:c>
      <x:c r="H361" s="71" t="str">
        <x:f>IF(OR(E361="",E361="В"),"",IF(OR(E361=$B$42,E361=$B$43,E361=$B$44,E361=$B$45,E361=$B$46),INDEX($E$42:$E$46,MATCH(E361,$B$42:$B$46,0)),IFERROR(IF(ISNUMBER(SEARCH(":",F361)),IF(AND(OR((LEN(F361)-1)=4,(LEN(F361)-1)=5),MID(F361,1+(LEN(F361)-1)-2,1)=":",ISNUMBER(VALUE(MID(F361,2,1))),IF((LEN(F361)-1)=5,ISNUMBER(VALUE(MID(F361,3,1))),TRUE),ISNUMBER(VALUE(MID(F361,1+(LEN(F361)-1)-1,1))),ISNUMBER(VALUE(MID(F361,1+(LEN(F361)-1),1))),VALUE(MID(F361,2,(LEN(F361)-1)-3))&lt;24,VALUE(MID(F361,1+(LEN(F361)-1)-1,2))&lt;60),VALUE(MID(F361,2,(LEN(F361)-1)-3))/24+VALUE(MID(F361,1+(LEN(F361)-1)-1,2))/1440,-1),IF(AND((LEN(F361)-1)&gt;=1,(LEN(F361)-1)&lt;=2,ISNUMBER(VALUE(MID(F361,2,1))),IF((LEN(F361)-1)=2,ISNUMBER(VALUE(MID(F361,3,1))),TRUE),VALUE(MID(F361,2,(LEN(F361)-1)))&lt;24),VALUE(MID(F361,2,(LEN(F361)-1)))/24,-1)),-1)))</x:f>
      </x:c>
      <x:c r="I361" s="71" t="str">
        <x:f>IF(OR(E361="",E361="В"),"",IF(OR(E361=$B$42,E361=$B$43,E361=$B$44,E361=$B$45,E361=$B$46),INDEX($F$42:$F$46,MATCH(E361,$B$42:$B$46,0)),IFERROR(IF(ISNUMBER(SEARCH(":",G361)),IF(AND(OR((LEN(G361)-1)=4,(LEN(G361)-1)=5),MID(G361,0+(LEN(G361)-1)-2,1)=":",ISNUMBER(VALUE(MID(G361,1,1))),IF((LEN(G361)-1)=5,ISNUMBER(VALUE(MID(G361,2,1))),TRUE),ISNUMBER(VALUE(MID(G361,0+(LEN(G361)-1)-1,1))),ISNUMBER(VALUE(MID(G361,0+(LEN(G361)-1),1))),VALUE(MID(G361,1,(LEN(G361)-1)-3))&lt;24,VALUE(MID(G361,0+(LEN(G361)-1)-1,2))&lt;60),VALUE(MID(G361,1,(LEN(G361)-1)-3))/24+VALUE(MID(G361,0+(LEN(G361)-1)-1,2))/1440,-1),IF(AND((LEN(G361)-1)&gt;=1,(LEN(G361)-1)&lt;=2,ISNUMBER(VALUE(MID(G361,1,1))),IF((LEN(G361)-1)=2,ISNUMBER(VALUE(MID(G361,2,1))),TRUE),VALUE(MID(G361,1,(LEN(G361)-1)))&lt;24),VALUE(MID(G361,1,(LEN(G361)-1)))/24,-1)),-1)))</x:f>
      </x:c>
      <x:c r="J361" s="72" t="n">
        <x:f>IF(OR(E361="",E361="В"),0,IF(OR(E361=$B$42,E361=$B$43,E361=$B$44,E361=$B$45,E361=$B$46),INDEX($G$42:$G$46,MATCH(E361,$B$42:$B$46,0)),$D$7))</x:f>
        <x:v>0</x:v>
      </x:c>
      <x:c r="K361" s="73" t="n">
        <x:f>IF(OR(L361="",L361="Выходной"),0,IF(L361="Готово",ROUND(24*MOD(I361-H361,1)-J361/60,10),"Проверить"))</x:f>
        <x:v>0</x:v>
      </x:c>
      <x:c r="L361" s="74" t="str">
        <x:f>IF(E361="","",IF(C361="","Нет дня",IF(E361="В","Выходной",IF(LEN(TRIM($B$28))=0,"Нет имени",IF(COUNTIFS($B$10:$B$33,$B$28)&gt;1,"Повтор имени",IF(OR(E361=$B$42,E361=$B$43,E361=$B$44,E361=$B$45,E361=$B$46),IF(INDEX($I$42:$I$46,MATCH(E361,$B$42:$B$46,0))="Готово","Готово","Проверьте смену"),IF(OR(IFERROR(SEARCH("-",E361),0)=0,IFERROR(SEARCH("-",E361,SEARCH("-",E361)+1),0)&gt;0),"Нет кода",IF(OR(H361&lt;0,I361&lt;0),"Неверное время",IF(H361=I361,"Начало равно концу",IF(NOT(ISNUMBER($D$7)),"Проверьте перерыв",IF(OR($D$7&lt;0,$D$7&lt;&gt;INT($D$7)),"Проверьте перерыв",IF($D$7&gt;=ROUND(MOD(I361-H361,1)*1440,8),"Перерыв не меньше смены","Готово"))))))))))))</x:f>
      </x:c>
      <x:c r="M361" s="3"/>
      <x:c r="N361" s="3"/>
      <x:c r="O361" s="3"/>
      <x:c r="P361" s="3"/>
      <x:c r="Q361" s="3"/>
      <x:c r="R361" s="3"/>
      <x:c r="S361" s="3"/>
      <x:c r="T361" s="3"/>
      <x:c r="U361" s="3"/>
      <x:c r="V361" s="3"/>
      <x:c r="W361" s="3"/>
      <x:c r="X361" s="3"/>
      <x:c r="Y361" s="3"/>
      <x:c r="Z361" s="3"/>
      <x:c r="AA361" s="3"/>
      <x:c r="AB361" s="3"/>
      <x:c r="AC361" s="3"/>
      <x:c r="AD361" s="3"/>
      <x:c r="AE361" s="3"/>
      <x:c r="AF361" s="3"/>
      <x:c r="AG361" s="3"/>
      <x:c r="AH361" s="3"/>
      <x:c r="AI361" s="3"/>
      <x:c r="AJ361" s="3"/>
      <x:c r="AK361" s="3"/>
    </x:row>
    <x:row r="362" ht="30" customHeight="1">
      <x:c r="A362" s="3"/>
      <x:c r="B362" s="69" t="str">
        <x:f>IF($B$28="","",$B$28)</x:f>
      </x:c>
      <x:c r="C362" s="70" t="n">
        <x:f>IF(AE$8="","",AE$8)</x:f>
        <x:v>46354</x:v>
      </x:c>
      <x:c r="D362" s="69" t="str">
        <x:f>IF(AE28="","",AE28)</x:f>
      </x:c>
      <x:c r="E362" s="69" t="str">
        <x:f>IFERROR(UPPER(CONCATENATE("",SUBSTITUTE(CONCATENATE("",SUBSTITUTE(CONCATENATE("",SUBSTITUTE(TRIM(CONCATENATE("",D362))," ","")),"–","-")),"—","-"))),CONCATENATE("",D362))</x:f>
      </x:c>
      <x:c r="F362" s="69" t="str">
        <x:f>IFERROR(LEFT(CONCATENATE("[",E362),SEARCH("-",E362)),"")</x:f>
      </x:c>
      <x:c r="G362" s="69" t="str">
        <x:f>IFERROR(MID(CONCATENATE(E362,"]"),SEARCH("-",E362)+1,32),"")</x:f>
      </x:c>
      <x:c r="H362" s="71" t="str">
        <x:f>IF(OR(E362="",E362="В"),"",IF(OR(E362=$B$42,E362=$B$43,E362=$B$44,E362=$B$45,E362=$B$46),INDEX($E$42:$E$46,MATCH(E362,$B$42:$B$46,0)),IFERROR(IF(ISNUMBER(SEARCH(":",F362)),IF(AND(OR((LEN(F362)-1)=4,(LEN(F362)-1)=5),MID(F362,1+(LEN(F362)-1)-2,1)=":",ISNUMBER(VALUE(MID(F362,2,1))),IF((LEN(F362)-1)=5,ISNUMBER(VALUE(MID(F362,3,1))),TRUE),ISNUMBER(VALUE(MID(F362,1+(LEN(F362)-1)-1,1))),ISNUMBER(VALUE(MID(F362,1+(LEN(F362)-1),1))),VALUE(MID(F362,2,(LEN(F362)-1)-3))&lt;24,VALUE(MID(F362,1+(LEN(F362)-1)-1,2))&lt;60),VALUE(MID(F362,2,(LEN(F362)-1)-3))/24+VALUE(MID(F362,1+(LEN(F362)-1)-1,2))/1440,-1),IF(AND((LEN(F362)-1)&gt;=1,(LEN(F362)-1)&lt;=2,ISNUMBER(VALUE(MID(F362,2,1))),IF((LEN(F362)-1)=2,ISNUMBER(VALUE(MID(F362,3,1))),TRUE),VALUE(MID(F362,2,(LEN(F362)-1)))&lt;24),VALUE(MID(F362,2,(LEN(F362)-1)))/24,-1)),-1)))</x:f>
      </x:c>
      <x:c r="I362" s="71" t="str">
        <x:f>IF(OR(E362="",E362="В"),"",IF(OR(E362=$B$42,E362=$B$43,E362=$B$44,E362=$B$45,E362=$B$46),INDEX($F$42:$F$46,MATCH(E362,$B$42:$B$46,0)),IFERROR(IF(ISNUMBER(SEARCH(":",G362)),IF(AND(OR((LEN(G362)-1)=4,(LEN(G362)-1)=5),MID(G362,0+(LEN(G362)-1)-2,1)=":",ISNUMBER(VALUE(MID(G362,1,1))),IF((LEN(G362)-1)=5,ISNUMBER(VALUE(MID(G362,2,1))),TRUE),ISNUMBER(VALUE(MID(G362,0+(LEN(G362)-1)-1,1))),ISNUMBER(VALUE(MID(G362,0+(LEN(G362)-1),1))),VALUE(MID(G362,1,(LEN(G362)-1)-3))&lt;24,VALUE(MID(G362,0+(LEN(G362)-1)-1,2))&lt;60),VALUE(MID(G362,1,(LEN(G362)-1)-3))/24+VALUE(MID(G362,0+(LEN(G362)-1)-1,2))/1440,-1),IF(AND((LEN(G362)-1)&gt;=1,(LEN(G362)-1)&lt;=2,ISNUMBER(VALUE(MID(G362,1,1))),IF((LEN(G362)-1)=2,ISNUMBER(VALUE(MID(G362,2,1))),TRUE),VALUE(MID(G362,1,(LEN(G362)-1)))&lt;24),VALUE(MID(G362,1,(LEN(G362)-1)))/24,-1)),-1)))</x:f>
      </x:c>
      <x:c r="J362" s="72" t="n">
        <x:f>IF(OR(E362="",E362="В"),0,IF(OR(E362=$B$42,E362=$B$43,E362=$B$44,E362=$B$45,E362=$B$46),INDEX($G$42:$G$46,MATCH(E362,$B$42:$B$46,0)),$D$7))</x:f>
        <x:v>0</x:v>
      </x:c>
      <x:c r="K362" s="73" t="n">
        <x:f>IF(OR(L362="",L362="Выходной"),0,IF(L362="Готово",ROUND(24*MOD(I362-H362,1)-J362/60,10),"Проверить"))</x:f>
        <x:v>0</x:v>
      </x:c>
      <x:c r="L362" s="74" t="str">
        <x:f>IF(E362="","",IF(C362="","Нет дня",IF(E362="В","Выходной",IF(LEN(TRIM($B$28))=0,"Нет имени",IF(COUNTIFS($B$10:$B$33,$B$28)&gt;1,"Повтор имени",IF(OR(E362=$B$42,E362=$B$43,E362=$B$44,E362=$B$45,E362=$B$46),IF(INDEX($I$42:$I$46,MATCH(E362,$B$42:$B$46,0))="Готово","Готово","Проверьте смену"),IF(OR(IFERROR(SEARCH("-",E362),0)=0,IFERROR(SEARCH("-",E362,SEARCH("-",E362)+1),0)&gt;0),"Нет кода",IF(OR(H362&lt;0,I362&lt;0),"Неверное время",IF(H362=I362,"Начало равно концу",IF(NOT(ISNUMBER($D$7)),"Проверьте перерыв",IF(OR($D$7&lt;0,$D$7&lt;&gt;INT($D$7)),"Проверьте перерыв",IF($D$7&gt;=ROUND(MOD(I362-H362,1)*1440,8),"Перерыв не меньше смены","Готово"))))))))))))</x:f>
      </x:c>
      <x:c r="M362" s="3"/>
      <x:c r="N362" s="3"/>
      <x:c r="O362" s="3"/>
      <x:c r="P362" s="3"/>
      <x:c r="Q362" s="3"/>
      <x:c r="R362" s="3"/>
      <x:c r="S362" s="3"/>
      <x:c r="T362" s="3"/>
      <x:c r="U362" s="3"/>
      <x:c r="V362" s="3"/>
      <x:c r="W362" s="3"/>
      <x:c r="X362" s="3"/>
      <x:c r="Y362" s="3"/>
      <x:c r="Z362" s="3"/>
      <x:c r="AA362" s="3"/>
      <x:c r="AB362" s="3"/>
      <x:c r="AC362" s="3"/>
      <x:c r="AD362" s="3"/>
      <x:c r="AE362" s="3"/>
      <x:c r="AF362" s="3"/>
      <x:c r="AG362" s="3"/>
      <x:c r="AH362" s="3"/>
      <x:c r="AI362" s="3"/>
      <x:c r="AJ362" s="3"/>
      <x:c r="AK362" s="3"/>
    </x:row>
    <x:row r="363" ht="30" customHeight="1">
      <x:c r="A363" s="3"/>
      <x:c r="B363" s="69" t="str">
        <x:f>IF($B$28="","",$B$28)</x:f>
      </x:c>
      <x:c r="C363" s="70" t="n">
        <x:f>IF(AF$8="","",AF$8)</x:f>
        <x:v>46355</x:v>
      </x:c>
      <x:c r="D363" s="69" t="str">
        <x:f>IF(AF28="","",AF28)</x:f>
      </x:c>
      <x:c r="E363" s="69" t="str">
        <x:f>IFERROR(UPPER(CONCATENATE("",SUBSTITUTE(CONCATENATE("",SUBSTITUTE(CONCATENATE("",SUBSTITUTE(TRIM(CONCATENATE("",D363))," ","")),"–","-")),"—","-"))),CONCATENATE("",D363))</x:f>
      </x:c>
      <x:c r="F363" s="69" t="str">
        <x:f>IFERROR(LEFT(CONCATENATE("[",E363),SEARCH("-",E363)),"")</x:f>
      </x:c>
      <x:c r="G363" s="69" t="str">
        <x:f>IFERROR(MID(CONCATENATE(E363,"]"),SEARCH("-",E363)+1,32),"")</x:f>
      </x:c>
      <x:c r="H363" s="71" t="str">
        <x:f>IF(OR(E363="",E363="В"),"",IF(OR(E363=$B$42,E363=$B$43,E363=$B$44,E363=$B$45,E363=$B$46),INDEX($E$42:$E$46,MATCH(E363,$B$42:$B$46,0)),IFERROR(IF(ISNUMBER(SEARCH(":",F363)),IF(AND(OR((LEN(F363)-1)=4,(LEN(F363)-1)=5),MID(F363,1+(LEN(F363)-1)-2,1)=":",ISNUMBER(VALUE(MID(F363,2,1))),IF((LEN(F363)-1)=5,ISNUMBER(VALUE(MID(F363,3,1))),TRUE),ISNUMBER(VALUE(MID(F363,1+(LEN(F363)-1)-1,1))),ISNUMBER(VALUE(MID(F363,1+(LEN(F363)-1),1))),VALUE(MID(F363,2,(LEN(F363)-1)-3))&lt;24,VALUE(MID(F363,1+(LEN(F363)-1)-1,2))&lt;60),VALUE(MID(F363,2,(LEN(F363)-1)-3))/24+VALUE(MID(F363,1+(LEN(F363)-1)-1,2))/1440,-1),IF(AND((LEN(F363)-1)&gt;=1,(LEN(F363)-1)&lt;=2,ISNUMBER(VALUE(MID(F363,2,1))),IF((LEN(F363)-1)=2,ISNUMBER(VALUE(MID(F363,3,1))),TRUE),VALUE(MID(F363,2,(LEN(F363)-1)))&lt;24),VALUE(MID(F363,2,(LEN(F363)-1)))/24,-1)),-1)))</x:f>
      </x:c>
      <x:c r="I363" s="71" t="str">
        <x:f>IF(OR(E363="",E363="В"),"",IF(OR(E363=$B$42,E363=$B$43,E363=$B$44,E363=$B$45,E363=$B$46),INDEX($F$42:$F$46,MATCH(E363,$B$42:$B$46,0)),IFERROR(IF(ISNUMBER(SEARCH(":",G363)),IF(AND(OR((LEN(G363)-1)=4,(LEN(G363)-1)=5),MID(G363,0+(LEN(G363)-1)-2,1)=":",ISNUMBER(VALUE(MID(G363,1,1))),IF((LEN(G363)-1)=5,ISNUMBER(VALUE(MID(G363,2,1))),TRUE),ISNUMBER(VALUE(MID(G363,0+(LEN(G363)-1)-1,1))),ISNUMBER(VALUE(MID(G363,0+(LEN(G363)-1),1))),VALUE(MID(G363,1,(LEN(G363)-1)-3))&lt;24,VALUE(MID(G363,0+(LEN(G363)-1)-1,2))&lt;60),VALUE(MID(G363,1,(LEN(G363)-1)-3))/24+VALUE(MID(G363,0+(LEN(G363)-1)-1,2))/1440,-1),IF(AND((LEN(G363)-1)&gt;=1,(LEN(G363)-1)&lt;=2,ISNUMBER(VALUE(MID(G363,1,1))),IF((LEN(G363)-1)=2,ISNUMBER(VALUE(MID(G363,2,1))),TRUE),VALUE(MID(G363,1,(LEN(G363)-1)))&lt;24),VALUE(MID(G363,1,(LEN(G363)-1)))/24,-1)),-1)))</x:f>
      </x:c>
      <x:c r="J363" s="72" t="n">
        <x:f>IF(OR(E363="",E363="В"),0,IF(OR(E363=$B$42,E363=$B$43,E363=$B$44,E363=$B$45,E363=$B$46),INDEX($G$42:$G$46,MATCH(E363,$B$42:$B$46,0)),$D$7))</x:f>
        <x:v>0</x:v>
      </x:c>
      <x:c r="K363" s="73" t="n">
        <x:f>IF(OR(L363="",L363="Выходной"),0,IF(L363="Готово",ROUND(24*MOD(I363-H363,1)-J363/60,10),"Проверить"))</x:f>
        <x:v>0</x:v>
      </x:c>
      <x:c r="L363" s="74" t="str">
        <x:f>IF(E363="","",IF(C363="","Нет дня",IF(E363="В","Выходной",IF(LEN(TRIM($B$28))=0,"Нет имени",IF(COUNTIFS($B$10:$B$33,$B$28)&gt;1,"Повтор имени",IF(OR(E363=$B$42,E363=$B$43,E363=$B$44,E363=$B$45,E363=$B$46),IF(INDEX($I$42:$I$46,MATCH(E363,$B$42:$B$46,0))="Готово","Готово","Проверьте смену"),IF(OR(IFERROR(SEARCH("-",E363),0)=0,IFERROR(SEARCH("-",E363,SEARCH("-",E363)+1),0)&gt;0),"Нет кода",IF(OR(H363&lt;0,I363&lt;0),"Неверное время",IF(H363=I363,"Начало равно концу",IF(NOT(ISNUMBER($D$7)),"Проверьте перерыв",IF(OR($D$7&lt;0,$D$7&lt;&gt;INT($D$7)),"Проверьте перерыв",IF($D$7&gt;=ROUND(MOD(I363-H363,1)*1440,8),"Перерыв не меньше смены","Готово"))))))))))))</x:f>
      </x:c>
      <x:c r="M363" s="3"/>
      <x:c r="N363" s="3"/>
      <x:c r="O363" s="3"/>
      <x:c r="P363" s="3"/>
      <x:c r="Q363" s="3"/>
      <x:c r="R363" s="3"/>
      <x:c r="S363" s="3"/>
      <x:c r="T363" s="3"/>
      <x:c r="U363" s="3"/>
      <x:c r="V363" s="3"/>
      <x:c r="W363" s="3"/>
      <x:c r="X363" s="3"/>
      <x:c r="Y363" s="3"/>
      <x:c r="Z363" s="3"/>
      <x:c r="AA363" s="3"/>
      <x:c r="AB363" s="3"/>
      <x:c r="AC363" s="3"/>
      <x:c r="AD363" s="3"/>
      <x:c r="AE363" s="3"/>
      <x:c r="AF363" s="3"/>
      <x:c r="AG363" s="3"/>
      <x:c r="AH363" s="3"/>
      <x:c r="AI363" s="3"/>
      <x:c r="AJ363" s="3"/>
      <x:c r="AK363" s="3"/>
    </x:row>
    <x:row r="364" ht="30" customHeight="1">
      <x:c r="A364" s="3"/>
      <x:c r="B364" s="69" t="str">
        <x:f>IF($B$28="","",$B$28)</x:f>
      </x:c>
      <x:c r="C364" s="70" t="n">
        <x:f>IF(AG$8="","",AG$8)</x:f>
        <x:v>46356</x:v>
      </x:c>
      <x:c r="D364" s="69" t="str">
        <x:f>IF(AG28="","",AG28)</x:f>
      </x:c>
      <x:c r="E364" s="69" t="str">
        <x:f>IFERROR(UPPER(CONCATENATE("",SUBSTITUTE(CONCATENATE("",SUBSTITUTE(CONCATENATE("",SUBSTITUTE(TRIM(CONCATENATE("",D364))," ","")),"–","-")),"—","-"))),CONCATENATE("",D364))</x:f>
      </x:c>
      <x:c r="F364" s="69" t="str">
        <x:f>IFERROR(LEFT(CONCATENATE("[",E364),SEARCH("-",E364)),"")</x:f>
      </x:c>
      <x:c r="G364" s="69" t="str">
        <x:f>IFERROR(MID(CONCATENATE(E364,"]"),SEARCH("-",E364)+1,32),"")</x:f>
      </x:c>
      <x:c r="H364" s="71" t="str">
        <x:f>IF(OR(E364="",E364="В"),"",IF(OR(E364=$B$42,E364=$B$43,E364=$B$44,E364=$B$45,E364=$B$46),INDEX($E$42:$E$46,MATCH(E364,$B$42:$B$46,0)),IFERROR(IF(ISNUMBER(SEARCH(":",F364)),IF(AND(OR((LEN(F364)-1)=4,(LEN(F364)-1)=5),MID(F364,1+(LEN(F364)-1)-2,1)=":",ISNUMBER(VALUE(MID(F364,2,1))),IF((LEN(F364)-1)=5,ISNUMBER(VALUE(MID(F364,3,1))),TRUE),ISNUMBER(VALUE(MID(F364,1+(LEN(F364)-1)-1,1))),ISNUMBER(VALUE(MID(F364,1+(LEN(F364)-1),1))),VALUE(MID(F364,2,(LEN(F364)-1)-3))&lt;24,VALUE(MID(F364,1+(LEN(F364)-1)-1,2))&lt;60),VALUE(MID(F364,2,(LEN(F364)-1)-3))/24+VALUE(MID(F364,1+(LEN(F364)-1)-1,2))/1440,-1),IF(AND((LEN(F364)-1)&gt;=1,(LEN(F364)-1)&lt;=2,ISNUMBER(VALUE(MID(F364,2,1))),IF((LEN(F364)-1)=2,ISNUMBER(VALUE(MID(F364,3,1))),TRUE),VALUE(MID(F364,2,(LEN(F364)-1)))&lt;24),VALUE(MID(F364,2,(LEN(F364)-1)))/24,-1)),-1)))</x:f>
      </x:c>
      <x:c r="I364" s="71" t="str">
        <x:f>IF(OR(E364="",E364="В"),"",IF(OR(E364=$B$42,E364=$B$43,E364=$B$44,E364=$B$45,E364=$B$46),INDEX($F$42:$F$46,MATCH(E364,$B$42:$B$46,0)),IFERROR(IF(ISNUMBER(SEARCH(":",G364)),IF(AND(OR((LEN(G364)-1)=4,(LEN(G364)-1)=5),MID(G364,0+(LEN(G364)-1)-2,1)=":",ISNUMBER(VALUE(MID(G364,1,1))),IF((LEN(G364)-1)=5,ISNUMBER(VALUE(MID(G364,2,1))),TRUE),ISNUMBER(VALUE(MID(G364,0+(LEN(G364)-1)-1,1))),ISNUMBER(VALUE(MID(G364,0+(LEN(G364)-1),1))),VALUE(MID(G364,1,(LEN(G364)-1)-3))&lt;24,VALUE(MID(G364,0+(LEN(G364)-1)-1,2))&lt;60),VALUE(MID(G364,1,(LEN(G364)-1)-3))/24+VALUE(MID(G364,0+(LEN(G364)-1)-1,2))/1440,-1),IF(AND((LEN(G364)-1)&gt;=1,(LEN(G364)-1)&lt;=2,ISNUMBER(VALUE(MID(G364,1,1))),IF((LEN(G364)-1)=2,ISNUMBER(VALUE(MID(G364,2,1))),TRUE),VALUE(MID(G364,1,(LEN(G364)-1)))&lt;24),VALUE(MID(G364,1,(LEN(G364)-1)))/24,-1)),-1)))</x:f>
      </x:c>
      <x:c r="J364" s="72" t="n">
        <x:f>IF(OR(E364="",E364="В"),0,IF(OR(E364=$B$42,E364=$B$43,E364=$B$44,E364=$B$45,E364=$B$46),INDEX($G$42:$G$46,MATCH(E364,$B$42:$B$46,0)),$D$7))</x:f>
        <x:v>0</x:v>
      </x:c>
      <x:c r="K364" s="73" t="n">
        <x:f>IF(OR(L364="",L364="Выходной"),0,IF(L364="Готово",ROUND(24*MOD(I364-H364,1)-J364/60,10),"Проверить"))</x:f>
        <x:v>0</x:v>
      </x:c>
      <x:c r="L364" s="74" t="str">
        <x:f>IF(E364="","",IF(C364="","Нет дня",IF(E364="В","Выходной",IF(LEN(TRIM($B$28))=0,"Нет имени",IF(COUNTIFS($B$10:$B$33,$B$28)&gt;1,"Повтор имени",IF(OR(E364=$B$42,E364=$B$43,E364=$B$44,E364=$B$45,E364=$B$46),IF(INDEX($I$42:$I$46,MATCH(E364,$B$42:$B$46,0))="Готово","Готово","Проверьте смену"),IF(OR(IFERROR(SEARCH("-",E364),0)=0,IFERROR(SEARCH("-",E364,SEARCH("-",E364)+1),0)&gt;0),"Нет кода",IF(OR(H364&lt;0,I364&lt;0),"Неверное время",IF(H364=I364,"Начало равно концу",IF(NOT(ISNUMBER($D$7)),"Проверьте перерыв",IF(OR($D$7&lt;0,$D$7&lt;&gt;INT($D$7)),"Проверьте перерыв",IF($D$7&gt;=ROUND(MOD(I364-H364,1)*1440,8),"Перерыв не меньше смены","Готово"))))))))))))</x:f>
      </x:c>
      <x:c r="M364" s="3"/>
      <x:c r="N364" s="3"/>
      <x:c r="O364" s="3"/>
      <x:c r="P364" s="3"/>
      <x:c r="Q364" s="3"/>
      <x:c r="R364" s="3"/>
      <x:c r="S364" s="3"/>
      <x:c r="T364" s="3"/>
      <x:c r="U364" s="3"/>
      <x:c r="V364" s="3"/>
      <x:c r="W364" s="3"/>
      <x:c r="X364" s="3"/>
      <x:c r="Y364" s="3"/>
      <x:c r="Z364" s="3"/>
      <x:c r="AA364" s="3"/>
      <x:c r="AB364" s="3"/>
      <x:c r="AC364" s="3"/>
      <x:c r="AD364" s="3"/>
      <x:c r="AE364" s="3"/>
      <x:c r="AF364" s="3"/>
      <x:c r="AG364" s="3"/>
      <x:c r="AH364" s="3"/>
      <x:c r="AI364" s="3"/>
      <x:c r="AJ364" s="3"/>
      <x:c r="AK364" s="3"/>
    </x:row>
    <x:row r="365" ht="30" customHeight="1">
      <x:c r="A365" s="3"/>
      <x:c r="B365" s="69" t="str">
        <x:f>IF($B$28="","",$B$28)</x:f>
      </x:c>
      <x:c r="C365" s="70" t="str">
        <x:f>IF(AH$8="","",AH$8)</x:f>
      </x:c>
      <x:c r="D365" s="69" t="str">
        <x:f>IF(AH28="","",AH28)</x:f>
      </x:c>
      <x:c r="E365" s="69" t="str">
        <x:f>IFERROR(UPPER(CONCATENATE("",SUBSTITUTE(CONCATENATE("",SUBSTITUTE(CONCATENATE("",SUBSTITUTE(TRIM(CONCATENATE("",D365))," ","")),"–","-")),"—","-"))),CONCATENATE("",D365))</x:f>
      </x:c>
      <x:c r="F365" s="69" t="str">
        <x:f>IFERROR(LEFT(CONCATENATE("[",E365),SEARCH("-",E365)),"")</x:f>
      </x:c>
      <x:c r="G365" s="69" t="str">
        <x:f>IFERROR(MID(CONCATENATE(E365,"]"),SEARCH("-",E365)+1,32),"")</x:f>
      </x:c>
      <x:c r="H365" s="71" t="str">
        <x:f>IF(OR(E365="",E365="В"),"",IF(OR(E365=$B$42,E365=$B$43,E365=$B$44,E365=$B$45,E365=$B$46),INDEX($E$42:$E$46,MATCH(E365,$B$42:$B$46,0)),IFERROR(IF(ISNUMBER(SEARCH(":",F365)),IF(AND(OR((LEN(F365)-1)=4,(LEN(F365)-1)=5),MID(F365,1+(LEN(F365)-1)-2,1)=":",ISNUMBER(VALUE(MID(F365,2,1))),IF((LEN(F365)-1)=5,ISNUMBER(VALUE(MID(F365,3,1))),TRUE),ISNUMBER(VALUE(MID(F365,1+(LEN(F365)-1)-1,1))),ISNUMBER(VALUE(MID(F365,1+(LEN(F365)-1),1))),VALUE(MID(F365,2,(LEN(F365)-1)-3))&lt;24,VALUE(MID(F365,1+(LEN(F365)-1)-1,2))&lt;60),VALUE(MID(F365,2,(LEN(F365)-1)-3))/24+VALUE(MID(F365,1+(LEN(F365)-1)-1,2))/1440,-1),IF(AND((LEN(F365)-1)&gt;=1,(LEN(F365)-1)&lt;=2,ISNUMBER(VALUE(MID(F365,2,1))),IF((LEN(F365)-1)=2,ISNUMBER(VALUE(MID(F365,3,1))),TRUE),VALUE(MID(F365,2,(LEN(F365)-1)))&lt;24),VALUE(MID(F365,2,(LEN(F365)-1)))/24,-1)),-1)))</x:f>
      </x:c>
      <x:c r="I365" s="71" t="str">
        <x:f>IF(OR(E365="",E365="В"),"",IF(OR(E365=$B$42,E365=$B$43,E365=$B$44,E365=$B$45,E365=$B$46),INDEX($F$42:$F$46,MATCH(E365,$B$42:$B$46,0)),IFERROR(IF(ISNUMBER(SEARCH(":",G365)),IF(AND(OR((LEN(G365)-1)=4,(LEN(G365)-1)=5),MID(G365,0+(LEN(G365)-1)-2,1)=":",ISNUMBER(VALUE(MID(G365,1,1))),IF((LEN(G365)-1)=5,ISNUMBER(VALUE(MID(G365,2,1))),TRUE),ISNUMBER(VALUE(MID(G365,0+(LEN(G365)-1)-1,1))),ISNUMBER(VALUE(MID(G365,0+(LEN(G365)-1),1))),VALUE(MID(G365,1,(LEN(G365)-1)-3))&lt;24,VALUE(MID(G365,0+(LEN(G365)-1)-1,2))&lt;60),VALUE(MID(G365,1,(LEN(G365)-1)-3))/24+VALUE(MID(G365,0+(LEN(G365)-1)-1,2))/1440,-1),IF(AND((LEN(G365)-1)&gt;=1,(LEN(G365)-1)&lt;=2,ISNUMBER(VALUE(MID(G365,1,1))),IF((LEN(G365)-1)=2,ISNUMBER(VALUE(MID(G365,2,1))),TRUE),VALUE(MID(G365,1,(LEN(G365)-1)))&lt;24),VALUE(MID(G365,1,(LEN(G365)-1)))/24,-1)),-1)))</x:f>
      </x:c>
      <x:c r="J365" s="72" t="n">
        <x:f>IF(OR(E365="",E365="В"),0,IF(OR(E365=$B$42,E365=$B$43,E365=$B$44,E365=$B$45,E365=$B$46),INDEX($G$42:$G$46,MATCH(E365,$B$42:$B$46,0)),$D$7))</x:f>
        <x:v>0</x:v>
      </x:c>
      <x:c r="K365" s="73" t="n">
        <x:f>IF(OR(L365="",L365="Выходной"),0,IF(L365="Готово",ROUND(24*MOD(I365-H365,1)-J365/60,10),"Проверить"))</x:f>
        <x:v>0</x:v>
      </x:c>
      <x:c r="L365" s="74" t="str">
        <x:f>IF(E365="","",IF(C365="","Нет дня",IF(E365="В","Выходной",IF(LEN(TRIM($B$28))=0,"Нет имени",IF(COUNTIFS($B$10:$B$33,$B$28)&gt;1,"Повтор имени",IF(OR(E365=$B$42,E365=$B$43,E365=$B$44,E365=$B$45,E365=$B$46),IF(INDEX($I$42:$I$46,MATCH(E365,$B$42:$B$46,0))="Готово","Готово","Проверьте смену"),IF(OR(IFERROR(SEARCH("-",E365),0)=0,IFERROR(SEARCH("-",E365,SEARCH("-",E365)+1),0)&gt;0),"Нет кода",IF(OR(H365&lt;0,I365&lt;0),"Неверное время",IF(H365=I365,"Начало равно концу",IF(NOT(ISNUMBER($D$7)),"Проверьте перерыв",IF(OR($D$7&lt;0,$D$7&lt;&gt;INT($D$7)),"Проверьте перерыв",IF($D$7&gt;=ROUND(MOD(I365-H365,1)*1440,8),"Перерыв не меньше смены","Готово"))))))))))))</x:f>
      </x:c>
      <x:c r="M365" s="3"/>
      <x:c r="N365" s="3"/>
      <x:c r="O365" s="3"/>
      <x:c r="P365" s="3"/>
      <x:c r="Q365" s="3"/>
      <x:c r="R365" s="3"/>
      <x:c r="S365" s="3"/>
      <x:c r="T365" s="3"/>
      <x:c r="U365" s="3"/>
      <x:c r="V365" s="3"/>
      <x:c r="W365" s="3"/>
      <x:c r="X365" s="3"/>
      <x:c r="Y365" s="3"/>
      <x:c r="Z365" s="3"/>
      <x:c r="AA365" s="3"/>
      <x:c r="AB365" s="3"/>
      <x:c r="AC365" s="3"/>
      <x:c r="AD365" s="3"/>
      <x:c r="AE365" s="3"/>
      <x:c r="AF365" s="3"/>
      <x:c r="AG365" s="3"/>
      <x:c r="AH365" s="3"/>
      <x:c r="AI365" s="3"/>
      <x:c r="AJ365" s="3"/>
      <x:c r="AK365" s="3"/>
    </x:row>
    <x:row r="366" ht="30" customHeight="1">
      <x:c r="A366" s="3"/>
      <x:c r="B366" s="69" t="str">
        <x:f>IF($B$30="","",$B$30)</x:f>
      </x:c>
      <x:c r="C366" s="70" t="n">
        <x:f>IF(D$8="","",D$8)</x:f>
        <x:v>46327</x:v>
      </x:c>
      <x:c r="D366" s="69" t="str">
        <x:f>IF(D30="","",D30)</x:f>
      </x:c>
      <x:c r="E366" s="69" t="str">
        <x:f>IFERROR(UPPER(CONCATENATE("",SUBSTITUTE(CONCATENATE("",SUBSTITUTE(CONCATENATE("",SUBSTITUTE(TRIM(CONCATENATE("",D366))," ","")),"–","-")),"—","-"))),CONCATENATE("",D366))</x:f>
      </x:c>
      <x:c r="F366" s="69" t="str">
        <x:f>IFERROR(LEFT(CONCATENATE("[",E366),SEARCH("-",E366)),"")</x:f>
      </x:c>
      <x:c r="G366" s="69" t="str">
        <x:f>IFERROR(MID(CONCATENATE(E366,"]"),SEARCH("-",E366)+1,32),"")</x:f>
      </x:c>
      <x:c r="H366" s="71" t="str">
        <x:f>IF(OR(E366="",E366="В"),"",IF(OR(E366=$B$42,E366=$B$43,E366=$B$44,E366=$B$45,E366=$B$46),INDEX($E$42:$E$46,MATCH(E366,$B$42:$B$46,0)),IFERROR(IF(ISNUMBER(SEARCH(":",F366)),IF(AND(OR((LEN(F366)-1)=4,(LEN(F366)-1)=5),MID(F366,1+(LEN(F366)-1)-2,1)=":",ISNUMBER(VALUE(MID(F366,2,1))),IF((LEN(F366)-1)=5,ISNUMBER(VALUE(MID(F366,3,1))),TRUE),ISNUMBER(VALUE(MID(F366,1+(LEN(F366)-1)-1,1))),ISNUMBER(VALUE(MID(F366,1+(LEN(F366)-1),1))),VALUE(MID(F366,2,(LEN(F366)-1)-3))&lt;24,VALUE(MID(F366,1+(LEN(F366)-1)-1,2))&lt;60),VALUE(MID(F366,2,(LEN(F366)-1)-3))/24+VALUE(MID(F366,1+(LEN(F366)-1)-1,2))/1440,-1),IF(AND((LEN(F366)-1)&gt;=1,(LEN(F366)-1)&lt;=2,ISNUMBER(VALUE(MID(F366,2,1))),IF((LEN(F366)-1)=2,ISNUMBER(VALUE(MID(F366,3,1))),TRUE),VALUE(MID(F366,2,(LEN(F366)-1)))&lt;24),VALUE(MID(F366,2,(LEN(F366)-1)))/24,-1)),-1)))</x:f>
      </x:c>
      <x:c r="I366" s="71" t="str">
        <x:f>IF(OR(E366="",E366="В"),"",IF(OR(E366=$B$42,E366=$B$43,E366=$B$44,E366=$B$45,E366=$B$46),INDEX($F$42:$F$46,MATCH(E366,$B$42:$B$46,0)),IFERROR(IF(ISNUMBER(SEARCH(":",G366)),IF(AND(OR((LEN(G366)-1)=4,(LEN(G366)-1)=5),MID(G366,0+(LEN(G366)-1)-2,1)=":",ISNUMBER(VALUE(MID(G366,1,1))),IF((LEN(G366)-1)=5,ISNUMBER(VALUE(MID(G366,2,1))),TRUE),ISNUMBER(VALUE(MID(G366,0+(LEN(G366)-1)-1,1))),ISNUMBER(VALUE(MID(G366,0+(LEN(G366)-1),1))),VALUE(MID(G366,1,(LEN(G366)-1)-3))&lt;24,VALUE(MID(G366,0+(LEN(G366)-1)-1,2))&lt;60),VALUE(MID(G366,1,(LEN(G366)-1)-3))/24+VALUE(MID(G366,0+(LEN(G366)-1)-1,2))/1440,-1),IF(AND((LEN(G366)-1)&gt;=1,(LEN(G366)-1)&lt;=2,ISNUMBER(VALUE(MID(G366,1,1))),IF((LEN(G366)-1)=2,ISNUMBER(VALUE(MID(G366,2,1))),TRUE),VALUE(MID(G366,1,(LEN(G366)-1)))&lt;24),VALUE(MID(G366,1,(LEN(G366)-1)))/24,-1)),-1)))</x:f>
      </x:c>
      <x:c r="J366" s="72" t="n">
        <x:f>IF(OR(E366="",E366="В"),0,IF(OR(E366=$B$42,E366=$B$43,E366=$B$44,E366=$B$45,E366=$B$46),INDEX($G$42:$G$46,MATCH(E366,$B$42:$B$46,0)),$D$7))</x:f>
        <x:v>0</x:v>
      </x:c>
      <x:c r="K366" s="73" t="n">
        <x:f>IF(OR(L366="",L366="Выходной"),0,IF(L366="Готово",ROUND(24*MOD(I366-H366,1)-J366/60,10),"Проверить"))</x:f>
        <x:v>0</x:v>
      </x:c>
      <x:c r="L366" s="74" t="str">
        <x:f>IF(E366="","",IF(C366="","Нет дня",IF(E366="В","Выходной",IF(LEN(TRIM($B$30))=0,"Нет имени",IF(COUNTIFS($B$10:$B$33,$B$30)&gt;1,"Повтор имени",IF(OR(E366=$B$42,E366=$B$43,E366=$B$44,E366=$B$45,E366=$B$46),IF(INDEX($I$42:$I$46,MATCH(E366,$B$42:$B$46,0))="Готово","Готово","Проверьте смену"),IF(OR(IFERROR(SEARCH("-",E366),0)=0,IFERROR(SEARCH("-",E366,SEARCH("-",E366)+1),0)&gt;0),"Нет кода",IF(OR(H366&lt;0,I366&lt;0),"Неверное время",IF(H366=I366,"Начало равно концу",IF(NOT(ISNUMBER($D$7)),"Проверьте перерыв",IF(OR($D$7&lt;0,$D$7&lt;&gt;INT($D$7)),"Проверьте перерыв",IF($D$7&gt;=ROUND(MOD(I366-H366,1)*1440,8),"Перерыв не меньше смены","Готово"))))))))))))</x:f>
      </x:c>
      <x:c r="M366" s="3"/>
      <x:c r="N366" s="3"/>
      <x:c r="O366" s="3"/>
      <x:c r="P366" s="3"/>
      <x:c r="Q366" s="3"/>
      <x:c r="R366" s="3"/>
      <x:c r="S366" s="3"/>
      <x:c r="T366" s="3"/>
      <x:c r="U366" s="3"/>
      <x:c r="V366" s="3"/>
      <x:c r="W366" s="3"/>
      <x:c r="X366" s="3"/>
      <x:c r="Y366" s="3"/>
      <x:c r="Z366" s="3"/>
      <x:c r="AA366" s="3"/>
      <x:c r="AB366" s="3"/>
      <x:c r="AC366" s="3"/>
      <x:c r="AD366" s="3"/>
      <x:c r="AE366" s="3"/>
      <x:c r="AF366" s="3"/>
      <x:c r="AG366" s="3"/>
      <x:c r="AH366" s="3"/>
      <x:c r="AI366" s="3"/>
      <x:c r="AJ366" s="3"/>
      <x:c r="AK366" s="3"/>
    </x:row>
    <x:row r="367" ht="30" customHeight="1">
      <x:c r="A367" s="3"/>
      <x:c r="B367" s="69" t="str">
        <x:f>IF($B$30="","",$B$30)</x:f>
      </x:c>
      <x:c r="C367" s="70" t="n">
        <x:f>IF(E$8="","",E$8)</x:f>
        <x:v>46328</x:v>
      </x:c>
      <x:c r="D367" s="69" t="str">
        <x:f>IF(E30="","",E30)</x:f>
      </x:c>
      <x:c r="E367" s="69" t="str">
        <x:f>IFERROR(UPPER(CONCATENATE("",SUBSTITUTE(CONCATENATE("",SUBSTITUTE(CONCATENATE("",SUBSTITUTE(TRIM(CONCATENATE("",D367))," ","")),"–","-")),"—","-"))),CONCATENATE("",D367))</x:f>
      </x:c>
      <x:c r="F367" s="69" t="str">
        <x:f>IFERROR(LEFT(CONCATENATE("[",E367),SEARCH("-",E367)),"")</x:f>
      </x:c>
      <x:c r="G367" s="69" t="str">
        <x:f>IFERROR(MID(CONCATENATE(E367,"]"),SEARCH("-",E367)+1,32),"")</x:f>
      </x:c>
      <x:c r="H367" s="71" t="str">
        <x:f>IF(OR(E367="",E367="В"),"",IF(OR(E367=$B$42,E367=$B$43,E367=$B$44,E367=$B$45,E367=$B$46),INDEX($E$42:$E$46,MATCH(E367,$B$42:$B$46,0)),IFERROR(IF(ISNUMBER(SEARCH(":",F367)),IF(AND(OR((LEN(F367)-1)=4,(LEN(F367)-1)=5),MID(F367,1+(LEN(F367)-1)-2,1)=":",ISNUMBER(VALUE(MID(F367,2,1))),IF((LEN(F367)-1)=5,ISNUMBER(VALUE(MID(F367,3,1))),TRUE),ISNUMBER(VALUE(MID(F367,1+(LEN(F367)-1)-1,1))),ISNUMBER(VALUE(MID(F367,1+(LEN(F367)-1),1))),VALUE(MID(F367,2,(LEN(F367)-1)-3))&lt;24,VALUE(MID(F367,1+(LEN(F367)-1)-1,2))&lt;60),VALUE(MID(F367,2,(LEN(F367)-1)-3))/24+VALUE(MID(F367,1+(LEN(F367)-1)-1,2))/1440,-1),IF(AND((LEN(F367)-1)&gt;=1,(LEN(F367)-1)&lt;=2,ISNUMBER(VALUE(MID(F367,2,1))),IF((LEN(F367)-1)=2,ISNUMBER(VALUE(MID(F367,3,1))),TRUE),VALUE(MID(F367,2,(LEN(F367)-1)))&lt;24),VALUE(MID(F367,2,(LEN(F367)-1)))/24,-1)),-1)))</x:f>
      </x:c>
      <x:c r="I367" s="71" t="str">
        <x:f>IF(OR(E367="",E367="В"),"",IF(OR(E367=$B$42,E367=$B$43,E367=$B$44,E367=$B$45,E367=$B$46),INDEX($F$42:$F$46,MATCH(E367,$B$42:$B$46,0)),IFERROR(IF(ISNUMBER(SEARCH(":",G367)),IF(AND(OR((LEN(G367)-1)=4,(LEN(G367)-1)=5),MID(G367,0+(LEN(G367)-1)-2,1)=":",ISNUMBER(VALUE(MID(G367,1,1))),IF((LEN(G367)-1)=5,ISNUMBER(VALUE(MID(G367,2,1))),TRUE),ISNUMBER(VALUE(MID(G367,0+(LEN(G367)-1)-1,1))),ISNUMBER(VALUE(MID(G367,0+(LEN(G367)-1),1))),VALUE(MID(G367,1,(LEN(G367)-1)-3))&lt;24,VALUE(MID(G367,0+(LEN(G367)-1)-1,2))&lt;60),VALUE(MID(G367,1,(LEN(G367)-1)-3))/24+VALUE(MID(G367,0+(LEN(G367)-1)-1,2))/1440,-1),IF(AND((LEN(G367)-1)&gt;=1,(LEN(G367)-1)&lt;=2,ISNUMBER(VALUE(MID(G367,1,1))),IF((LEN(G367)-1)=2,ISNUMBER(VALUE(MID(G367,2,1))),TRUE),VALUE(MID(G367,1,(LEN(G367)-1)))&lt;24),VALUE(MID(G367,1,(LEN(G367)-1)))/24,-1)),-1)))</x:f>
      </x:c>
      <x:c r="J367" s="72" t="n">
        <x:f>IF(OR(E367="",E367="В"),0,IF(OR(E367=$B$42,E367=$B$43,E367=$B$44,E367=$B$45,E367=$B$46),INDEX($G$42:$G$46,MATCH(E367,$B$42:$B$46,0)),$D$7))</x:f>
        <x:v>0</x:v>
      </x:c>
      <x:c r="K367" s="73" t="n">
        <x:f>IF(OR(L367="",L367="Выходной"),0,IF(L367="Готово",ROUND(24*MOD(I367-H367,1)-J367/60,10),"Проверить"))</x:f>
        <x:v>0</x:v>
      </x:c>
      <x:c r="L367" s="74" t="str">
        <x:f>IF(E367="","",IF(C367="","Нет дня",IF(E367="В","Выходной",IF(LEN(TRIM($B$30))=0,"Нет имени",IF(COUNTIFS($B$10:$B$33,$B$30)&gt;1,"Повтор имени",IF(OR(E367=$B$42,E367=$B$43,E367=$B$44,E367=$B$45,E367=$B$46),IF(INDEX($I$42:$I$46,MATCH(E367,$B$42:$B$46,0))="Готово","Готово","Проверьте смену"),IF(OR(IFERROR(SEARCH("-",E367),0)=0,IFERROR(SEARCH("-",E367,SEARCH("-",E367)+1),0)&gt;0),"Нет кода",IF(OR(H367&lt;0,I367&lt;0),"Неверное время",IF(H367=I367,"Начало равно концу",IF(NOT(ISNUMBER($D$7)),"Проверьте перерыв",IF(OR($D$7&lt;0,$D$7&lt;&gt;INT($D$7)),"Проверьте перерыв",IF($D$7&gt;=ROUND(MOD(I367-H367,1)*1440,8),"Перерыв не меньше смены","Готово"))))))))))))</x:f>
      </x:c>
      <x:c r="M367" s="3"/>
      <x:c r="N367" s="3"/>
      <x:c r="O367" s="3"/>
      <x:c r="P367" s="3"/>
      <x:c r="Q367" s="3"/>
      <x:c r="R367" s="3"/>
      <x:c r="S367" s="3"/>
      <x:c r="T367" s="3"/>
      <x:c r="U367" s="3"/>
      <x:c r="V367" s="3"/>
      <x:c r="W367" s="3"/>
      <x:c r="X367" s="3"/>
      <x:c r="Y367" s="3"/>
      <x:c r="Z367" s="3"/>
      <x:c r="AA367" s="3"/>
      <x:c r="AB367" s="3"/>
      <x:c r="AC367" s="3"/>
      <x:c r="AD367" s="3"/>
      <x:c r="AE367" s="3"/>
      <x:c r="AF367" s="3"/>
      <x:c r="AG367" s="3"/>
      <x:c r="AH367" s="3"/>
      <x:c r="AI367" s="3"/>
      <x:c r="AJ367" s="3"/>
      <x:c r="AK367" s="3"/>
    </x:row>
    <x:row r="368" ht="30" customHeight="1">
      <x:c r="A368" s="3"/>
      <x:c r="B368" s="69" t="str">
        <x:f>IF($B$30="","",$B$30)</x:f>
      </x:c>
      <x:c r="C368" s="70" t="n">
        <x:f>IF(F$8="","",F$8)</x:f>
        <x:v>46329</x:v>
      </x:c>
      <x:c r="D368" s="69" t="str">
        <x:f>IF(F30="","",F30)</x:f>
      </x:c>
      <x:c r="E368" s="69" t="str">
        <x:f>IFERROR(UPPER(CONCATENATE("",SUBSTITUTE(CONCATENATE("",SUBSTITUTE(CONCATENATE("",SUBSTITUTE(TRIM(CONCATENATE("",D368))," ","")),"–","-")),"—","-"))),CONCATENATE("",D368))</x:f>
      </x:c>
      <x:c r="F368" s="69" t="str">
        <x:f>IFERROR(LEFT(CONCATENATE("[",E368),SEARCH("-",E368)),"")</x:f>
      </x:c>
      <x:c r="G368" s="69" t="str">
        <x:f>IFERROR(MID(CONCATENATE(E368,"]"),SEARCH("-",E368)+1,32),"")</x:f>
      </x:c>
      <x:c r="H368" s="71" t="str">
        <x:f>IF(OR(E368="",E368="В"),"",IF(OR(E368=$B$42,E368=$B$43,E368=$B$44,E368=$B$45,E368=$B$46),INDEX($E$42:$E$46,MATCH(E368,$B$42:$B$46,0)),IFERROR(IF(ISNUMBER(SEARCH(":",F368)),IF(AND(OR((LEN(F368)-1)=4,(LEN(F368)-1)=5),MID(F368,1+(LEN(F368)-1)-2,1)=":",ISNUMBER(VALUE(MID(F368,2,1))),IF((LEN(F368)-1)=5,ISNUMBER(VALUE(MID(F368,3,1))),TRUE),ISNUMBER(VALUE(MID(F368,1+(LEN(F368)-1)-1,1))),ISNUMBER(VALUE(MID(F368,1+(LEN(F368)-1),1))),VALUE(MID(F368,2,(LEN(F368)-1)-3))&lt;24,VALUE(MID(F368,1+(LEN(F368)-1)-1,2))&lt;60),VALUE(MID(F368,2,(LEN(F368)-1)-3))/24+VALUE(MID(F368,1+(LEN(F368)-1)-1,2))/1440,-1),IF(AND((LEN(F368)-1)&gt;=1,(LEN(F368)-1)&lt;=2,ISNUMBER(VALUE(MID(F368,2,1))),IF((LEN(F368)-1)=2,ISNUMBER(VALUE(MID(F368,3,1))),TRUE),VALUE(MID(F368,2,(LEN(F368)-1)))&lt;24),VALUE(MID(F368,2,(LEN(F368)-1)))/24,-1)),-1)))</x:f>
      </x:c>
      <x:c r="I368" s="71" t="str">
        <x:f>IF(OR(E368="",E368="В"),"",IF(OR(E368=$B$42,E368=$B$43,E368=$B$44,E368=$B$45,E368=$B$46),INDEX($F$42:$F$46,MATCH(E368,$B$42:$B$46,0)),IFERROR(IF(ISNUMBER(SEARCH(":",G368)),IF(AND(OR((LEN(G368)-1)=4,(LEN(G368)-1)=5),MID(G368,0+(LEN(G368)-1)-2,1)=":",ISNUMBER(VALUE(MID(G368,1,1))),IF((LEN(G368)-1)=5,ISNUMBER(VALUE(MID(G368,2,1))),TRUE),ISNUMBER(VALUE(MID(G368,0+(LEN(G368)-1)-1,1))),ISNUMBER(VALUE(MID(G368,0+(LEN(G368)-1),1))),VALUE(MID(G368,1,(LEN(G368)-1)-3))&lt;24,VALUE(MID(G368,0+(LEN(G368)-1)-1,2))&lt;60),VALUE(MID(G368,1,(LEN(G368)-1)-3))/24+VALUE(MID(G368,0+(LEN(G368)-1)-1,2))/1440,-1),IF(AND((LEN(G368)-1)&gt;=1,(LEN(G368)-1)&lt;=2,ISNUMBER(VALUE(MID(G368,1,1))),IF((LEN(G368)-1)=2,ISNUMBER(VALUE(MID(G368,2,1))),TRUE),VALUE(MID(G368,1,(LEN(G368)-1)))&lt;24),VALUE(MID(G368,1,(LEN(G368)-1)))/24,-1)),-1)))</x:f>
      </x:c>
      <x:c r="J368" s="72" t="n">
        <x:f>IF(OR(E368="",E368="В"),0,IF(OR(E368=$B$42,E368=$B$43,E368=$B$44,E368=$B$45,E368=$B$46),INDEX($G$42:$G$46,MATCH(E368,$B$42:$B$46,0)),$D$7))</x:f>
        <x:v>0</x:v>
      </x:c>
      <x:c r="K368" s="73" t="n">
        <x:f>IF(OR(L368="",L368="Выходной"),0,IF(L368="Готово",ROUND(24*MOD(I368-H368,1)-J368/60,10),"Проверить"))</x:f>
        <x:v>0</x:v>
      </x:c>
      <x:c r="L368" s="74" t="str">
        <x:f>IF(E368="","",IF(C368="","Нет дня",IF(E368="В","Выходной",IF(LEN(TRIM($B$30))=0,"Нет имени",IF(COUNTIFS($B$10:$B$33,$B$30)&gt;1,"Повтор имени",IF(OR(E368=$B$42,E368=$B$43,E368=$B$44,E368=$B$45,E368=$B$46),IF(INDEX($I$42:$I$46,MATCH(E368,$B$42:$B$46,0))="Готово","Готово","Проверьте смену"),IF(OR(IFERROR(SEARCH("-",E368),0)=0,IFERROR(SEARCH("-",E368,SEARCH("-",E368)+1),0)&gt;0),"Нет кода",IF(OR(H368&lt;0,I368&lt;0),"Неверное время",IF(H368=I368,"Начало равно концу",IF(NOT(ISNUMBER($D$7)),"Проверьте перерыв",IF(OR($D$7&lt;0,$D$7&lt;&gt;INT($D$7)),"Проверьте перерыв",IF($D$7&gt;=ROUND(MOD(I368-H368,1)*1440,8),"Перерыв не меньше смены","Готово"))))))))))))</x:f>
      </x:c>
      <x:c r="M368" s="3"/>
      <x:c r="N368" s="3"/>
      <x:c r="O368" s="3"/>
      <x:c r="P368" s="3"/>
      <x:c r="Q368" s="3"/>
      <x:c r="R368" s="3"/>
      <x:c r="S368" s="3"/>
      <x:c r="T368" s="3"/>
      <x:c r="U368" s="3"/>
      <x:c r="V368" s="3"/>
      <x:c r="W368" s="3"/>
      <x:c r="X368" s="3"/>
      <x:c r="Y368" s="3"/>
      <x:c r="Z368" s="3"/>
      <x:c r="AA368" s="3"/>
      <x:c r="AB368" s="3"/>
      <x:c r="AC368" s="3"/>
      <x:c r="AD368" s="3"/>
      <x:c r="AE368" s="3"/>
      <x:c r="AF368" s="3"/>
      <x:c r="AG368" s="3"/>
      <x:c r="AH368" s="3"/>
      <x:c r="AI368" s="3"/>
      <x:c r="AJ368" s="3"/>
      <x:c r="AK368" s="3"/>
    </x:row>
    <x:row r="369" ht="30" customHeight="1">
      <x:c r="A369" s="3"/>
      <x:c r="B369" s="69" t="str">
        <x:f>IF($B$30="","",$B$30)</x:f>
      </x:c>
      <x:c r="C369" s="70" t="n">
        <x:f>IF(G$8="","",G$8)</x:f>
        <x:v>46330</x:v>
      </x:c>
      <x:c r="D369" s="69" t="str">
        <x:f>IF(G30="","",G30)</x:f>
      </x:c>
      <x:c r="E369" s="69" t="str">
        <x:f>IFERROR(UPPER(CONCATENATE("",SUBSTITUTE(CONCATENATE("",SUBSTITUTE(CONCATENATE("",SUBSTITUTE(TRIM(CONCATENATE("",D369))," ","")),"–","-")),"—","-"))),CONCATENATE("",D369))</x:f>
      </x:c>
      <x:c r="F369" s="69" t="str">
        <x:f>IFERROR(LEFT(CONCATENATE("[",E369),SEARCH("-",E369)),"")</x:f>
      </x:c>
      <x:c r="G369" s="69" t="str">
        <x:f>IFERROR(MID(CONCATENATE(E369,"]"),SEARCH("-",E369)+1,32),"")</x:f>
      </x:c>
      <x:c r="H369" s="71" t="str">
        <x:f>IF(OR(E369="",E369="В"),"",IF(OR(E369=$B$42,E369=$B$43,E369=$B$44,E369=$B$45,E369=$B$46),INDEX($E$42:$E$46,MATCH(E369,$B$42:$B$46,0)),IFERROR(IF(ISNUMBER(SEARCH(":",F369)),IF(AND(OR((LEN(F369)-1)=4,(LEN(F369)-1)=5),MID(F369,1+(LEN(F369)-1)-2,1)=":",ISNUMBER(VALUE(MID(F369,2,1))),IF((LEN(F369)-1)=5,ISNUMBER(VALUE(MID(F369,3,1))),TRUE),ISNUMBER(VALUE(MID(F369,1+(LEN(F369)-1)-1,1))),ISNUMBER(VALUE(MID(F369,1+(LEN(F369)-1),1))),VALUE(MID(F369,2,(LEN(F369)-1)-3))&lt;24,VALUE(MID(F369,1+(LEN(F369)-1)-1,2))&lt;60),VALUE(MID(F369,2,(LEN(F369)-1)-3))/24+VALUE(MID(F369,1+(LEN(F369)-1)-1,2))/1440,-1),IF(AND((LEN(F369)-1)&gt;=1,(LEN(F369)-1)&lt;=2,ISNUMBER(VALUE(MID(F369,2,1))),IF((LEN(F369)-1)=2,ISNUMBER(VALUE(MID(F369,3,1))),TRUE),VALUE(MID(F369,2,(LEN(F369)-1)))&lt;24),VALUE(MID(F369,2,(LEN(F369)-1)))/24,-1)),-1)))</x:f>
      </x:c>
      <x:c r="I369" s="71" t="str">
        <x:f>IF(OR(E369="",E369="В"),"",IF(OR(E369=$B$42,E369=$B$43,E369=$B$44,E369=$B$45,E369=$B$46),INDEX($F$42:$F$46,MATCH(E369,$B$42:$B$46,0)),IFERROR(IF(ISNUMBER(SEARCH(":",G369)),IF(AND(OR((LEN(G369)-1)=4,(LEN(G369)-1)=5),MID(G369,0+(LEN(G369)-1)-2,1)=":",ISNUMBER(VALUE(MID(G369,1,1))),IF((LEN(G369)-1)=5,ISNUMBER(VALUE(MID(G369,2,1))),TRUE),ISNUMBER(VALUE(MID(G369,0+(LEN(G369)-1)-1,1))),ISNUMBER(VALUE(MID(G369,0+(LEN(G369)-1),1))),VALUE(MID(G369,1,(LEN(G369)-1)-3))&lt;24,VALUE(MID(G369,0+(LEN(G369)-1)-1,2))&lt;60),VALUE(MID(G369,1,(LEN(G369)-1)-3))/24+VALUE(MID(G369,0+(LEN(G369)-1)-1,2))/1440,-1),IF(AND((LEN(G369)-1)&gt;=1,(LEN(G369)-1)&lt;=2,ISNUMBER(VALUE(MID(G369,1,1))),IF((LEN(G369)-1)=2,ISNUMBER(VALUE(MID(G369,2,1))),TRUE),VALUE(MID(G369,1,(LEN(G369)-1)))&lt;24),VALUE(MID(G369,1,(LEN(G369)-1)))/24,-1)),-1)))</x:f>
      </x:c>
      <x:c r="J369" s="72" t="n">
        <x:f>IF(OR(E369="",E369="В"),0,IF(OR(E369=$B$42,E369=$B$43,E369=$B$44,E369=$B$45,E369=$B$46),INDEX($G$42:$G$46,MATCH(E369,$B$42:$B$46,0)),$D$7))</x:f>
        <x:v>0</x:v>
      </x:c>
      <x:c r="K369" s="73" t="n">
        <x:f>IF(OR(L369="",L369="Выходной"),0,IF(L369="Готово",ROUND(24*MOD(I369-H369,1)-J369/60,10),"Проверить"))</x:f>
        <x:v>0</x:v>
      </x:c>
      <x:c r="L369" s="74" t="str">
        <x:f>IF(E369="","",IF(C369="","Нет дня",IF(E369="В","Выходной",IF(LEN(TRIM($B$30))=0,"Нет имени",IF(COUNTIFS($B$10:$B$33,$B$30)&gt;1,"Повтор имени",IF(OR(E369=$B$42,E369=$B$43,E369=$B$44,E369=$B$45,E369=$B$46),IF(INDEX($I$42:$I$46,MATCH(E369,$B$42:$B$46,0))="Готово","Готово","Проверьте смену"),IF(OR(IFERROR(SEARCH("-",E369),0)=0,IFERROR(SEARCH("-",E369,SEARCH("-",E369)+1),0)&gt;0),"Нет кода",IF(OR(H369&lt;0,I369&lt;0),"Неверное время",IF(H369=I369,"Начало равно концу",IF(NOT(ISNUMBER($D$7)),"Проверьте перерыв",IF(OR($D$7&lt;0,$D$7&lt;&gt;INT($D$7)),"Проверьте перерыв",IF($D$7&gt;=ROUND(MOD(I369-H369,1)*1440,8),"Перерыв не меньше смены","Готово"))))))))))))</x:f>
      </x:c>
      <x:c r="M369" s="3"/>
      <x:c r="N369" s="3"/>
      <x:c r="O369" s="3"/>
      <x:c r="P369" s="3"/>
      <x:c r="Q369" s="3"/>
      <x:c r="R369" s="3"/>
      <x:c r="S369" s="3"/>
      <x:c r="T369" s="3"/>
      <x:c r="U369" s="3"/>
      <x:c r="V369" s="3"/>
      <x:c r="W369" s="3"/>
      <x:c r="X369" s="3"/>
      <x:c r="Y369" s="3"/>
      <x:c r="Z369" s="3"/>
      <x:c r="AA369" s="3"/>
      <x:c r="AB369" s="3"/>
      <x:c r="AC369" s="3"/>
      <x:c r="AD369" s="3"/>
      <x:c r="AE369" s="3"/>
      <x:c r="AF369" s="3"/>
      <x:c r="AG369" s="3"/>
      <x:c r="AH369" s="3"/>
      <x:c r="AI369" s="3"/>
      <x:c r="AJ369" s="3"/>
      <x:c r="AK369" s="3"/>
    </x:row>
    <x:row r="370" ht="30" customHeight="1">
      <x:c r="A370" s="3"/>
      <x:c r="B370" s="69" t="str">
        <x:f>IF($B$30="","",$B$30)</x:f>
      </x:c>
      <x:c r="C370" s="70" t="n">
        <x:f>IF(H$8="","",H$8)</x:f>
        <x:v>46331</x:v>
      </x:c>
      <x:c r="D370" s="69" t="str">
        <x:f>IF(H30="","",H30)</x:f>
      </x:c>
      <x:c r="E370" s="69" t="str">
        <x:f>IFERROR(UPPER(CONCATENATE("",SUBSTITUTE(CONCATENATE("",SUBSTITUTE(CONCATENATE("",SUBSTITUTE(TRIM(CONCATENATE("",D370))," ","")),"–","-")),"—","-"))),CONCATENATE("",D370))</x:f>
      </x:c>
      <x:c r="F370" s="69" t="str">
        <x:f>IFERROR(LEFT(CONCATENATE("[",E370),SEARCH("-",E370)),"")</x:f>
      </x:c>
      <x:c r="G370" s="69" t="str">
        <x:f>IFERROR(MID(CONCATENATE(E370,"]"),SEARCH("-",E370)+1,32),"")</x:f>
      </x:c>
      <x:c r="H370" s="71" t="str">
        <x:f>IF(OR(E370="",E370="В"),"",IF(OR(E370=$B$42,E370=$B$43,E370=$B$44,E370=$B$45,E370=$B$46),INDEX($E$42:$E$46,MATCH(E370,$B$42:$B$46,0)),IFERROR(IF(ISNUMBER(SEARCH(":",F370)),IF(AND(OR((LEN(F370)-1)=4,(LEN(F370)-1)=5),MID(F370,1+(LEN(F370)-1)-2,1)=":",ISNUMBER(VALUE(MID(F370,2,1))),IF((LEN(F370)-1)=5,ISNUMBER(VALUE(MID(F370,3,1))),TRUE),ISNUMBER(VALUE(MID(F370,1+(LEN(F370)-1)-1,1))),ISNUMBER(VALUE(MID(F370,1+(LEN(F370)-1),1))),VALUE(MID(F370,2,(LEN(F370)-1)-3))&lt;24,VALUE(MID(F370,1+(LEN(F370)-1)-1,2))&lt;60),VALUE(MID(F370,2,(LEN(F370)-1)-3))/24+VALUE(MID(F370,1+(LEN(F370)-1)-1,2))/1440,-1),IF(AND((LEN(F370)-1)&gt;=1,(LEN(F370)-1)&lt;=2,ISNUMBER(VALUE(MID(F370,2,1))),IF((LEN(F370)-1)=2,ISNUMBER(VALUE(MID(F370,3,1))),TRUE),VALUE(MID(F370,2,(LEN(F370)-1)))&lt;24),VALUE(MID(F370,2,(LEN(F370)-1)))/24,-1)),-1)))</x:f>
      </x:c>
      <x:c r="I370" s="71" t="str">
        <x:f>IF(OR(E370="",E370="В"),"",IF(OR(E370=$B$42,E370=$B$43,E370=$B$44,E370=$B$45,E370=$B$46),INDEX($F$42:$F$46,MATCH(E370,$B$42:$B$46,0)),IFERROR(IF(ISNUMBER(SEARCH(":",G370)),IF(AND(OR((LEN(G370)-1)=4,(LEN(G370)-1)=5),MID(G370,0+(LEN(G370)-1)-2,1)=":",ISNUMBER(VALUE(MID(G370,1,1))),IF((LEN(G370)-1)=5,ISNUMBER(VALUE(MID(G370,2,1))),TRUE),ISNUMBER(VALUE(MID(G370,0+(LEN(G370)-1)-1,1))),ISNUMBER(VALUE(MID(G370,0+(LEN(G370)-1),1))),VALUE(MID(G370,1,(LEN(G370)-1)-3))&lt;24,VALUE(MID(G370,0+(LEN(G370)-1)-1,2))&lt;60),VALUE(MID(G370,1,(LEN(G370)-1)-3))/24+VALUE(MID(G370,0+(LEN(G370)-1)-1,2))/1440,-1),IF(AND((LEN(G370)-1)&gt;=1,(LEN(G370)-1)&lt;=2,ISNUMBER(VALUE(MID(G370,1,1))),IF((LEN(G370)-1)=2,ISNUMBER(VALUE(MID(G370,2,1))),TRUE),VALUE(MID(G370,1,(LEN(G370)-1)))&lt;24),VALUE(MID(G370,1,(LEN(G370)-1)))/24,-1)),-1)))</x:f>
      </x:c>
      <x:c r="J370" s="72" t="n">
        <x:f>IF(OR(E370="",E370="В"),0,IF(OR(E370=$B$42,E370=$B$43,E370=$B$44,E370=$B$45,E370=$B$46),INDEX($G$42:$G$46,MATCH(E370,$B$42:$B$46,0)),$D$7))</x:f>
        <x:v>0</x:v>
      </x:c>
      <x:c r="K370" s="73" t="n">
        <x:f>IF(OR(L370="",L370="Выходной"),0,IF(L370="Готово",ROUND(24*MOD(I370-H370,1)-J370/60,10),"Проверить"))</x:f>
        <x:v>0</x:v>
      </x:c>
      <x:c r="L370" s="74" t="str">
        <x:f>IF(E370="","",IF(C370="","Нет дня",IF(E370="В","Выходной",IF(LEN(TRIM($B$30))=0,"Нет имени",IF(COUNTIFS($B$10:$B$33,$B$30)&gt;1,"Повтор имени",IF(OR(E370=$B$42,E370=$B$43,E370=$B$44,E370=$B$45,E370=$B$46),IF(INDEX($I$42:$I$46,MATCH(E370,$B$42:$B$46,0))="Готово","Готово","Проверьте смену"),IF(OR(IFERROR(SEARCH("-",E370),0)=0,IFERROR(SEARCH("-",E370,SEARCH("-",E370)+1),0)&gt;0),"Нет кода",IF(OR(H370&lt;0,I370&lt;0),"Неверное время",IF(H370=I370,"Начало равно концу",IF(NOT(ISNUMBER($D$7)),"Проверьте перерыв",IF(OR($D$7&lt;0,$D$7&lt;&gt;INT($D$7)),"Проверьте перерыв",IF($D$7&gt;=ROUND(MOD(I370-H370,1)*1440,8),"Перерыв не меньше смены","Готово"))))))))))))</x:f>
      </x:c>
      <x:c r="M370" s="3"/>
      <x:c r="N370" s="3"/>
      <x:c r="O370" s="3"/>
      <x:c r="P370" s="3"/>
      <x:c r="Q370" s="3"/>
      <x:c r="R370" s="3"/>
      <x:c r="S370" s="3"/>
      <x:c r="T370" s="3"/>
      <x:c r="U370" s="3"/>
      <x:c r="V370" s="3"/>
      <x:c r="W370" s="3"/>
      <x:c r="X370" s="3"/>
      <x:c r="Y370" s="3"/>
      <x:c r="Z370" s="3"/>
      <x:c r="AA370" s="3"/>
      <x:c r="AB370" s="3"/>
      <x:c r="AC370" s="3"/>
      <x:c r="AD370" s="3"/>
      <x:c r="AE370" s="3"/>
      <x:c r="AF370" s="3"/>
      <x:c r="AG370" s="3"/>
      <x:c r="AH370" s="3"/>
      <x:c r="AI370" s="3"/>
      <x:c r="AJ370" s="3"/>
      <x:c r="AK370" s="3"/>
    </x:row>
    <x:row r="371" ht="30" customHeight="1">
      <x:c r="A371" s="3"/>
      <x:c r="B371" s="69" t="str">
        <x:f>IF($B$30="","",$B$30)</x:f>
      </x:c>
      <x:c r="C371" s="70" t="n">
        <x:f>IF(I$8="","",I$8)</x:f>
        <x:v>46332</x:v>
      </x:c>
      <x:c r="D371" s="69" t="str">
        <x:f>IF(I30="","",I30)</x:f>
      </x:c>
      <x:c r="E371" s="69" t="str">
        <x:f>IFERROR(UPPER(CONCATENATE("",SUBSTITUTE(CONCATENATE("",SUBSTITUTE(CONCATENATE("",SUBSTITUTE(TRIM(CONCATENATE("",D371))," ","")),"–","-")),"—","-"))),CONCATENATE("",D371))</x:f>
      </x:c>
      <x:c r="F371" s="69" t="str">
        <x:f>IFERROR(LEFT(CONCATENATE("[",E371),SEARCH("-",E371)),"")</x:f>
      </x:c>
      <x:c r="G371" s="69" t="str">
        <x:f>IFERROR(MID(CONCATENATE(E371,"]"),SEARCH("-",E371)+1,32),"")</x:f>
      </x:c>
      <x:c r="H371" s="71" t="str">
        <x:f>IF(OR(E371="",E371="В"),"",IF(OR(E371=$B$42,E371=$B$43,E371=$B$44,E371=$B$45,E371=$B$46),INDEX($E$42:$E$46,MATCH(E371,$B$42:$B$46,0)),IFERROR(IF(ISNUMBER(SEARCH(":",F371)),IF(AND(OR((LEN(F371)-1)=4,(LEN(F371)-1)=5),MID(F371,1+(LEN(F371)-1)-2,1)=":",ISNUMBER(VALUE(MID(F371,2,1))),IF((LEN(F371)-1)=5,ISNUMBER(VALUE(MID(F371,3,1))),TRUE),ISNUMBER(VALUE(MID(F371,1+(LEN(F371)-1)-1,1))),ISNUMBER(VALUE(MID(F371,1+(LEN(F371)-1),1))),VALUE(MID(F371,2,(LEN(F371)-1)-3))&lt;24,VALUE(MID(F371,1+(LEN(F371)-1)-1,2))&lt;60),VALUE(MID(F371,2,(LEN(F371)-1)-3))/24+VALUE(MID(F371,1+(LEN(F371)-1)-1,2))/1440,-1),IF(AND((LEN(F371)-1)&gt;=1,(LEN(F371)-1)&lt;=2,ISNUMBER(VALUE(MID(F371,2,1))),IF((LEN(F371)-1)=2,ISNUMBER(VALUE(MID(F371,3,1))),TRUE),VALUE(MID(F371,2,(LEN(F371)-1)))&lt;24),VALUE(MID(F371,2,(LEN(F371)-1)))/24,-1)),-1)))</x:f>
      </x:c>
      <x:c r="I371" s="71" t="str">
        <x:f>IF(OR(E371="",E371="В"),"",IF(OR(E371=$B$42,E371=$B$43,E371=$B$44,E371=$B$45,E371=$B$46),INDEX($F$42:$F$46,MATCH(E371,$B$42:$B$46,0)),IFERROR(IF(ISNUMBER(SEARCH(":",G371)),IF(AND(OR((LEN(G371)-1)=4,(LEN(G371)-1)=5),MID(G371,0+(LEN(G371)-1)-2,1)=":",ISNUMBER(VALUE(MID(G371,1,1))),IF((LEN(G371)-1)=5,ISNUMBER(VALUE(MID(G371,2,1))),TRUE),ISNUMBER(VALUE(MID(G371,0+(LEN(G371)-1)-1,1))),ISNUMBER(VALUE(MID(G371,0+(LEN(G371)-1),1))),VALUE(MID(G371,1,(LEN(G371)-1)-3))&lt;24,VALUE(MID(G371,0+(LEN(G371)-1)-1,2))&lt;60),VALUE(MID(G371,1,(LEN(G371)-1)-3))/24+VALUE(MID(G371,0+(LEN(G371)-1)-1,2))/1440,-1),IF(AND((LEN(G371)-1)&gt;=1,(LEN(G371)-1)&lt;=2,ISNUMBER(VALUE(MID(G371,1,1))),IF((LEN(G371)-1)=2,ISNUMBER(VALUE(MID(G371,2,1))),TRUE),VALUE(MID(G371,1,(LEN(G371)-1)))&lt;24),VALUE(MID(G371,1,(LEN(G371)-1)))/24,-1)),-1)))</x:f>
      </x:c>
      <x:c r="J371" s="72" t="n">
        <x:f>IF(OR(E371="",E371="В"),0,IF(OR(E371=$B$42,E371=$B$43,E371=$B$44,E371=$B$45,E371=$B$46),INDEX($G$42:$G$46,MATCH(E371,$B$42:$B$46,0)),$D$7))</x:f>
        <x:v>0</x:v>
      </x:c>
      <x:c r="K371" s="73" t="n">
        <x:f>IF(OR(L371="",L371="Выходной"),0,IF(L371="Готово",ROUND(24*MOD(I371-H371,1)-J371/60,10),"Проверить"))</x:f>
        <x:v>0</x:v>
      </x:c>
      <x:c r="L371" s="74" t="str">
        <x:f>IF(E371="","",IF(C371="","Нет дня",IF(E371="В","Выходной",IF(LEN(TRIM($B$30))=0,"Нет имени",IF(COUNTIFS($B$10:$B$33,$B$30)&gt;1,"Повтор имени",IF(OR(E371=$B$42,E371=$B$43,E371=$B$44,E371=$B$45,E371=$B$46),IF(INDEX($I$42:$I$46,MATCH(E371,$B$42:$B$46,0))="Готово","Готово","Проверьте смену"),IF(OR(IFERROR(SEARCH("-",E371),0)=0,IFERROR(SEARCH("-",E371,SEARCH("-",E371)+1),0)&gt;0),"Нет кода",IF(OR(H371&lt;0,I371&lt;0),"Неверное время",IF(H371=I371,"Начало равно концу",IF(NOT(ISNUMBER($D$7)),"Проверьте перерыв",IF(OR($D$7&lt;0,$D$7&lt;&gt;INT($D$7)),"Проверьте перерыв",IF($D$7&gt;=ROUND(MOD(I371-H371,1)*1440,8),"Перерыв не меньше смены","Готово"))))))))))))</x:f>
      </x:c>
      <x:c r="M371" s="3"/>
      <x:c r="N371" s="3"/>
      <x:c r="O371" s="3"/>
      <x:c r="P371" s="3"/>
      <x:c r="Q371" s="3"/>
      <x:c r="R371" s="3"/>
      <x:c r="S371" s="3"/>
      <x:c r="T371" s="3"/>
      <x:c r="U371" s="3"/>
      <x:c r="V371" s="3"/>
      <x:c r="W371" s="3"/>
      <x:c r="X371" s="3"/>
      <x:c r="Y371" s="3"/>
      <x:c r="Z371" s="3"/>
      <x:c r="AA371" s="3"/>
      <x:c r="AB371" s="3"/>
      <x:c r="AC371" s="3"/>
      <x:c r="AD371" s="3"/>
      <x:c r="AE371" s="3"/>
      <x:c r="AF371" s="3"/>
      <x:c r="AG371" s="3"/>
      <x:c r="AH371" s="3"/>
      <x:c r="AI371" s="3"/>
      <x:c r="AJ371" s="3"/>
      <x:c r="AK371" s="3"/>
    </x:row>
    <x:row r="372" ht="30" customHeight="1">
      <x:c r="A372" s="3"/>
      <x:c r="B372" s="69" t="str">
        <x:f>IF($B$30="","",$B$30)</x:f>
      </x:c>
      <x:c r="C372" s="70" t="n">
        <x:f>IF(J$8="","",J$8)</x:f>
        <x:v>46333</x:v>
      </x:c>
      <x:c r="D372" s="69" t="str">
        <x:f>IF(J30="","",J30)</x:f>
      </x:c>
      <x:c r="E372" s="69" t="str">
        <x:f>IFERROR(UPPER(CONCATENATE("",SUBSTITUTE(CONCATENATE("",SUBSTITUTE(CONCATENATE("",SUBSTITUTE(TRIM(CONCATENATE("",D372))," ","")),"–","-")),"—","-"))),CONCATENATE("",D372))</x:f>
      </x:c>
      <x:c r="F372" s="69" t="str">
        <x:f>IFERROR(LEFT(CONCATENATE("[",E372),SEARCH("-",E372)),"")</x:f>
      </x:c>
      <x:c r="G372" s="69" t="str">
        <x:f>IFERROR(MID(CONCATENATE(E372,"]"),SEARCH("-",E372)+1,32),"")</x:f>
      </x:c>
      <x:c r="H372" s="71" t="str">
        <x:f>IF(OR(E372="",E372="В"),"",IF(OR(E372=$B$42,E372=$B$43,E372=$B$44,E372=$B$45,E372=$B$46),INDEX($E$42:$E$46,MATCH(E372,$B$42:$B$46,0)),IFERROR(IF(ISNUMBER(SEARCH(":",F372)),IF(AND(OR((LEN(F372)-1)=4,(LEN(F372)-1)=5),MID(F372,1+(LEN(F372)-1)-2,1)=":",ISNUMBER(VALUE(MID(F372,2,1))),IF((LEN(F372)-1)=5,ISNUMBER(VALUE(MID(F372,3,1))),TRUE),ISNUMBER(VALUE(MID(F372,1+(LEN(F372)-1)-1,1))),ISNUMBER(VALUE(MID(F372,1+(LEN(F372)-1),1))),VALUE(MID(F372,2,(LEN(F372)-1)-3))&lt;24,VALUE(MID(F372,1+(LEN(F372)-1)-1,2))&lt;60),VALUE(MID(F372,2,(LEN(F372)-1)-3))/24+VALUE(MID(F372,1+(LEN(F372)-1)-1,2))/1440,-1),IF(AND((LEN(F372)-1)&gt;=1,(LEN(F372)-1)&lt;=2,ISNUMBER(VALUE(MID(F372,2,1))),IF((LEN(F372)-1)=2,ISNUMBER(VALUE(MID(F372,3,1))),TRUE),VALUE(MID(F372,2,(LEN(F372)-1)))&lt;24),VALUE(MID(F372,2,(LEN(F372)-1)))/24,-1)),-1)))</x:f>
      </x:c>
      <x:c r="I372" s="71" t="str">
        <x:f>IF(OR(E372="",E372="В"),"",IF(OR(E372=$B$42,E372=$B$43,E372=$B$44,E372=$B$45,E372=$B$46),INDEX($F$42:$F$46,MATCH(E372,$B$42:$B$46,0)),IFERROR(IF(ISNUMBER(SEARCH(":",G372)),IF(AND(OR((LEN(G372)-1)=4,(LEN(G372)-1)=5),MID(G372,0+(LEN(G372)-1)-2,1)=":",ISNUMBER(VALUE(MID(G372,1,1))),IF((LEN(G372)-1)=5,ISNUMBER(VALUE(MID(G372,2,1))),TRUE),ISNUMBER(VALUE(MID(G372,0+(LEN(G372)-1)-1,1))),ISNUMBER(VALUE(MID(G372,0+(LEN(G372)-1),1))),VALUE(MID(G372,1,(LEN(G372)-1)-3))&lt;24,VALUE(MID(G372,0+(LEN(G372)-1)-1,2))&lt;60),VALUE(MID(G372,1,(LEN(G372)-1)-3))/24+VALUE(MID(G372,0+(LEN(G372)-1)-1,2))/1440,-1),IF(AND((LEN(G372)-1)&gt;=1,(LEN(G372)-1)&lt;=2,ISNUMBER(VALUE(MID(G372,1,1))),IF((LEN(G372)-1)=2,ISNUMBER(VALUE(MID(G372,2,1))),TRUE),VALUE(MID(G372,1,(LEN(G372)-1)))&lt;24),VALUE(MID(G372,1,(LEN(G372)-1)))/24,-1)),-1)))</x:f>
      </x:c>
      <x:c r="J372" s="72" t="n">
        <x:f>IF(OR(E372="",E372="В"),0,IF(OR(E372=$B$42,E372=$B$43,E372=$B$44,E372=$B$45,E372=$B$46),INDEX($G$42:$G$46,MATCH(E372,$B$42:$B$46,0)),$D$7))</x:f>
        <x:v>0</x:v>
      </x:c>
      <x:c r="K372" s="73" t="n">
        <x:f>IF(OR(L372="",L372="Выходной"),0,IF(L372="Готово",ROUND(24*MOD(I372-H372,1)-J372/60,10),"Проверить"))</x:f>
        <x:v>0</x:v>
      </x:c>
      <x:c r="L372" s="74" t="str">
        <x:f>IF(E372="","",IF(C372="","Нет дня",IF(E372="В","Выходной",IF(LEN(TRIM($B$30))=0,"Нет имени",IF(COUNTIFS($B$10:$B$33,$B$30)&gt;1,"Повтор имени",IF(OR(E372=$B$42,E372=$B$43,E372=$B$44,E372=$B$45,E372=$B$46),IF(INDEX($I$42:$I$46,MATCH(E372,$B$42:$B$46,0))="Готово","Готово","Проверьте смену"),IF(OR(IFERROR(SEARCH("-",E372),0)=0,IFERROR(SEARCH("-",E372,SEARCH("-",E372)+1),0)&gt;0),"Нет кода",IF(OR(H372&lt;0,I372&lt;0),"Неверное время",IF(H372=I372,"Начало равно концу",IF(NOT(ISNUMBER($D$7)),"Проверьте перерыв",IF(OR($D$7&lt;0,$D$7&lt;&gt;INT($D$7)),"Проверьте перерыв",IF($D$7&gt;=ROUND(MOD(I372-H372,1)*1440,8),"Перерыв не меньше смены","Готово"))))))))))))</x:f>
      </x:c>
      <x:c r="M372" s="3"/>
      <x:c r="N372" s="3"/>
      <x:c r="O372" s="3"/>
      <x:c r="P372" s="3"/>
      <x:c r="Q372" s="3"/>
      <x:c r="R372" s="3"/>
      <x:c r="S372" s="3"/>
      <x:c r="T372" s="3"/>
      <x:c r="U372" s="3"/>
      <x:c r="V372" s="3"/>
      <x:c r="W372" s="3"/>
      <x:c r="X372" s="3"/>
      <x:c r="Y372" s="3"/>
      <x:c r="Z372" s="3"/>
      <x:c r="AA372" s="3"/>
      <x:c r="AB372" s="3"/>
      <x:c r="AC372" s="3"/>
      <x:c r="AD372" s="3"/>
      <x:c r="AE372" s="3"/>
      <x:c r="AF372" s="3"/>
      <x:c r="AG372" s="3"/>
      <x:c r="AH372" s="3"/>
      <x:c r="AI372" s="3"/>
      <x:c r="AJ372" s="3"/>
      <x:c r="AK372" s="3"/>
    </x:row>
    <x:row r="373" ht="30" customHeight="1">
      <x:c r="A373" s="3"/>
      <x:c r="B373" s="69" t="str">
        <x:f>IF($B$30="","",$B$30)</x:f>
      </x:c>
      <x:c r="C373" s="70" t="n">
        <x:f>IF(K$8="","",K$8)</x:f>
        <x:v>46334</x:v>
      </x:c>
      <x:c r="D373" s="69" t="str">
        <x:f>IF(K30="","",K30)</x:f>
      </x:c>
      <x:c r="E373" s="69" t="str">
        <x:f>IFERROR(UPPER(CONCATENATE("",SUBSTITUTE(CONCATENATE("",SUBSTITUTE(CONCATENATE("",SUBSTITUTE(TRIM(CONCATENATE("",D373))," ","")),"–","-")),"—","-"))),CONCATENATE("",D373))</x:f>
      </x:c>
      <x:c r="F373" s="69" t="str">
        <x:f>IFERROR(LEFT(CONCATENATE("[",E373),SEARCH("-",E373)),"")</x:f>
      </x:c>
      <x:c r="G373" s="69" t="str">
        <x:f>IFERROR(MID(CONCATENATE(E373,"]"),SEARCH("-",E373)+1,32),"")</x:f>
      </x:c>
      <x:c r="H373" s="71" t="str">
        <x:f>IF(OR(E373="",E373="В"),"",IF(OR(E373=$B$42,E373=$B$43,E373=$B$44,E373=$B$45,E373=$B$46),INDEX($E$42:$E$46,MATCH(E373,$B$42:$B$46,0)),IFERROR(IF(ISNUMBER(SEARCH(":",F373)),IF(AND(OR((LEN(F373)-1)=4,(LEN(F373)-1)=5),MID(F373,1+(LEN(F373)-1)-2,1)=":",ISNUMBER(VALUE(MID(F373,2,1))),IF((LEN(F373)-1)=5,ISNUMBER(VALUE(MID(F373,3,1))),TRUE),ISNUMBER(VALUE(MID(F373,1+(LEN(F373)-1)-1,1))),ISNUMBER(VALUE(MID(F373,1+(LEN(F373)-1),1))),VALUE(MID(F373,2,(LEN(F373)-1)-3))&lt;24,VALUE(MID(F373,1+(LEN(F373)-1)-1,2))&lt;60),VALUE(MID(F373,2,(LEN(F373)-1)-3))/24+VALUE(MID(F373,1+(LEN(F373)-1)-1,2))/1440,-1),IF(AND((LEN(F373)-1)&gt;=1,(LEN(F373)-1)&lt;=2,ISNUMBER(VALUE(MID(F373,2,1))),IF((LEN(F373)-1)=2,ISNUMBER(VALUE(MID(F373,3,1))),TRUE),VALUE(MID(F373,2,(LEN(F373)-1)))&lt;24),VALUE(MID(F373,2,(LEN(F373)-1)))/24,-1)),-1)))</x:f>
      </x:c>
      <x:c r="I373" s="71" t="str">
        <x:f>IF(OR(E373="",E373="В"),"",IF(OR(E373=$B$42,E373=$B$43,E373=$B$44,E373=$B$45,E373=$B$46),INDEX($F$42:$F$46,MATCH(E373,$B$42:$B$46,0)),IFERROR(IF(ISNUMBER(SEARCH(":",G373)),IF(AND(OR((LEN(G373)-1)=4,(LEN(G373)-1)=5),MID(G373,0+(LEN(G373)-1)-2,1)=":",ISNUMBER(VALUE(MID(G373,1,1))),IF((LEN(G373)-1)=5,ISNUMBER(VALUE(MID(G373,2,1))),TRUE),ISNUMBER(VALUE(MID(G373,0+(LEN(G373)-1)-1,1))),ISNUMBER(VALUE(MID(G373,0+(LEN(G373)-1),1))),VALUE(MID(G373,1,(LEN(G373)-1)-3))&lt;24,VALUE(MID(G373,0+(LEN(G373)-1)-1,2))&lt;60),VALUE(MID(G373,1,(LEN(G373)-1)-3))/24+VALUE(MID(G373,0+(LEN(G373)-1)-1,2))/1440,-1),IF(AND((LEN(G373)-1)&gt;=1,(LEN(G373)-1)&lt;=2,ISNUMBER(VALUE(MID(G373,1,1))),IF((LEN(G373)-1)=2,ISNUMBER(VALUE(MID(G373,2,1))),TRUE),VALUE(MID(G373,1,(LEN(G373)-1)))&lt;24),VALUE(MID(G373,1,(LEN(G373)-1)))/24,-1)),-1)))</x:f>
      </x:c>
      <x:c r="J373" s="72" t="n">
        <x:f>IF(OR(E373="",E373="В"),0,IF(OR(E373=$B$42,E373=$B$43,E373=$B$44,E373=$B$45,E373=$B$46),INDEX($G$42:$G$46,MATCH(E373,$B$42:$B$46,0)),$D$7))</x:f>
        <x:v>0</x:v>
      </x:c>
      <x:c r="K373" s="73" t="n">
        <x:f>IF(OR(L373="",L373="Выходной"),0,IF(L373="Готово",ROUND(24*MOD(I373-H373,1)-J373/60,10),"Проверить"))</x:f>
        <x:v>0</x:v>
      </x:c>
      <x:c r="L373" s="74" t="str">
        <x:f>IF(E373="","",IF(C373="","Нет дня",IF(E373="В","Выходной",IF(LEN(TRIM($B$30))=0,"Нет имени",IF(COUNTIFS($B$10:$B$33,$B$30)&gt;1,"Повтор имени",IF(OR(E373=$B$42,E373=$B$43,E373=$B$44,E373=$B$45,E373=$B$46),IF(INDEX($I$42:$I$46,MATCH(E373,$B$42:$B$46,0))="Готово","Готово","Проверьте смену"),IF(OR(IFERROR(SEARCH("-",E373),0)=0,IFERROR(SEARCH("-",E373,SEARCH("-",E373)+1),0)&gt;0),"Нет кода",IF(OR(H373&lt;0,I373&lt;0),"Неверное время",IF(H373=I373,"Начало равно концу",IF(NOT(ISNUMBER($D$7)),"Проверьте перерыв",IF(OR($D$7&lt;0,$D$7&lt;&gt;INT($D$7)),"Проверьте перерыв",IF($D$7&gt;=ROUND(MOD(I373-H373,1)*1440,8),"Перерыв не меньше смены","Готово"))))))))))))</x:f>
      </x:c>
      <x:c r="M373" s="3"/>
      <x:c r="N373" s="3"/>
      <x:c r="O373" s="3"/>
      <x:c r="P373" s="3"/>
      <x:c r="Q373" s="3"/>
      <x:c r="R373" s="3"/>
      <x:c r="S373" s="3"/>
      <x:c r="T373" s="3"/>
      <x:c r="U373" s="3"/>
      <x:c r="V373" s="3"/>
      <x:c r="W373" s="3"/>
      <x:c r="X373" s="3"/>
      <x:c r="Y373" s="3"/>
      <x:c r="Z373" s="3"/>
      <x:c r="AA373" s="3"/>
      <x:c r="AB373" s="3"/>
      <x:c r="AC373" s="3"/>
      <x:c r="AD373" s="3"/>
      <x:c r="AE373" s="3"/>
      <x:c r="AF373" s="3"/>
      <x:c r="AG373" s="3"/>
      <x:c r="AH373" s="3"/>
      <x:c r="AI373" s="3"/>
      <x:c r="AJ373" s="3"/>
      <x:c r="AK373" s="3"/>
    </x:row>
    <x:row r="374" ht="30" customHeight="1">
      <x:c r="A374" s="3"/>
      <x:c r="B374" s="69" t="str">
        <x:f>IF($B$30="","",$B$30)</x:f>
      </x:c>
      <x:c r="C374" s="70" t="n">
        <x:f>IF(L$8="","",L$8)</x:f>
        <x:v>46335</x:v>
      </x:c>
      <x:c r="D374" s="69" t="str">
        <x:f>IF(L30="","",L30)</x:f>
      </x:c>
      <x:c r="E374" s="69" t="str">
        <x:f>IFERROR(UPPER(CONCATENATE("",SUBSTITUTE(CONCATENATE("",SUBSTITUTE(CONCATENATE("",SUBSTITUTE(TRIM(CONCATENATE("",D374))," ","")),"–","-")),"—","-"))),CONCATENATE("",D374))</x:f>
      </x:c>
      <x:c r="F374" s="69" t="str">
        <x:f>IFERROR(LEFT(CONCATENATE("[",E374),SEARCH("-",E374)),"")</x:f>
      </x:c>
      <x:c r="G374" s="69" t="str">
        <x:f>IFERROR(MID(CONCATENATE(E374,"]"),SEARCH("-",E374)+1,32),"")</x:f>
      </x:c>
      <x:c r="H374" s="71" t="str">
        <x:f>IF(OR(E374="",E374="В"),"",IF(OR(E374=$B$42,E374=$B$43,E374=$B$44,E374=$B$45,E374=$B$46),INDEX($E$42:$E$46,MATCH(E374,$B$42:$B$46,0)),IFERROR(IF(ISNUMBER(SEARCH(":",F374)),IF(AND(OR((LEN(F374)-1)=4,(LEN(F374)-1)=5),MID(F374,1+(LEN(F374)-1)-2,1)=":",ISNUMBER(VALUE(MID(F374,2,1))),IF((LEN(F374)-1)=5,ISNUMBER(VALUE(MID(F374,3,1))),TRUE),ISNUMBER(VALUE(MID(F374,1+(LEN(F374)-1)-1,1))),ISNUMBER(VALUE(MID(F374,1+(LEN(F374)-1),1))),VALUE(MID(F374,2,(LEN(F374)-1)-3))&lt;24,VALUE(MID(F374,1+(LEN(F374)-1)-1,2))&lt;60),VALUE(MID(F374,2,(LEN(F374)-1)-3))/24+VALUE(MID(F374,1+(LEN(F374)-1)-1,2))/1440,-1),IF(AND((LEN(F374)-1)&gt;=1,(LEN(F374)-1)&lt;=2,ISNUMBER(VALUE(MID(F374,2,1))),IF((LEN(F374)-1)=2,ISNUMBER(VALUE(MID(F374,3,1))),TRUE),VALUE(MID(F374,2,(LEN(F374)-1)))&lt;24),VALUE(MID(F374,2,(LEN(F374)-1)))/24,-1)),-1)))</x:f>
      </x:c>
      <x:c r="I374" s="71" t="str">
        <x:f>IF(OR(E374="",E374="В"),"",IF(OR(E374=$B$42,E374=$B$43,E374=$B$44,E374=$B$45,E374=$B$46),INDEX($F$42:$F$46,MATCH(E374,$B$42:$B$46,0)),IFERROR(IF(ISNUMBER(SEARCH(":",G374)),IF(AND(OR((LEN(G374)-1)=4,(LEN(G374)-1)=5),MID(G374,0+(LEN(G374)-1)-2,1)=":",ISNUMBER(VALUE(MID(G374,1,1))),IF((LEN(G374)-1)=5,ISNUMBER(VALUE(MID(G374,2,1))),TRUE),ISNUMBER(VALUE(MID(G374,0+(LEN(G374)-1)-1,1))),ISNUMBER(VALUE(MID(G374,0+(LEN(G374)-1),1))),VALUE(MID(G374,1,(LEN(G374)-1)-3))&lt;24,VALUE(MID(G374,0+(LEN(G374)-1)-1,2))&lt;60),VALUE(MID(G374,1,(LEN(G374)-1)-3))/24+VALUE(MID(G374,0+(LEN(G374)-1)-1,2))/1440,-1),IF(AND((LEN(G374)-1)&gt;=1,(LEN(G374)-1)&lt;=2,ISNUMBER(VALUE(MID(G374,1,1))),IF((LEN(G374)-1)=2,ISNUMBER(VALUE(MID(G374,2,1))),TRUE),VALUE(MID(G374,1,(LEN(G374)-1)))&lt;24),VALUE(MID(G374,1,(LEN(G374)-1)))/24,-1)),-1)))</x:f>
      </x:c>
      <x:c r="J374" s="72" t="n">
        <x:f>IF(OR(E374="",E374="В"),0,IF(OR(E374=$B$42,E374=$B$43,E374=$B$44,E374=$B$45,E374=$B$46),INDEX($G$42:$G$46,MATCH(E374,$B$42:$B$46,0)),$D$7))</x:f>
        <x:v>0</x:v>
      </x:c>
      <x:c r="K374" s="73" t="n">
        <x:f>IF(OR(L374="",L374="Выходной"),0,IF(L374="Готово",ROUND(24*MOD(I374-H374,1)-J374/60,10),"Проверить"))</x:f>
        <x:v>0</x:v>
      </x:c>
      <x:c r="L374" s="74" t="str">
        <x:f>IF(E374="","",IF(C374="","Нет дня",IF(E374="В","Выходной",IF(LEN(TRIM($B$30))=0,"Нет имени",IF(COUNTIFS($B$10:$B$33,$B$30)&gt;1,"Повтор имени",IF(OR(E374=$B$42,E374=$B$43,E374=$B$44,E374=$B$45,E374=$B$46),IF(INDEX($I$42:$I$46,MATCH(E374,$B$42:$B$46,0))="Готово","Готово","Проверьте смену"),IF(OR(IFERROR(SEARCH("-",E374),0)=0,IFERROR(SEARCH("-",E374,SEARCH("-",E374)+1),0)&gt;0),"Нет кода",IF(OR(H374&lt;0,I374&lt;0),"Неверное время",IF(H374=I374,"Начало равно концу",IF(NOT(ISNUMBER($D$7)),"Проверьте перерыв",IF(OR($D$7&lt;0,$D$7&lt;&gt;INT($D$7)),"Проверьте перерыв",IF($D$7&gt;=ROUND(MOD(I374-H374,1)*1440,8),"Перерыв не меньше смены","Готово"))))))))))))</x:f>
      </x:c>
      <x:c r="M374" s="3"/>
      <x:c r="N374" s="3"/>
      <x:c r="O374" s="3"/>
      <x:c r="P374" s="3"/>
      <x:c r="Q374" s="3"/>
      <x:c r="R374" s="3"/>
      <x:c r="S374" s="3"/>
      <x:c r="T374" s="3"/>
      <x:c r="U374" s="3"/>
      <x:c r="V374" s="3"/>
      <x:c r="W374" s="3"/>
      <x:c r="X374" s="3"/>
      <x:c r="Y374" s="3"/>
      <x:c r="Z374" s="3"/>
      <x:c r="AA374" s="3"/>
      <x:c r="AB374" s="3"/>
      <x:c r="AC374" s="3"/>
      <x:c r="AD374" s="3"/>
      <x:c r="AE374" s="3"/>
      <x:c r="AF374" s="3"/>
      <x:c r="AG374" s="3"/>
      <x:c r="AH374" s="3"/>
      <x:c r="AI374" s="3"/>
      <x:c r="AJ374" s="3"/>
      <x:c r="AK374" s="3"/>
    </x:row>
    <x:row r="375" ht="30" customHeight="1">
      <x:c r="A375" s="3"/>
      <x:c r="B375" s="69" t="str">
        <x:f>IF($B$30="","",$B$30)</x:f>
      </x:c>
      <x:c r="C375" s="70" t="n">
        <x:f>IF(M$8="","",M$8)</x:f>
        <x:v>46336</x:v>
      </x:c>
      <x:c r="D375" s="69" t="str">
        <x:f>IF(M30="","",M30)</x:f>
      </x:c>
      <x:c r="E375" s="69" t="str">
        <x:f>IFERROR(UPPER(CONCATENATE("",SUBSTITUTE(CONCATENATE("",SUBSTITUTE(CONCATENATE("",SUBSTITUTE(TRIM(CONCATENATE("",D375))," ","")),"–","-")),"—","-"))),CONCATENATE("",D375))</x:f>
      </x:c>
      <x:c r="F375" s="69" t="str">
        <x:f>IFERROR(LEFT(CONCATENATE("[",E375),SEARCH("-",E375)),"")</x:f>
      </x:c>
      <x:c r="G375" s="69" t="str">
        <x:f>IFERROR(MID(CONCATENATE(E375,"]"),SEARCH("-",E375)+1,32),"")</x:f>
      </x:c>
      <x:c r="H375" s="71" t="str">
        <x:f>IF(OR(E375="",E375="В"),"",IF(OR(E375=$B$42,E375=$B$43,E375=$B$44,E375=$B$45,E375=$B$46),INDEX($E$42:$E$46,MATCH(E375,$B$42:$B$46,0)),IFERROR(IF(ISNUMBER(SEARCH(":",F375)),IF(AND(OR((LEN(F375)-1)=4,(LEN(F375)-1)=5),MID(F375,1+(LEN(F375)-1)-2,1)=":",ISNUMBER(VALUE(MID(F375,2,1))),IF((LEN(F375)-1)=5,ISNUMBER(VALUE(MID(F375,3,1))),TRUE),ISNUMBER(VALUE(MID(F375,1+(LEN(F375)-1)-1,1))),ISNUMBER(VALUE(MID(F375,1+(LEN(F375)-1),1))),VALUE(MID(F375,2,(LEN(F375)-1)-3))&lt;24,VALUE(MID(F375,1+(LEN(F375)-1)-1,2))&lt;60),VALUE(MID(F375,2,(LEN(F375)-1)-3))/24+VALUE(MID(F375,1+(LEN(F375)-1)-1,2))/1440,-1),IF(AND((LEN(F375)-1)&gt;=1,(LEN(F375)-1)&lt;=2,ISNUMBER(VALUE(MID(F375,2,1))),IF((LEN(F375)-1)=2,ISNUMBER(VALUE(MID(F375,3,1))),TRUE),VALUE(MID(F375,2,(LEN(F375)-1)))&lt;24),VALUE(MID(F375,2,(LEN(F375)-1)))/24,-1)),-1)))</x:f>
      </x:c>
      <x:c r="I375" s="71" t="str">
        <x:f>IF(OR(E375="",E375="В"),"",IF(OR(E375=$B$42,E375=$B$43,E375=$B$44,E375=$B$45,E375=$B$46),INDEX($F$42:$F$46,MATCH(E375,$B$42:$B$46,0)),IFERROR(IF(ISNUMBER(SEARCH(":",G375)),IF(AND(OR((LEN(G375)-1)=4,(LEN(G375)-1)=5),MID(G375,0+(LEN(G375)-1)-2,1)=":",ISNUMBER(VALUE(MID(G375,1,1))),IF((LEN(G375)-1)=5,ISNUMBER(VALUE(MID(G375,2,1))),TRUE),ISNUMBER(VALUE(MID(G375,0+(LEN(G375)-1)-1,1))),ISNUMBER(VALUE(MID(G375,0+(LEN(G375)-1),1))),VALUE(MID(G375,1,(LEN(G375)-1)-3))&lt;24,VALUE(MID(G375,0+(LEN(G375)-1)-1,2))&lt;60),VALUE(MID(G375,1,(LEN(G375)-1)-3))/24+VALUE(MID(G375,0+(LEN(G375)-1)-1,2))/1440,-1),IF(AND((LEN(G375)-1)&gt;=1,(LEN(G375)-1)&lt;=2,ISNUMBER(VALUE(MID(G375,1,1))),IF((LEN(G375)-1)=2,ISNUMBER(VALUE(MID(G375,2,1))),TRUE),VALUE(MID(G375,1,(LEN(G375)-1)))&lt;24),VALUE(MID(G375,1,(LEN(G375)-1)))/24,-1)),-1)))</x:f>
      </x:c>
      <x:c r="J375" s="72" t="n">
        <x:f>IF(OR(E375="",E375="В"),0,IF(OR(E375=$B$42,E375=$B$43,E375=$B$44,E375=$B$45,E375=$B$46),INDEX($G$42:$G$46,MATCH(E375,$B$42:$B$46,0)),$D$7))</x:f>
        <x:v>0</x:v>
      </x:c>
      <x:c r="K375" s="73" t="n">
        <x:f>IF(OR(L375="",L375="Выходной"),0,IF(L375="Готово",ROUND(24*MOD(I375-H375,1)-J375/60,10),"Проверить"))</x:f>
        <x:v>0</x:v>
      </x:c>
      <x:c r="L375" s="74" t="str">
        <x:f>IF(E375="","",IF(C375="","Нет дня",IF(E375="В","Выходной",IF(LEN(TRIM($B$30))=0,"Нет имени",IF(COUNTIFS($B$10:$B$33,$B$30)&gt;1,"Повтор имени",IF(OR(E375=$B$42,E375=$B$43,E375=$B$44,E375=$B$45,E375=$B$46),IF(INDEX($I$42:$I$46,MATCH(E375,$B$42:$B$46,0))="Готово","Готово","Проверьте смену"),IF(OR(IFERROR(SEARCH("-",E375),0)=0,IFERROR(SEARCH("-",E375,SEARCH("-",E375)+1),0)&gt;0),"Нет кода",IF(OR(H375&lt;0,I375&lt;0),"Неверное время",IF(H375=I375,"Начало равно концу",IF(NOT(ISNUMBER($D$7)),"Проверьте перерыв",IF(OR($D$7&lt;0,$D$7&lt;&gt;INT($D$7)),"Проверьте перерыв",IF($D$7&gt;=ROUND(MOD(I375-H375,1)*1440,8),"Перерыв не меньше смены","Готово"))))))))))))</x:f>
      </x:c>
      <x:c r="M375" s="3"/>
      <x:c r="N375" s="3"/>
      <x:c r="O375" s="3"/>
      <x:c r="P375" s="3"/>
      <x:c r="Q375" s="3"/>
      <x:c r="R375" s="3"/>
      <x:c r="S375" s="3"/>
      <x:c r="T375" s="3"/>
      <x:c r="U375" s="3"/>
      <x:c r="V375" s="3"/>
      <x:c r="W375" s="3"/>
      <x:c r="X375" s="3"/>
      <x:c r="Y375" s="3"/>
      <x:c r="Z375" s="3"/>
      <x:c r="AA375" s="3"/>
      <x:c r="AB375" s="3"/>
      <x:c r="AC375" s="3"/>
      <x:c r="AD375" s="3"/>
      <x:c r="AE375" s="3"/>
      <x:c r="AF375" s="3"/>
      <x:c r="AG375" s="3"/>
      <x:c r="AH375" s="3"/>
      <x:c r="AI375" s="3"/>
      <x:c r="AJ375" s="3"/>
      <x:c r="AK375" s="3"/>
    </x:row>
    <x:row r="376" ht="30" customHeight="1">
      <x:c r="A376" s="3"/>
      <x:c r="B376" s="69" t="str">
        <x:f>IF($B$30="","",$B$30)</x:f>
      </x:c>
      <x:c r="C376" s="70" t="n">
        <x:f>IF(N$8="","",N$8)</x:f>
        <x:v>46337</x:v>
      </x:c>
      <x:c r="D376" s="69" t="str">
        <x:f>IF(N30="","",N30)</x:f>
      </x:c>
      <x:c r="E376" s="69" t="str">
        <x:f>IFERROR(UPPER(CONCATENATE("",SUBSTITUTE(CONCATENATE("",SUBSTITUTE(CONCATENATE("",SUBSTITUTE(TRIM(CONCATENATE("",D376))," ","")),"–","-")),"—","-"))),CONCATENATE("",D376))</x:f>
      </x:c>
      <x:c r="F376" s="69" t="str">
        <x:f>IFERROR(LEFT(CONCATENATE("[",E376),SEARCH("-",E376)),"")</x:f>
      </x:c>
      <x:c r="G376" s="69" t="str">
        <x:f>IFERROR(MID(CONCATENATE(E376,"]"),SEARCH("-",E376)+1,32),"")</x:f>
      </x:c>
      <x:c r="H376" s="71" t="str">
        <x:f>IF(OR(E376="",E376="В"),"",IF(OR(E376=$B$42,E376=$B$43,E376=$B$44,E376=$B$45,E376=$B$46),INDEX($E$42:$E$46,MATCH(E376,$B$42:$B$46,0)),IFERROR(IF(ISNUMBER(SEARCH(":",F376)),IF(AND(OR((LEN(F376)-1)=4,(LEN(F376)-1)=5),MID(F376,1+(LEN(F376)-1)-2,1)=":",ISNUMBER(VALUE(MID(F376,2,1))),IF((LEN(F376)-1)=5,ISNUMBER(VALUE(MID(F376,3,1))),TRUE),ISNUMBER(VALUE(MID(F376,1+(LEN(F376)-1)-1,1))),ISNUMBER(VALUE(MID(F376,1+(LEN(F376)-1),1))),VALUE(MID(F376,2,(LEN(F376)-1)-3))&lt;24,VALUE(MID(F376,1+(LEN(F376)-1)-1,2))&lt;60),VALUE(MID(F376,2,(LEN(F376)-1)-3))/24+VALUE(MID(F376,1+(LEN(F376)-1)-1,2))/1440,-1),IF(AND((LEN(F376)-1)&gt;=1,(LEN(F376)-1)&lt;=2,ISNUMBER(VALUE(MID(F376,2,1))),IF((LEN(F376)-1)=2,ISNUMBER(VALUE(MID(F376,3,1))),TRUE),VALUE(MID(F376,2,(LEN(F376)-1)))&lt;24),VALUE(MID(F376,2,(LEN(F376)-1)))/24,-1)),-1)))</x:f>
      </x:c>
      <x:c r="I376" s="71" t="str">
        <x:f>IF(OR(E376="",E376="В"),"",IF(OR(E376=$B$42,E376=$B$43,E376=$B$44,E376=$B$45,E376=$B$46),INDEX($F$42:$F$46,MATCH(E376,$B$42:$B$46,0)),IFERROR(IF(ISNUMBER(SEARCH(":",G376)),IF(AND(OR((LEN(G376)-1)=4,(LEN(G376)-1)=5),MID(G376,0+(LEN(G376)-1)-2,1)=":",ISNUMBER(VALUE(MID(G376,1,1))),IF((LEN(G376)-1)=5,ISNUMBER(VALUE(MID(G376,2,1))),TRUE),ISNUMBER(VALUE(MID(G376,0+(LEN(G376)-1)-1,1))),ISNUMBER(VALUE(MID(G376,0+(LEN(G376)-1),1))),VALUE(MID(G376,1,(LEN(G376)-1)-3))&lt;24,VALUE(MID(G376,0+(LEN(G376)-1)-1,2))&lt;60),VALUE(MID(G376,1,(LEN(G376)-1)-3))/24+VALUE(MID(G376,0+(LEN(G376)-1)-1,2))/1440,-1),IF(AND((LEN(G376)-1)&gt;=1,(LEN(G376)-1)&lt;=2,ISNUMBER(VALUE(MID(G376,1,1))),IF((LEN(G376)-1)=2,ISNUMBER(VALUE(MID(G376,2,1))),TRUE),VALUE(MID(G376,1,(LEN(G376)-1)))&lt;24),VALUE(MID(G376,1,(LEN(G376)-1)))/24,-1)),-1)))</x:f>
      </x:c>
      <x:c r="J376" s="72" t="n">
        <x:f>IF(OR(E376="",E376="В"),0,IF(OR(E376=$B$42,E376=$B$43,E376=$B$44,E376=$B$45,E376=$B$46),INDEX($G$42:$G$46,MATCH(E376,$B$42:$B$46,0)),$D$7))</x:f>
        <x:v>0</x:v>
      </x:c>
      <x:c r="K376" s="73" t="n">
        <x:f>IF(OR(L376="",L376="Выходной"),0,IF(L376="Готово",ROUND(24*MOD(I376-H376,1)-J376/60,10),"Проверить"))</x:f>
        <x:v>0</x:v>
      </x:c>
      <x:c r="L376" s="74" t="str">
        <x:f>IF(E376="","",IF(C376="","Нет дня",IF(E376="В","Выходной",IF(LEN(TRIM($B$30))=0,"Нет имени",IF(COUNTIFS($B$10:$B$33,$B$30)&gt;1,"Повтор имени",IF(OR(E376=$B$42,E376=$B$43,E376=$B$44,E376=$B$45,E376=$B$46),IF(INDEX($I$42:$I$46,MATCH(E376,$B$42:$B$46,0))="Готово","Готово","Проверьте смену"),IF(OR(IFERROR(SEARCH("-",E376),0)=0,IFERROR(SEARCH("-",E376,SEARCH("-",E376)+1),0)&gt;0),"Нет кода",IF(OR(H376&lt;0,I376&lt;0),"Неверное время",IF(H376=I376,"Начало равно концу",IF(NOT(ISNUMBER($D$7)),"Проверьте перерыв",IF(OR($D$7&lt;0,$D$7&lt;&gt;INT($D$7)),"Проверьте перерыв",IF($D$7&gt;=ROUND(MOD(I376-H376,1)*1440,8),"Перерыв не меньше смены","Готово"))))))))))))</x:f>
      </x:c>
      <x:c r="M376" s="3"/>
      <x:c r="N376" s="3"/>
      <x:c r="O376" s="3"/>
      <x:c r="P376" s="3"/>
      <x:c r="Q376" s="3"/>
      <x:c r="R376" s="3"/>
      <x:c r="S376" s="3"/>
      <x:c r="T376" s="3"/>
      <x:c r="U376" s="3"/>
      <x:c r="V376" s="3"/>
      <x:c r="W376" s="3"/>
      <x:c r="X376" s="3"/>
      <x:c r="Y376" s="3"/>
      <x:c r="Z376" s="3"/>
      <x:c r="AA376" s="3"/>
      <x:c r="AB376" s="3"/>
      <x:c r="AC376" s="3"/>
      <x:c r="AD376" s="3"/>
      <x:c r="AE376" s="3"/>
      <x:c r="AF376" s="3"/>
      <x:c r="AG376" s="3"/>
      <x:c r="AH376" s="3"/>
      <x:c r="AI376" s="3"/>
      <x:c r="AJ376" s="3"/>
      <x:c r="AK376" s="3"/>
    </x:row>
    <x:row r="377" ht="30" customHeight="1">
      <x:c r="A377" s="3"/>
      <x:c r="B377" s="69" t="str">
        <x:f>IF($B$30="","",$B$30)</x:f>
      </x:c>
      <x:c r="C377" s="70" t="n">
        <x:f>IF(O$8="","",O$8)</x:f>
        <x:v>46338</x:v>
      </x:c>
      <x:c r="D377" s="69" t="str">
        <x:f>IF(O30="","",O30)</x:f>
      </x:c>
      <x:c r="E377" s="69" t="str">
        <x:f>IFERROR(UPPER(CONCATENATE("",SUBSTITUTE(CONCATENATE("",SUBSTITUTE(CONCATENATE("",SUBSTITUTE(TRIM(CONCATENATE("",D377))," ","")),"–","-")),"—","-"))),CONCATENATE("",D377))</x:f>
      </x:c>
      <x:c r="F377" s="69" t="str">
        <x:f>IFERROR(LEFT(CONCATENATE("[",E377),SEARCH("-",E377)),"")</x:f>
      </x:c>
      <x:c r="G377" s="69" t="str">
        <x:f>IFERROR(MID(CONCATENATE(E377,"]"),SEARCH("-",E377)+1,32),"")</x:f>
      </x:c>
      <x:c r="H377" s="71" t="str">
        <x:f>IF(OR(E377="",E377="В"),"",IF(OR(E377=$B$42,E377=$B$43,E377=$B$44,E377=$B$45,E377=$B$46),INDEX($E$42:$E$46,MATCH(E377,$B$42:$B$46,0)),IFERROR(IF(ISNUMBER(SEARCH(":",F377)),IF(AND(OR((LEN(F377)-1)=4,(LEN(F377)-1)=5),MID(F377,1+(LEN(F377)-1)-2,1)=":",ISNUMBER(VALUE(MID(F377,2,1))),IF((LEN(F377)-1)=5,ISNUMBER(VALUE(MID(F377,3,1))),TRUE),ISNUMBER(VALUE(MID(F377,1+(LEN(F377)-1)-1,1))),ISNUMBER(VALUE(MID(F377,1+(LEN(F377)-1),1))),VALUE(MID(F377,2,(LEN(F377)-1)-3))&lt;24,VALUE(MID(F377,1+(LEN(F377)-1)-1,2))&lt;60),VALUE(MID(F377,2,(LEN(F377)-1)-3))/24+VALUE(MID(F377,1+(LEN(F377)-1)-1,2))/1440,-1),IF(AND((LEN(F377)-1)&gt;=1,(LEN(F377)-1)&lt;=2,ISNUMBER(VALUE(MID(F377,2,1))),IF((LEN(F377)-1)=2,ISNUMBER(VALUE(MID(F377,3,1))),TRUE),VALUE(MID(F377,2,(LEN(F377)-1)))&lt;24),VALUE(MID(F377,2,(LEN(F377)-1)))/24,-1)),-1)))</x:f>
      </x:c>
      <x:c r="I377" s="71" t="str">
        <x:f>IF(OR(E377="",E377="В"),"",IF(OR(E377=$B$42,E377=$B$43,E377=$B$44,E377=$B$45,E377=$B$46),INDEX($F$42:$F$46,MATCH(E377,$B$42:$B$46,0)),IFERROR(IF(ISNUMBER(SEARCH(":",G377)),IF(AND(OR((LEN(G377)-1)=4,(LEN(G377)-1)=5),MID(G377,0+(LEN(G377)-1)-2,1)=":",ISNUMBER(VALUE(MID(G377,1,1))),IF((LEN(G377)-1)=5,ISNUMBER(VALUE(MID(G377,2,1))),TRUE),ISNUMBER(VALUE(MID(G377,0+(LEN(G377)-1)-1,1))),ISNUMBER(VALUE(MID(G377,0+(LEN(G377)-1),1))),VALUE(MID(G377,1,(LEN(G377)-1)-3))&lt;24,VALUE(MID(G377,0+(LEN(G377)-1)-1,2))&lt;60),VALUE(MID(G377,1,(LEN(G377)-1)-3))/24+VALUE(MID(G377,0+(LEN(G377)-1)-1,2))/1440,-1),IF(AND((LEN(G377)-1)&gt;=1,(LEN(G377)-1)&lt;=2,ISNUMBER(VALUE(MID(G377,1,1))),IF((LEN(G377)-1)=2,ISNUMBER(VALUE(MID(G377,2,1))),TRUE),VALUE(MID(G377,1,(LEN(G377)-1)))&lt;24),VALUE(MID(G377,1,(LEN(G377)-1)))/24,-1)),-1)))</x:f>
      </x:c>
      <x:c r="J377" s="72" t="n">
        <x:f>IF(OR(E377="",E377="В"),0,IF(OR(E377=$B$42,E377=$B$43,E377=$B$44,E377=$B$45,E377=$B$46),INDEX($G$42:$G$46,MATCH(E377,$B$42:$B$46,0)),$D$7))</x:f>
        <x:v>0</x:v>
      </x:c>
      <x:c r="K377" s="73" t="n">
        <x:f>IF(OR(L377="",L377="Выходной"),0,IF(L377="Готово",ROUND(24*MOD(I377-H377,1)-J377/60,10),"Проверить"))</x:f>
        <x:v>0</x:v>
      </x:c>
      <x:c r="L377" s="74" t="str">
        <x:f>IF(E377="","",IF(C377="","Нет дня",IF(E377="В","Выходной",IF(LEN(TRIM($B$30))=0,"Нет имени",IF(COUNTIFS($B$10:$B$33,$B$30)&gt;1,"Повтор имени",IF(OR(E377=$B$42,E377=$B$43,E377=$B$44,E377=$B$45,E377=$B$46),IF(INDEX($I$42:$I$46,MATCH(E377,$B$42:$B$46,0))="Готово","Готово","Проверьте смену"),IF(OR(IFERROR(SEARCH("-",E377),0)=0,IFERROR(SEARCH("-",E377,SEARCH("-",E377)+1),0)&gt;0),"Нет кода",IF(OR(H377&lt;0,I377&lt;0),"Неверное время",IF(H377=I377,"Начало равно концу",IF(NOT(ISNUMBER($D$7)),"Проверьте перерыв",IF(OR($D$7&lt;0,$D$7&lt;&gt;INT($D$7)),"Проверьте перерыв",IF($D$7&gt;=ROUND(MOD(I377-H377,1)*1440,8),"Перерыв не меньше смены","Готово"))))))))))))</x:f>
      </x:c>
      <x:c r="M377" s="3"/>
      <x:c r="N377" s="3"/>
      <x:c r="O377" s="3"/>
      <x:c r="P377" s="3"/>
      <x:c r="Q377" s="3"/>
      <x:c r="R377" s="3"/>
      <x:c r="S377" s="3"/>
      <x:c r="T377" s="3"/>
      <x:c r="U377" s="3"/>
      <x:c r="V377" s="3"/>
      <x:c r="W377" s="3"/>
      <x:c r="X377" s="3"/>
      <x:c r="Y377" s="3"/>
      <x:c r="Z377" s="3"/>
      <x:c r="AA377" s="3"/>
      <x:c r="AB377" s="3"/>
      <x:c r="AC377" s="3"/>
      <x:c r="AD377" s="3"/>
      <x:c r="AE377" s="3"/>
      <x:c r="AF377" s="3"/>
      <x:c r="AG377" s="3"/>
      <x:c r="AH377" s="3"/>
      <x:c r="AI377" s="3"/>
      <x:c r="AJ377" s="3"/>
      <x:c r="AK377" s="3"/>
    </x:row>
    <x:row r="378" ht="30" customHeight="1">
      <x:c r="A378" s="3"/>
      <x:c r="B378" s="69" t="str">
        <x:f>IF($B$30="","",$B$30)</x:f>
      </x:c>
      <x:c r="C378" s="70" t="n">
        <x:f>IF(P$8="","",P$8)</x:f>
        <x:v>46339</x:v>
      </x:c>
      <x:c r="D378" s="69" t="str">
        <x:f>IF(P30="","",P30)</x:f>
      </x:c>
      <x:c r="E378" s="69" t="str">
        <x:f>IFERROR(UPPER(CONCATENATE("",SUBSTITUTE(CONCATENATE("",SUBSTITUTE(CONCATENATE("",SUBSTITUTE(TRIM(CONCATENATE("",D378))," ","")),"–","-")),"—","-"))),CONCATENATE("",D378))</x:f>
      </x:c>
      <x:c r="F378" s="69" t="str">
        <x:f>IFERROR(LEFT(CONCATENATE("[",E378),SEARCH("-",E378)),"")</x:f>
      </x:c>
      <x:c r="G378" s="69" t="str">
        <x:f>IFERROR(MID(CONCATENATE(E378,"]"),SEARCH("-",E378)+1,32),"")</x:f>
      </x:c>
      <x:c r="H378" s="71" t="str">
        <x:f>IF(OR(E378="",E378="В"),"",IF(OR(E378=$B$42,E378=$B$43,E378=$B$44,E378=$B$45,E378=$B$46),INDEX($E$42:$E$46,MATCH(E378,$B$42:$B$46,0)),IFERROR(IF(ISNUMBER(SEARCH(":",F378)),IF(AND(OR((LEN(F378)-1)=4,(LEN(F378)-1)=5),MID(F378,1+(LEN(F378)-1)-2,1)=":",ISNUMBER(VALUE(MID(F378,2,1))),IF((LEN(F378)-1)=5,ISNUMBER(VALUE(MID(F378,3,1))),TRUE),ISNUMBER(VALUE(MID(F378,1+(LEN(F378)-1)-1,1))),ISNUMBER(VALUE(MID(F378,1+(LEN(F378)-1),1))),VALUE(MID(F378,2,(LEN(F378)-1)-3))&lt;24,VALUE(MID(F378,1+(LEN(F378)-1)-1,2))&lt;60),VALUE(MID(F378,2,(LEN(F378)-1)-3))/24+VALUE(MID(F378,1+(LEN(F378)-1)-1,2))/1440,-1),IF(AND((LEN(F378)-1)&gt;=1,(LEN(F378)-1)&lt;=2,ISNUMBER(VALUE(MID(F378,2,1))),IF((LEN(F378)-1)=2,ISNUMBER(VALUE(MID(F378,3,1))),TRUE),VALUE(MID(F378,2,(LEN(F378)-1)))&lt;24),VALUE(MID(F378,2,(LEN(F378)-1)))/24,-1)),-1)))</x:f>
      </x:c>
      <x:c r="I378" s="71" t="str">
        <x:f>IF(OR(E378="",E378="В"),"",IF(OR(E378=$B$42,E378=$B$43,E378=$B$44,E378=$B$45,E378=$B$46),INDEX($F$42:$F$46,MATCH(E378,$B$42:$B$46,0)),IFERROR(IF(ISNUMBER(SEARCH(":",G378)),IF(AND(OR((LEN(G378)-1)=4,(LEN(G378)-1)=5),MID(G378,0+(LEN(G378)-1)-2,1)=":",ISNUMBER(VALUE(MID(G378,1,1))),IF((LEN(G378)-1)=5,ISNUMBER(VALUE(MID(G378,2,1))),TRUE),ISNUMBER(VALUE(MID(G378,0+(LEN(G378)-1)-1,1))),ISNUMBER(VALUE(MID(G378,0+(LEN(G378)-1),1))),VALUE(MID(G378,1,(LEN(G378)-1)-3))&lt;24,VALUE(MID(G378,0+(LEN(G378)-1)-1,2))&lt;60),VALUE(MID(G378,1,(LEN(G378)-1)-3))/24+VALUE(MID(G378,0+(LEN(G378)-1)-1,2))/1440,-1),IF(AND((LEN(G378)-1)&gt;=1,(LEN(G378)-1)&lt;=2,ISNUMBER(VALUE(MID(G378,1,1))),IF((LEN(G378)-1)=2,ISNUMBER(VALUE(MID(G378,2,1))),TRUE),VALUE(MID(G378,1,(LEN(G378)-1)))&lt;24),VALUE(MID(G378,1,(LEN(G378)-1)))/24,-1)),-1)))</x:f>
      </x:c>
      <x:c r="J378" s="72" t="n">
        <x:f>IF(OR(E378="",E378="В"),0,IF(OR(E378=$B$42,E378=$B$43,E378=$B$44,E378=$B$45,E378=$B$46),INDEX($G$42:$G$46,MATCH(E378,$B$42:$B$46,0)),$D$7))</x:f>
        <x:v>0</x:v>
      </x:c>
      <x:c r="K378" s="73" t="n">
        <x:f>IF(OR(L378="",L378="Выходной"),0,IF(L378="Готово",ROUND(24*MOD(I378-H378,1)-J378/60,10),"Проверить"))</x:f>
        <x:v>0</x:v>
      </x:c>
      <x:c r="L378" s="74" t="str">
        <x:f>IF(E378="","",IF(C378="","Нет дня",IF(E378="В","Выходной",IF(LEN(TRIM($B$30))=0,"Нет имени",IF(COUNTIFS($B$10:$B$33,$B$30)&gt;1,"Повтор имени",IF(OR(E378=$B$42,E378=$B$43,E378=$B$44,E378=$B$45,E378=$B$46),IF(INDEX($I$42:$I$46,MATCH(E378,$B$42:$B$46,0))="Готово","Готово","Проверьте смену"),IF(OR(IFERROR(SEARCH("-",E378),0)=0,IFERROR(SEARCH("-",E378,SEARCH("-",E378)+1),0)&gt;0),"Нет кода",IF(OR(H378&lt;0,I378&lt;0),"Неверное время",IF(H378=I378,"Начало равно концу",IF(NOT(ISNUMBER($D$7)),"Проверьте перерыв",IF(OR($D$7&lt;0,$D$7&lt;&gt;INT($D$7)),"Проверьте перерыв",IF($D$7&gt;=ROUND(MOD(I378-H378,1)*1440,8),"Перерыв не меньше смены","Готово"))))))))))))</x:f>
      </x:c>
      <x:c r="M378" s="3"/>
      <x:c r="N378" s="3"/>
      <x:c r="O378" s="3"/>
      <x:c r="P378" s="3"/>
      <x:c r="Q378" s="3"/>
      <x:c r="R378" s="3"/>
      <x:c r="S378" s="3"/>
      <x:c r="T378" s="3"/>
      <x:c r="U378" s="3"/>
      <x:c r="V378" s="3"/>
      <x:c r="W378" s="3"/>
      <x:c r="X378" s="3"/>
      <x:c r="Y378" s="3"/>
      <x:c r="Z378" s="3"/>
      <x:c r="AA378" s="3"/>
      <x:c r="AB378" s="3"/>
      <x:c r="AC378" s="3"/>
      <x:c r="AD378" s="3"/>
      <x:c r="AE378" s="3"/>
      <x:c r="AF378" s="3"/>
      <x:c r="AG378" s="3"/>
      <x:c r="AH378" s="3"/>
      <x:c r="AI378" s="3"/>
      <x:c r="AJ378" s="3"/>
      <x:c r="AK378" s="3"/>
    </x:row>
    <x:row r="379" ht="30" customHeight="1">
      <x:c r="A379" s="3"/>
      <x:c r="B379" s="69" t="str">
        <x:f>IF($B$30="","",$B$30)</x:f>
      </x:c>
      <x:c r="C379" s="70" t="n">
        <x:f>IF(Q$8="","",Q$8)</x:f>
        <x:v>46340</x:v>
      </x:c>
      <x:c r="D379" s="69" t="str">
        <x:f>IF(Q30="","",Q30)</x:f>
      </x:c>
      <x:c r="E379" s="69" t="str">
        <x:f>IFERROR(UPPER(CONCATENATE("",SUBSTITUTE(CONCATENATE("",SUBSTITUTE(CONCATENATE("",SUBSTITUTE(TRIM(CONCATENATE("",D379))," ","")),"–","-")),"—","-"))),CONCATENATE("",D379))</x:f>
      </x:c>
      <x:c r="F379" s="69" t="str">
        <x:f>IFERROR(LEFT(CONCATENATE("[",E379),SEARCH("-",E379)),"")</x:f>
      </x:c>
      <x:c r="G379" s="69" t="str">
        <x:f>IFERROR(MID(CONCATENATE(E379,"]"),SEARCH("-",E379)+1,32),"")</x:f>
      </x:c>
      <x:c r="H379" s="71" t="str">
        <x:f>IF(OR(E379="",E379="В"),"",IF(OR(E379=$B$42,E379=$B$43,E379=$B$44,E379=$B$45,E379=$B$46),INDEX($E$42:$E$46,MATCH(E379,$B$42:$B$46,0)),IFERROR(IF(ISNUMBER(SEARCH(":",F379)),IF(AND(OR((LEN(F379)-1)=4,(LEN(F379)-1)=5),MID(F379,1+(LEN(F379)-1)-2,1)=":",ISNUMBER(VALUE(MID(F379,2,1))),IF((LEN(F379)-1)=5,ISNUMBER(VALUE(MID(F379,3,1))),TRUE),ISNUMBER(VALUE(MID(F379,1+(LEN(F379)-1)-1,1))),ISNUMBER(VALUE(MID(F379,1+(LEN(F379)-1),1))),VALUE(MID(F379,2,(LEN(F379)-1)-3))&lt;24,VALUE(MID(F379,1+(LEN(F379)-1)-1,2))&lt;60),VALUE(MID(F379,2,(LEN(F379)-1)-3))/24+VALUE(MID(F379,1+(LEN(F379)-1)-1,2))/1440,-1),IF(AND((LEN(F379)-1)&gt;=1,(LEN(F379)-1)&lt;=2,ISNUMBER(VALUE(MID(F379,2,1))),IF((LEN(F379)-1)=2,ISNUMBER(VALUE(MID(F379,3,1))),TRUE),VALUE(MID(F379,2,(LEN(F379)-1)))&lt;24),VALUE(MID(F379,2,(LEN(F379)-1)))/24,-1)),-1)))</x:f>
      </x:c>
      <x:c r="I379" s="71" t="str">
        <x:f>IF(OR(E379="",E379="В"),"",IF(OR(E379=$B$42,E379=$B$43,E379=$B$44,E379=$B$45,E379=$B$46),INDEX($F$42:$F$46,MATCH(E379,$B$42:$B$46,0)),IFERROR(IF(ISNUMBER(SEARCH(":",G379)),IF(AND(OR((LEN(G379)-1)=4,(LEN(G379)-1)=5),MID(G379,0+(LEN(G379)-1)-2,1)=":",ISNUMBER(VALUE(MID(G379,1,1))),IF((LEN(G379)-1)=5,ISNUMBER(VALUE(MID(G379,2,1))),TRUE),ISNUMBER(VALUE(MID(G379,0+(LEN(G379)-1)-1,1))),ISNUMBER(VALUE(MID(G379,0+(LEN(G379)-1),1))),VALUE(MID(G379,1,(LEN(G379)-1)-3))&lt;24,VALUE(MID(G379,0+(LEN(G379)-1)-1,2))&lt;60),VALUE(MID(G379,1,(LEN(G379)-1)-3))/24+VALUE(MID(G379,0+(LEN(G379)-1)-1,2))/1440,-1),IF(AND((LEN(G379)-1)&gt;=1,(LEN(G379)-1)&lt;=2,ISNUMBER(VALUE(MID(G379,1,1))),IF((LEN(G379)-1)=2,ISNUMBER(VALUE(MID(G379,2,1))),TRUE),VALUE(MID(G379,1,(LEN(G379)-1)))&lt;24),VALUE(MID(G379,1,(LEN(G379)-1)))/24,-1)),-1)))</x:f>
      </x:c>
      <x:c r="J379" s="72" t="n">
        <x:f>IF(OR(E379="",E379="В"),0,IF(OR(E379=$B$42,E379=$B$43,E379=$B$44,E379=$B$45,E379=$B$46),INDEX($G$42:$G$46,MATCH(E379,$B$42:$B$46,0)),$D$7))</x:f>
        <x:v>0</x:v>
      </x:c>
      <x:c r="K379" s="73" t="n">
        <x:f>IF(OR(L379="",L379="Выходной"),0,IF(L379="Готово",ROUND(24*MOD(I379-H379,1)-J379/60,10),"Проверить"))</x:f>
        <x:v>0</x:v>
      </x:c>
      <x:c r="L379" s="74" t="str">
        <x:f>IF(E379="","",IF(C379="","Нет дня",IF(E379="В","Выходной",IF(LEN(TRIM($B$30))=0,"Нет имени",IF(COUNTIFS($B$10:$B$33,$B$30)&gt;1,"Повтор имени",IF(OR(E379=$B$42,E379=$B$43,E379=$B$44,E379=$B$45,E379=$B$46),IF(INDEX($I$42:$I$46,MATCH(E379,$B$42:$B$46,0))="Готово","Готово","Проверьте смену"),IF(OR(IFERROR(SEARCH("-",E379),0)=0,IFERROR(SEARCH("-",E379,SEARCH("-",E379)+1),0)&gt;0),"Нет кода",IF(OR(H379&lt;0,I379&lt;0),"Неверное время",IF(H379=I379,"Начало равно концу",IF(NOT(ISNUMBER($D$7)),"Проверьте перерыв",IF(OR($D$7&lt;0,$D$7&lt;&gt;INT($D$7)),"Проверьте перерыв",IF($D$7&gt;=ROUND(MOD(I379-H379,1)*1440,8),"Перерыв не меньше смены","Готово"))))))))))))</x:f>
      </x:c>
      <x:c r="M379" s="3"/>
      <x:c r="N379" s="3"/>
      <x:c r="O379" s="3"/>
      <x:c r="P379" s="3"/>
      <x:c r="Q379" s="3"/>
      <x:c r="R379" s="3"/>
      <x:c r="S379" s="3"/>
      <x:c r="T379" s="3"/>
      <x:c r="U379" s="3"/>
      <x:c r="V379" s="3"/>
      <x:c r="W379" s="3"/>
      <x:c r="X379" s="3"/>
      <x:c r="Y379" s="3"/>
      <x:c r="Z379" s="3"/>
      <x:c r="AA379" s="3"/>
      <x:c r="AB379" s="3"/>
      <x:c r="AC379" s="3"/>
      <x:c r="AD379" s="3"/>
      <x:c r="AE379" s="3"/>
      <x:c r="AF379" s="3"/>
      <x:c r="AG379" s="3"/>
      <x:c r="AH379" s="3"/>
      <x:c r="AI379" s="3"/>
      <x:c r="AJ379" s="3"/>
      <x:c r="AK379" s="3"/>
    </x:row>
    <x:row r="380" ht="30" customHeight="1">
      <x:c r="A380" s="3"/>
      <x:c r="B380" s="69" t="str">
        <x:f>IF($B$30="","",$B$30)</x:f>
      </x:c>
      <x:c r="C380" s="70" t="n">
        <x:f>IF(R$8="","",R$8)</x:f>
        <x:v>46341</x:v>
      </x:c>
      <x:c r="D380" s="69" t="str">
        <x:f>IF(R30="","",R30)</x:f>
      </x:c>
      <x:c r="E380" s="69" t="str">
        <x:f>IFERROR(UPPER(CONCATENATE("",SUBSTITUTE(CONCATENATE("",SUBSTITUTE(CONCATENATE("",SUBSTITUTE(TRIM(CONCATENATE("",D380))," ","")),"–","-")),"—","-"))),CONCATENATE("",D380))</x:f>
      </x:c>
      <x:c r="F380" s="69" t="str">
        <x:f>IFERROR(LEFT(CONCATENATE("[",E380),SEARCH("-",E380)),"")</x:f>
      </x:c>
      <x:c r="G380" s="69" t="str">
        <x:f>IFERROR(MID(CONCATENATE(E380,"]"),SEARCH("-",E380)+1,32),"")</x:f>
      </x:c>
      <x:c r="H380" s="71" t="str">
        <x:f>IF(OR(E380="",E380="В"),"",IF(OR(E380=$B$42,E380=$B$43,E380=$B$44,E380=$B$45,E380=$B$46),INDEX($E$42:$E$46,MATCH(E380,$B$42:$B$46,0)),IFERROR(IF(ISNUMBER(SEARCH(":",F380)),IF(AND(OR((LEN(F380)-1)=4,(LEN(F380)-1)=5),MID(F380,1+(LEN(F380)-1)-2,1)=":",ISNUMBER(VALUE(MID(F380,2,1))),IF((LEN(F380)-1)=5,ISNUMBER(VALUE(MID(F380,3,1))),TRUE),ISNUMBER(VALUE(MID(F380,1+(LEN(F380)-1)-1,1))),ISNUMBER(VALUE(MID(F380,1+(LEN(F380)-1),1))),VALUE(MID(F380,2,(LEN(F380)-1)-3))&lt;24,VALUE(MID(F380,1+(LEN(F380)-1)-1,2))&lt;60),VALUE(MID(F380,2,(LEN(F380)-1)-3))/24+VALUE(MID(F380,1+(LEN(F380)-1)-1,2))/1440,-1),IF(AND((LEN(F380)-1)&gt;=1,(LEN(F380)-1)&lt;=2,ISNUMBER(VALUE(MID(F380,2,1))),IF((LEN(F380)-1)=2,ISNUMBER(VALUE(MID(F380,3,1))),TRUE),VALUE(MID(F380,2,(LEN(F380)-1)))&lt;24),VALUE(MID(F380,2,(LEN(F380)-1)))/24,-1)),-1)))</x:f>
      </x:c>
      <x:c r="I380" s="71" t="str">
        <x:f>IF(OR(E380="",E380="В"),"",IF(OR(E380=$B$42,E380=$B$43,E380=$B$44,E380=$B$45,E380=$B$46),INDEX($F$42:$F$46,MATCH(E380,$B$42:$B$46,0)),IFERROR(IF(ISNUMBER(SEARCH(":",G380)),IF(AND(OR((LEN(G380)-1)=4,(LEN(G380)-1)=5),MID(G380,0+(LEN(G380)-1)-2,1)=":",ISNUMBER(VALUE(MID(G380,1,1))),IF((LEN(G380)-1)=5,ISNUMBER(VALUE(MID(G380,2,1))),TRUE),ISNUMBER(VALUE(MID(G380,0+(LEN(G380)-1)-1,1))),ISNUMBER(VALUE(MID(G380,0+(LEN(G380)-1),1))),VALUE(MID(G380,1,(LEN(G380)-1)-3))&lt;24,VALUE(MID(G380,0+(LEN(G380)-1)-1,2))&lt;60),VALUE(MID(G380,1,(LEN(G380)-1)-3))/24+VALUE(MID(G380,0+(LEN(G380)-1)-1,2))/1440,-1),IF(AND((LEN(G380)-1)&gt;=1,(LEN(G380)-1)&lt;=2,ISNUMBER(VALUE(MID(G380,1,1))),IF((LEN(G380)-1)=2,ISNUMBER(VALUE(MID(G380,2,1))),TRUE),VALUE(MID(G380,1,(LEN(G380)-1)))&lt;24),VALUE(MID(G380,1,(LEN(G380)-1)))/24,-1)),-1)))</x:f>
      </x:c>
      <x:c r="J380" s="72" t="n">
        <x:f>IF(OR(E380="",E380="В"),0,IF(OR(E380=$B$42,E380=$B$43,E380=$B$44,E380=$B$45,E380=$B$46),INDEX($G$42:$G$46,MATCH(E380,$B$42:$B$46,0)),$D$7))</x:f>
        <x:v>0</x:v>
      </x:c>
      <x:c r="K380" s="73" t="n">
        <x:f>IF(OR(L380="",L380="Выходной"),0,IF(L380="Готово",ROUND(24*MOD(I380-H380,1)-J380/60,10),"Проверить"))</x:f>
        <x:v>0</x:v>
      </x:c>
      <x:c r="L380" s="74" t="str">
        <x:f>IF(E380="","",IF(C380="","Нет дня",IF(E380="В","Выходной",IF(LEN(TRIM($B$30))=0,"Нет имени",IF(COUNTIFS($B$10:$B$33,$B$30)&gt;1,"Повтор имени",IF(OR(E380=$B$42,E380=$B$43,E380=$B$44,E380=$B$45,E380=$B$46),IF(INDEX($I$42:$I$46,MATCH(E380,$B$42:$B$46,0))="Готово","Готово","Проверьте смену"),IF(OR(IFERROR(SEARCH("-",E380),0)=0,IFERROR(SEARCH("-",E380,SEARCH("-",E380)+1),0)&gt;0),"Нет кода",IF(OR(H380&lt;0,I380&lt;0),"Неверное время",IF(H380=I380,"Начало равно концу",IF(NOT(ISNUMBER($D$7)),"Проверьте перерыв",IF(OR($D$7&lt;0,$D$7&lt;&gt;INT($D$7)),"Проверьте перерыв",IF($D$7&gt;=ROUND(MOD(I380-H380,1)*1440,8),"Перерыв не меньше смены","Готово"))))))))))))</x:f>
      </x:c>
      <x:c r="M380" s="3"/>
      <x:c r="N380" s="3"/>
      <x:c r="O380" s="3"/>
      <x:c r="P380" s="3"/>
      <x:c r="Q380" s="3"/>
      <x:c r="R380" s="3"/>
      <x:c r="S380" s="3"/>
      <x:c r="T380" s="3"/>
      <x:c r="U380" s="3"/>
      <x:c r="V380" s="3"/>
      <x:c r="W380" s="3"/>
      <x:c r="X380" s="3"/>
      <x:c r="Y380" s="3"/>
      <x:c r="Z380" s="3"/>
      <x:c r="AA380" s="3"/>
      <x:c r="AB380" s="3"/>
      <x:c r="AC380" s="3"/>
      <x:c r="AD380" s="3"/>
      <x:c r="AE380" s="3"/>
      <x:c r="AF380" s="3"/>
      <x:c r="AG380" s="3"/>
      <x:c r="AH380" s="3"/>
      <x:c r="AI380" s="3"/>
      <x:c r="AJ380" s="3"/>
      <x:c r="AK380" s="3"/>
    </x:row>
    <x:row r="381" ht="30" customHeight="1">
      <x:c r="A381" s="3"/>
      <x:c r="B381" s="69" t="str">
        <x:f>IF($B$30="","",$B$30)</x:f>
      </x:c>
      <x:c r="C381" s="70" t="n">
        <x:f>IF(S$8="","",S$8)</x:f>
        <x:v>46342</x:v>
      </x:c>
      <x:c r="D381" s="69" t="str">
        <x:f>IF(S30="","",S30)</x:f>
      </x:c>
      <x:c r="E381" s="69" t="str">
        <x:f>IFERROR(UPPER(CONCATENATE("",SUBSTITUTE(CONCATENATE("",SUBSTITUTE(CONCATENATE("",SUBSTITUTE(TRIM(CONCATENATE("",D381))," ","")),"–","-")),"—","-"))),CONCATENATE("",D381))</x:f>
      </x:c>
      <x:c r="F381" s="69" t="str">
        <x:f>IFERROR(LEFT(CONCATENATE("[",E381),SEARCH("-",E381)),"")</x:f>
      </x:c>
      <x:c r="G381" s="69" t="str">
        <x:f>IFERROR(MID(CONCATENATE(E381,"]"),SEARCH("-",E381)+1,32),"")</x:f>
      </x:c>
      <x:c r="H381" s="71" t="str">
        <x:f>IF(OR(E381="",E381="В"),"",IF(OR(E381=$B$42,E381=$B$43,E381=$B$44,E381=$B$45,E381=$B$46),INDEX($E$42:$E$46,MATCH(E381,$B$42:$B$46,0)),IFERROR(IF(ISNUMBER(SEARCH(":",F381)),IF(AND(OR((LEN(F381)-1)=4,(LEN(F381)-1)=5),MID(F381,1+(LEN(F381)-1)-2,1)=":",ISNUMBER(VALUE(MID(F381,2,1))),IF((LEN(F381)-1)=5,ISNUMBER(VALUE(MID(F381,3,1))),TRUE),ISNUMBER(VALUE(MID(F381,1+(LEN(F381)-1)-1,1))),ISNUMBER(VALUE(MID(F381,1+(LEN(F381)-1),1))),VALUE(MID(F381,2,(LEN(F381)-1)-3))&lt;24,VALUE(MID(F381,1+(LEN(F381)-1)-1,2))&lt;60),VALUE(MID(F381,2,(LEN(F381)-1)-3))/24+VALUE(MID(F381,1+(LEN(F381)-1)-1,2))/1440,-1),IF(AND((LEN(F381)-1)&gt;=1,(LEN(F381)-1)&lt;=2,ISNUMBER(VALUE(MID(F381,2,1))),IF((LEN(F381)-1)=2,ISNUMBER(VALUE(MID(F381,3,1))),TRUE),VALUE(MID(F381,2,(LEN(F381)-1)))&lt;24),VALUE(MID(F381,2,(LEN(F381)-1)))/24,-1)),-1)))</x:f>
      </x:c>
      <x:c r="I381" s="71" t="str">
        <x:f>IF(OR(E381="",E381="В"),"",IF(OR(E381=$B$42,E381=$B$43,E381=$B$44,E381=$B$45,E381=$B$46),INDEX($F$42:$F$46,MATCH(E381,$B$42:$B$46,0)),IFERROR(IF(ISNUMBER(SEARCH(":",G381)),IF(AND(OR((LEN(G381)-1)=4,(LEN(G381)-1)=5),MID(G381,0+(LEN(G381)-1)-2,1)=":",ISNUMBER(VALUE(MID(G381,1,1))),IF((LEN(G381)-1)=5,ISNUMBER(VALUE(MID(G381,2,1))),TRUE),ISNUMBER(VALUE(MID(G381,0+(LEN(G381)-1)-1,1))),ISNUMBER(VALUE(MID(G381,0+(LEN(G381)-1),1))),VALUE(MID(G381,1,(LEN(G381)-1)-3))&lt;24,VALUE(MID(G381,0+(LEN(G381)-1)-1,2))&lt;60),VALUE(MID(G381,1,(LEN(G381)-1)-3))/24+VALUE(MID(G381,0+(LEN(G381)-1)-1,2))/1440,-1),IF(AND((LEN(G381)-1)&gt;=1,(LEN(G381)-1)&lt;=2,ISNUMBER(VALUE(MID(G381,1,1))),IF((LEN(G381)-1)=2,ISNUMBER(VALUE(MID(G381,2,1))),TRUE),VALUE(MID(G381,1,(LEN(G381)-1)))&lt;24),VALUE(MID(G381,1,(LEN(G381)-1)))/24,-1)),-1)))</x:f>
      </x:c>
      <x:c r="J381" s="72" t="n">
        <x:f>IF(OR(E381="",E381="В"),0,IF(OR(E381=$B$42,E381=$B$43,E381=$B$44,E381=$B$45,E381=$B$46),INDEX($G$42:$G$46,MATCH(E381,$B$42:$B$46,0)),$D$7))</x:f>
        <x:v>0</x:v>
      </x:c>
      <x:c r="K381" s="73" t="n">
        <x:f>IF(OR(L381="",L381="Выходной"),0,IF(L381="Готово",ROUND(24*MOD(I381-H381,1)-J381/60,10),"Проверить"))</x:f>
        <x:v>0</x:v>
      </x:c>
      <x:c r="L381" s="74" t="str">
        <x:f>IF(E381="","",IF(C381="","Нет дня",IF(E381="В","Выходной",IF(LEN(TRIM($B$30))=0,"Нет имени",IF(COUNTIFS($B$10:$B$33,$B$30)&gt;1,"Повтор имени",IF(OR(E381=$B$42,E381=$B$43,E381=$B$44,E381=$B$45,E381=$B$46),IF(INDEX($I$42:$I$46,MATCH(E381,$B$42:$B$46,0))="Готово","Готово","Проверьте смену"),IF(OR(IFERROR(SEARCH("-",E381),0)=0,IFERROR(SEARCH("-",E381,SEARCH("-",E381)+1),0)&gt;0),"Нет кода",IF(OR(H381&lt;0,I381&lt;0),"Неверное время",IF(H381=I381,"Начало равно концу",IF(NOT(ISNUMBER($D$7)),"Проверьте перерыв",IF(OR($D$7&lt;0,$D$7&lt;&gt;INT($D$7)),"Проверьте перерыв",IF($D$7&gt;=ROUND(MOD(I381-H381,1)*1440,8),"Перерыв не меньше смены","Готово"))))))))))))</x:f>
      </x:c>
      <x:c r="M381" s="3"/>
      <x:c r="N381" s="3"/>
      <x:c r="O381" s="3"/>
      <x:c r="P381" s="3"/>
      <x:c r="Q381" s="3"/>
      <x:c r="R381" s="3"/>
      <x:c r="S381" s="3"/>
      <x:c r="T381" s="3"/>
      <x:c r="U381" s="3"/>
      <x:c r="V381" s="3"/>
      <x:c r="W381" s="3"/>
      <x:c r="X381" s="3"/>
      <x:c r="Y381" s="3"/>
      <x:c r="Z381" s="3"/>
      <x:c r="AA381" s="3"/>
      <x:c r="AB381" s="3"/>
      <x:c r="AC381" s="3"/>
      <x:c r="AD381" s="3"/>
      <x:c r="AE381" s="3"/>
      <x:c r="AF381" s="3"/>
      <x:c r="AG381" s="3"/>
      <x:c r="AH381" s="3"/>
      <x:c r="AI381" s="3"/>
      <x:c r="AJ381" s="3"/>
      <x:c r="AK381" s="3"/>
    </x:row>
    <x:row r="382" ht="30" customHeight="1">
      <x:c r="A382" s="3"/>
      <x:c r="B382" s="69" t="str">
        <x:f>IF($B$30="","",$B$30)</x:f>
      </x:c>
      <x:c r="C382" s="70" t="n">
        <x:f>IF(T$8="","",T$8)</x:f>
        <x:v>46343</x:v>
      </x:c>
      <x:c r="D382" s="69" t="str">
        <x:f>IF(T30="","",T30)</x:f>
      </x:c>
      <x:c r="E382" s="69" t="str">
        <x:f>IFERROR(UPPER(CONCATENATE("",SUBSTITUTE(CONCATENATE("",SUBSTITUTE(CONCATENATE("",SUBSTITUTE(TRIM(CONCATENATE("",D382))," ","")),"–","-")),"—","-"))),CONCATENATE("",D382))</x:f>
      </x:c>
      <x:c r="F382" s="69" t="str">
        <x:f>IFERROR(LEFT(CONCATENATE("[",E382),SEARCH("-",E382)),"")</x:f>
      </x:c>
      <x:c r="G382" s="69" t="str">
        <x:f>IFERROR(MID(CONCATENATE(E382,"]"),SEARCH("-",E382)+1,32),"")</x:f>
      </x:c>
      <x:c r="H382" s="71" t="str">
        <x:f>IF(OR(E382="",E382="В"),"",IF(OR(E382=$B$42,E382=$B$43,E382=$B$44,E382=$B$45,E382=$B$46),INDEX($E$42:$E$46,MATCH(E382,$B$42:$B$46,0)),IFERROR(IF(ISNUMBER(SEARCH(":",F382)),IF(AND(OR((LEN(F382)-1)=4,(LEN(F382)-1)=5),MID(F382,1+(LEN(F382)-1)-2,1)=":",ISNUMBER(VALUE(MID(F382,2,1))),IF((LEN(F382)-1)=5,ISNUMBER(VALUE(MID(F382,3,1))),TRUE),ISNUMBER(VALUE(MID(F382,1+(LEN(F382)-1)-1,1))),ISNUMBER(VALUE(MID(F382,1+(LEN(F382)-1),1))),VALUE(MID(F382,2,(LEN(F382)-1)-3))&lt;24,VALUE(MID(F382,1+(LEN(F382)-1)-1,2))&lt;60),VALUE(MID(F382,2,(LEN(F382)-1)-3))/24+VALUE(MID(F382,1+(LEN(F382)-1)-1,2))/1440,-1),IF(AND((LEN(F382)-1)&gt;=1,(LEN(F382)-1)&lt;=2,ISNUMBER(VALUE(MID(F382,2,1))),IF((LEN(F382)-1)=2,ISNUMBER(VALUE(MID(F382,3,1))),TRUE),VALUE(MID(F382,2,(LEN(F382)-1)))&lt;24),VALUE(MID(F382,2,(LEN(F382)-1)))/24,-1)),-1)))</x:f>
      </x:c>
      <x:c r="I382" s="71" t="str">
        <x:f>IF(OR(E382="",E382="В"),"",IF(OR(E382=$B$42,E382=$B$43,E382=$B$44,E382=$B$45,E382=$B$46),INDEX($F$42:$F$46,MATCH(E382,$B$42:$B$46,0)),IFERROR(IF(ISNUMBER(SEARCH(":",G382)),IF(AND(OR((LEN(G382)-1)=4,(LEN(G382)-1)=5),MID(G382,0+(LEN(G382)-1)-2,1)=":",ISNUMBER(VALUE(MID(G382,1,1))),IF((LEN(G382)-1)=5,ISNUMBER(VALUE(MID(G382,2,1))),TRUE),ISNUMBER(VALUE(MID(G382,0+(LEN(G382)-1)-1,1))),ISNUMBER(VALUE(MID(G382,0+(LEN(G382)-1),1))),VALUE(MID(G382,1,(LEN(G382)-1)-3))&lt;24,VALUE(MID(G382,0+(LEN(G382)-1)-1,2))&lt;60),VALUE(MID(G382,1,(LEN(G382)-1)-3))/24+VALUE(MID(G382,0+(LEN(G382)-1)-1,2))/1440,-1),IF(AND((LEN(G382)-1)&gt;=1,(LEN(G382)-1)&lt;=2,ISNUMBER(VALUE(MID(G382,1,1))),IF((LEN(G382)-1)=2,ISNUMBER(VALUE(MID(G382,2,1))),TRUE),VALUE(MID(G382,1,(LEN(G382)-1)))&lt;24),VALUE(MID(G382,1,(LEN(G382)-1)))/24,-1)),-1)))</x:f>
      </x:c>
      <x:c r="J382" s="72" t="n">
        <x:f>IF(OR(E382="",E382="В"),0,IF(OR(E382=$B$42,E382=$B$43,E382=$B$44,E382=$B$45,E382=$B$46),INDEX($G$42:$G$46,MATCH(E382,$B$42:$B$46,0)),$D$7))</x:f>
        <x:v>0</x:v>
      </x:c>
      <x:c r="K382" s="73" t="n">
        <x:f>IF(OR(L382="",L382="Выходной"),0,IF(L382="Готово",ROUND(24*MOD(I382-H382,1)-J382/60,10),"Проверить"))</x:f>
        <x:v>0</x:v>
      </x:c>
      <x:c r="L382" s="74" t="str">
        <x:f>IF(E382="","",IF(C382="","Нет дня",IF(E382="В","Выходной",IF(LEN(TRIM($B$30))=0,"Нет имени",IF(COUNTIFS($B$10:$B$33,$B$30)&gt;1,"Повтор имени",IF(OR(E382=$B$42,E382=$B$43,E382=$B$44,E382=$B$45,E382=$B$46),IF(INDEX($I$42:$I$46,MATCH(E382,$B$42:$B$46,0))="Готово","Готово","Проверьте смену"),IF(OR(IFERROR(SEARCH("-",E382),0)=0,IFERROR(SEARCH("-",E382,SEARCH("-",E382)+1),0)&gt;0),"Нет кода",IF(OR(H382&lt;0,I382&lt;0),"Неверное время",IF(H382=I382,"Начало равно концу",IF(NOT(ISNUMBER($D$7)),"Проверьте перерыв",IF(OR($D$7&lt;0,$D$7&lt;&gt;INT($D$7)),"Проверьте перерыв",IF($D$7&gt;=ROUND(MOD(I382-H382,1)*1440,8),"Перерыв не меньше смены","Готово"))))))))))))</x:f>
      </x:c>
      <x:c r="M382" s="3"/>
      <x:c r="N382" s="3"/>
      <x:c r="O382" s="3"/>
      <x:c r="P382" s="3"/>
      <x:c r="Q382" s="3"/>
      <x:c r="R382" s="3"/>
      <x:c r="S382" s="3"/>
      <x:c r="T382" s="3"/>
      <x:c r="U382" s="3"/>
      <x:c r="V382" s="3"/>
      <x:c r="W382" s="3"/>
      <x:c r="X382" s="3"/>
      <x:c r="Y382" s="3"/>
      <x:c r="Z382" s="3"/>
      <x:c r="AA382" s="3"/>
      <x:c r="AB382" s="3"/>
      <x:c r="AC382" s="3"/>
      <x:c r="AD382" s="3"/>
      <x:c r="AE382" s="3"/>
      <x:c r="AF382" s="3"/>
      <x:c r="AG382" s="3"/>
      <x:c r="AH382" s="3"/>
      <x:c r="AI382" s="3"/>
      <x:c r="AJ382" s="3"/>
      <x:c r="AK382" s="3"/>
    </x:row>
    <x:row r="383" ht="30" customHeight="1">
      <x:c r="A383" s="3"/>
      <x:c r="B383" s="69" t="str">
        <x:f>IF($B$30="","",$B$30)</x:f>
      </x:c>
      <x:c r="C383" s="70" t="n">
        <x:f>IF(U$8="","",U$8)</x:f>
        <x:v>46344</x:v>
      </x:c>
      <x:c r="D383" s="69" t="str">
        <x:f>IF(U30="","",U30)</x:f>
      </x:c>
      <x:c r="E383" s="69" t="str">
        <x:f>IFERROR(UPPER(CONCATENATE("",SUBSTITUTE(CONCATENATE("",SUBSTITUTE(CONCATENATE("",SUBSTITUTE(TRIM(CONCATENATE("",D383))," ","")),"–","-")),"—","-"))),CONCATENATE("",D383))</x:f>
      </x:c>
      <x:c r="F383" s="69" t="str">
        <x:f>IFERROR(LEFT(CONCATENATE("[",E383),SEARCH("-",E383)),"")</x:f>
      </x:c>
      <x:c r="G383" s="69" t="str">
        <x:f>IFERROR(MID(CONCATENATE(E383,"]"),SEARCH("-",E383)+1,32),"")</x:f>
      </x:c>
      <x:c r="H383" s="71" t="str">
        <x:f>IF(OR(E383="",E383="В"),"",IF(OR(E383=$B$42,E383=$B$43,E383=$B$44,E383=$B$45,E383=$B$46),INDEX($E$42:$E$46,MATCH(E383,$B$42:$B$46,0)),IFERROR(IF(ISNUMBER(SEARCH(":",F383)),IF(AND(OR((LEN(F383)-1)=4,(LEN(F383)-1)=5),MID(F383,1+(LEN(F383)-1)-2,1)=":",ISNUMBER(VALUE(MID(F383,2,1))),IF((LEN(F383)-1)=5,ISNUMBER(VALUE(MID(F383,3,1))),TRUE),ISNUMBER(VALUE(MID(F383,1+(LEN(F383)-1)-1,1))),ISNUMBER(VALUE(MID(F383,1+(LEN(F383)-1),1))),VALUE(MID(F383,2,(LEN(F383)-1)-3))&lt;24,VALUE(MID(F383,1+(LEN(F383)-1)-1,2))&lt;60),VALUE(MID(F383,2,(LEN(F383)-1)-3))/24+VALUE(MID(F383,1+(LEN(F383)-1)-1,2))/1440,-1),IF(AND((LEN(F383)-1)&gt;=1,(LEN(F383)-1)&lt;=2,ISNUMBER(VALUE(MID(F383,2,1))),IF((LEN(F383)-1)=2,ISNUMBER(VALUE(MID(F383,3,1))),TRUE),VALUE(MID(F383,2,(LEN(F383)-1)))&lt;24),VALUE(MID(F383,2,(LEN(F383)-1)))/24,-1)),-1)))</x:f>
      </x:c>
      <x:c r="I383" s="71" t="str">
        <x:f>IF(OR(E383="",E383="В"),"",IF(OR(E383=$B$42,E383=$B$43,E383=$B$44,E383=$B$45,E383=$B$46),INDEX($F$42:$F$46,MATCH(E383,$B$42:$B$46,0)),IFERROR(IF(ISNUMBER(SEARCH(":",G383)),IF(AND(OR((LEN(G383)-1)=4,(LEN(G383)-1)=5),MID(G383,0+(LEN(G383)-1)-2,1)=":",ISNUMBER(VALUE(MID(G383,1,1))),IF((LEN(G383)-1)=5,ISNUMBER(VALUE(MID(G383,2,1))),TRUE),ISNUMBER(VALUE(MID(G383,0+(LEN(G383)-1)-1,1))),ISNUMBER(VALUE(MID(G383,0+(LEN(G383)-1),1))),VALUE(MID(G383,1,(LEN(G383)-1)-3))&lt;24,VALUE(MID(G383,0+(LEN(G383)-1)-1,2))&lt;60),VALUE(MID(G383,1,(LEN(G383)-1)-3))/24+VALUE(MID(G383,0+(LEN(G383)-1)-1,2))/1440,-1),IF(AND((LEN(G383)-1)&gt;=1,(LEN(G383)-1)&lt;=2,ISNUMBER(VALUE(MID(G383,1,1))),IF((LEN(G383)-1)=2,ISNUMBER(VALUE(MID(G383,2,1))),TRUE),VALUE(MID(G383,1,(LEN(G383)-1)))&lt;24),VALUE(MID(G383,1,(LEN(G383)-1)))/24,-1)),-1)))</x:f>
      </x:c>
      <x:c r="J383" s="72" t="n">
        <x:f>IF(OR(E383="",E383="В"),0,IF(OR(E383=$B$42,E383=$B$43,E383=$B$44,E383=$B$45,E383=$B$46),INDEX($G$42:$G$46,MATCH(E383,$B$42:$B$46,0)),$D$7))</x:f>
        <x:v>0</x:v>
      </x:c>
      <x:c r="K383" s="73" t="n">
        <x:f>IF(OR(L383="",L383="Выходной"),0,IF(L383="Готово",ROUND(24*MOD(I383-H383,1)-J383/60,10),"Проверить"))</x:f>
        <x:v>0</x:v>
      </x:c>
      <x:c r="L383" s="74" t="str">
        <x:f>IF(E383="","",IF(C383="","Нет дня",IF(E383="В","Выходной",IF(LEN(TRIM($B$30))=0,"Нет имени",IF(COUNTIFS($B$10:$B$33,$B$30)&gt;1,"Повтор имени",IF(OR(E383=$B$42,E383=$B$43,E383=$B$44,E383=$B$45,E383=$B$46),IF(INDEX($I$42:$I$46,MATCH(E383,$B$42:$B$46,0))="Готово","Готово","Проверьте смену"),IF(OR(IFERROR(SEARCH("-",E383),0)=0,IFERROR(SEARCH("-",E383,SEARCH("-",E383)+1),0)&gt;0),"Нет кода",IF(OR(H383&lt;0,I383&lt;0),"Неверное время",IF(H383=I383,"Начало равно концу",IF(NOT(ISNUMBER($D$7)),"Проверьте перерыв",IF(OR($D$7&lt;0,$D$7&lt;&gt;INT($D$7)),"Проверьте перерыв",IF($D$7&gt;=ROUND(MOD(I383-H383,1)*1440,8),"Перерыв не меньше смены","Готово"))))))))))))</x:f>
      </x:c>
      <x:c r="M383" s="3"/>
      <x:c r="N383" s="3"/>
      <x:c r="O383" s="3"/>
      <x:c r="P383" s="3"/>
      <x:c r="Q383" s="3"/>
      <x:c r="R383" s="3"/>
      <x:c r="S383" s="3"/>
      <x:c r="T383" s="3"/>
      <x:c r="U383" s="3"/>
      <x:c r="V383" s="3"/>
      <x:c r="W383" s="3"/>
      <x:c r="X383" s="3"/>
      <x:c r="Y383" s="3"/>
      <x:c r="Z383" s="3"/>
      <x:c r="AA383" s="3"/>
      <x:c r="AB383" s="3"/>
      <x:c r="AC383" s="3"/>
      <x:c r="AD383" s="3"/>
      <x:c r="AE383" s="3"/>
      <x:c r="AF383" s="3"/>
      <x:c r="AG383" s="3"/>
      <x:c r="AH383" s="3"/>
      <x:c r="AI383" s="3"/>
      <x:c r="AJ383" s="3"/>
      <x:c r="AK383" s="3"/>
    </x:row>
    <x:row r="384" ht="30" customHeight="1">
      <x:c r="A384" s="3"/>
      <x:c r="B384" s="69" t="str">
        <x:f>IF($B$30="","",$B$30)</x:f>
      </x:c>
      <x:c r="C384" s="70" t="n">
        <x:f>IF(V$8="","",V$8)</x:f>
        <x:v>46345</x:v>
      </x:c>
      <x:c r="D384" s="69" t="str">
        <x:f>IF(V30="","",V30)</x:f>
      </x:c>
      <x:c r="E384" s="69" t="str">
        <x:f>IFERROR(UPPER(CONCATENATE("",SUBSTITUTE(CONCATENATE("",SUBSTITUTE(CONCATENATE("",SUBSTITUTE(TRIM(CONCATENATE("",D384))," ","")),"–","-")),"—","-"))),CONCATENATE("",D384))</x:f>
      </x:c>
      <x:c r="F384" s="69" t="str">
        <x:f>IFERROR(LEFT(CONCATENATE("[",E384),SEARCH("-",E384)),"")</x:f>
      </x:c>
      <x:c r="G384" s="69" t="str">
        <x:f>IFERROR(MID(CONCATENATE(E384,"]"),SEARCH("-",E384)+1,32),"")</x:f>
      </x:c>
      <x:c r="H384" s="71" t="str">
        <x:f>IF(OR(E384="",E384="В"),"",IF(OR(E384=$B$42,E384=$B$43,E384=$B$44,E384=$B$45,E384=$B$46),INDEX($E$42:$E$46,MATCH(E384,$B$42:$B$46,0)),IFERROR(IF(ISNUMBER(SEARCH(":",F384)),IF(AND(OR((LEN(F384)-1)=4,(LEN(F384)-1)=5),MID(F384,1+(LEN(F384)-1)-2,1)=":",ISNUMBER(VALUE(MID(F384,2,1))),IF((LEN(F384)-1)=5,ISNUMBER(VALUE(MID(F384,3,1))),TRUE),ISNUMBER(VALUE(MID(F384,1+(LEN(F384)-1)-1,1))),ISNUMBER(VALUE(MID(F384,1+(LEN(F384)-1),1))),VALUE(MID(F384,2,(LEN(F384)-1)-3))&lt;24,VALUE(MID(F384,1+(LEN(F384)-1)-1,2))&lt;60),VALUE(MID(F384,2,(LEN(F384)-1)-3))/24+VALUE(MID(F384,1+(LEN(F384)-1)-1,2))/1440,-1),IF(AND((LEN(F384)-1)&gt;=1,(LEN(F384)-1)&lt;=2,ISNUMBER(VALUE(MID(F384,2,1))),IF((LEN(F384)-1)=2,ISNUMBER(VALUE(MID(F384,3,1))),TRUE),VALUE(MID(F384,2,(LEN(F384)-1)))&lt;24),VALUE(MID(F384,2,(LEN(F384)-1)))/24,-1)),-1)))</x:f>
      </x:c>
      <x:c r="I384" s="71" t="str">
        <x:f>IF(OR(E384="",E384="В"),"",IF(OR(E384=$B$42,E384=$B$43,E384=$B$44,E384=$B$45,E384=$B$46),INDEX($F$42:$F$46,MATCH(E384,$B$42:$B$46,0)),IFERROR(IF(ISNUMBER(SEARCH(":",G384)),IF(AND(OR((LEN(G384)-1)=4,(LEN(G384)-1)=5),MID(G384,0+(LEN(G384)-1)-2,1)=":",ISNUMBER(VALUE(MID(G384,1,1))),IF((LEN(G384)-1)=5,ISNUMBER(VALUE(MID(G384,2,1))),TRUE),ISNUMBER(VALUE(MID(G384,0+(LEN(G384)-1)-1,1))),ISNUMBER(VALUE(MID(G384,0+(LEN(G384)-1),1))),VALUE(MID(G384,1,(LEN(G384)-1)-3))&lt;24,VALUE(MID(G384,0+(LEN(G384)-1)-1,2))&lt;60),VALUE(MID(G384,1,(LEN(G384)-1)-3))/24+VALUE(MID(G384,0+(LEN(G384)-1)-1,2))/1440,-1),IF(AND((LEN(G384)-1)&gt;=1,(LEN(G384)-1)&lt;=2,ISNUMBER(VALUE(MID(G384,1,1))),IF((LEN(G384)-1)=2,ISNUMBER(VALUE(MID(G384,2,1))),TRUE),VALUE(MID(G384,1,(LEN(G384)-1)))&lt;24),VALUE(MID(G384,1,(LEN(G384)-1)))/24,-1)),-1)))</x:f>
      </x:c>
      <x:c r="J384" s="72" t="n">
        <x:f>IF(OR(E384="",E384="В"),0,IF(OR(E384=$B$42,E384=$B$43,E384=$B$44,E384=$B$45,E384=$B$46),INDEX($G$42:$G$46,MATCH(E384,$B$42:$B$46,0)),$D$7))</x:f>
        <x:v>0</x:v>
      </x:c>
      <x:c r="K384" s="73" t="n">
        <x:f>IF(OR(L384="",L384="Выходной"),0,IF(L384="Готово",ROUND(24*MOD(I384-H384,1)-J384/60,10),"Проверить"))</x:f>
        <x:v>0</x:v>
      </x:c>
      <x:c r="L384" s="74" t="str">
        <x:f>IF(E384="","",IF(C384="","Нет дня",IF(E384="В","Выходной",IF(LEN(TRIM($B$30))=0,"Нет имени",IF(COUNTIFS($B$10:$B$33,$B$30)&gt;1,"Повтор имени",IF(OR(E384=$B$42,E384=$B$43,E384=$B$44,E384=$B$45,E384=$B$46),IF(INDEX($I$42:$I$46,MATCH(E384,$B$42:$B$46,0))="Готово","Готово","Проверьте смену"),IF(OR(IFERROR(SEARCH("-",E384),0)=0,IFERROR(SEARCH("-",E384,SEARCH("-",E384)+1),0)&gt;0),"Нет кода",IF(OR(H384&lt;0,I384&lt;0),"Неверное время",IF(H384=I384,"Начало равно концу",IF(NOT(ISNUMBER($D$7)),"Проверьте перерыв",IF(OR($D$7&lt;0,$D$7&lt;&gt;INT($D$7)),"Проверьте перерыв",IF($D$7&gt;=ROUND(MOD(I384-H384,1)*1440,8),"Перерыв не меньше смены","Готово"))))))))))))</x:f>
      </x:c>
      <x:c r="M384" s="3"/>
      <x:c r="N384" s="3"/>
      <x:c r="O384" s="3"/>
      <x:c r="P384" s="3"/>
      <x:c r="Q384" s="3"/>
      <x:c r="R384" s="3"/>
      <x:c r="S384" s="3"/>
      <x:c r="T384" s="3"/>
      <x:c r="U384" s="3"/>
      <x:c r="V384" s="3"/>
      <x:c r="W384" s="3"/>
      <x:c r="X384" s="3"/>
      <x:c r="Y384" s="3"/>
      <x:c r="Z384" s="3"/>
      <x:c r="AA384" s="3"/>
      <x:c r="AB384" s="3"/>
      <x:c r="AC384" s="3"/>
      <x:c r="AD384" s="3"/>
      <x:c r="AE384" s="3"/>
      <x:c r="AF384" s="3"/>
      <x:c r="AG384" s="3"/>
      <x:c r="AH384" s="3"/>
      <x:c r="AI384" s="3"/>
      <x:c r="AJ384" s="3"/>
      <x:c r="AK384" s="3"/>
    </x:row>
    <x:row r="385" ht="30" customHeight="1">
      <x:c r="A385" s="3"/>
      <x:c r="B385" s="69" t="str">
        <x:f>IF($B$30="","",$B$30)</x:f>
      </x:c>
      <x:c r="C385" s="70" t="n">
        <x:f>IF(W$8="","",W$8)</x:f>
        <x:v>46346</x:v>
      </x:c>
      <x:c r="D385" s="69" t="str">
        <x:f>IF(W30="","",W30)</x:f>
      </x:c>
      <x:c r="E385" s="69" t="str">
        <x:f>IFERROR(UPPER(CONCATENATE("",SUBSTITUTE(CONCATENATE("",SUBSTITUTE(CONCATENATE("",SUBSTITUTE(TRIM(CONCATENATE("",D385))," ","")),"–","-")),"—","-"))),CONCATENATE("",D385))</x:f>
      </x:c>
      <x:c r="F385" s="69" t="str">
        <x:f>IFERROR(LEFT(CONCATENATE("[",E385),SEARCH("-",E385)),"")</x:f>
      </x:c>
      <x:c r="G385" s="69" t="str">
        <x:f>IFERROR(MID(CONCATENATE(E385,"]"),SEARCH("-",E385)+1,32),"")</x:f>
      </x:c>
      <x:c r="H385" s="71" t="str">
        <x:f>IF(OR(E385="",E385="В"),"",IF(OR(E385=$B$42,E385=$B$43,E385=$B$44,E385=$B$45,E385=$B$46),INDEX($E$42:$E$46,MATCH(E385,$B$42:$B$46,0)),IFERROR(IF(ISNUMBER(SEARCH(":",F385)),IF(AND(OR((LEN(F385)-1)=4,(LEN(F385)-1)=5),MID(F385,1+(LEN(F385)-1)-2,1)=":",ISNUMBER(VALUE(MID(F385,2,1))),IF((LEN(F385)-1)=5,ISNUMBER(VALUE(MID(F385,3,1))),TRUE),ISNUMBER(VALUE(MID(F385,1+(LEN(F385)-1)-1,1))),ISNUMBER(VALUE(MID(F385,1+(LEN(F385)-1),1))),VALUE(MID(F385,2,(LEN(F385)-1)-3))&lt;24,VALUE(MID(F385,1+(LEN(F385)-1)-1,2))&lt;60),VALUE(MID(F385,2,(LEN(F385)-1)-3))/24+VALUE(MID(F385,1+(LEN(F385)-1)-1,2))/1440,-1),IF(AND((LEN(F385)-1)&gt;=1,(LEN(F385)-1)&lt;=2,ISNUMBER(VALUE(MID(F385,2,1))),IF((LEN(F385)-1)=2,ISNUMBER(VALUE(MID(F385,3,1))),TRUE),VALUE(MID(F385,2,(LEN(F385)-1)))&lt;24),VALUE(MID(F385,2,(LEN(F385)-1)))/24,-1)),-1)))</x:f>
      </x:c>
      <x:c r="I385" s="71" t="str">
        <x:f>IF(OR(E385="",E385="В"),"",IF(OR(E385=$B$42,E385=$B$43,E385=$B$44,E385=$B$45,E385=$B$46),INDEX($F$42:$F$46,MATCH(E385,$B$42:$B$46,0)),IFERROR(IF(ISNUMBER(SEARCH(":",G385)),IF(AND(OR((LEN(G385)-1)=4,(LEN(G385)-1)=5),MID(G385,0+(LEN(G385)-1)-2,1)=":",ISNUMBER(VALUE(MID(G385,1,1))),IF((LEN(G385)-1)=5,ISNUMBER(VALUE(MID(G385,2,1))),TRUE),ISNUMBER(VALUE(MID(G385,0+(LEN(G385)-1)-1,1))),ISNUMBER(VALUE(MID(G385,0+(LEN(G385)-1),1))),VALUE(MID(G385,1,(LEN(G385)-1)-3))&lt;24,VALUE(MID(G385,0+(LEN(G385)-1)-1,2))&lt;60),VALUE(MID(G385,1,(LEN(G385)-1)-3))/24+VALUE(MID(G385,0+(LEN(G385)-1)-1,2))/1440,-1),IF(AND((LEN(G385)-1)&gt;=1,(LEN(G385)-1)&lt;=2,ISNUMBER(VALUE(MID(G385,1,1))),IF((LEN(G385)-1)=2,ISNUMBER(VALUE(MID(G385,2,1))),TRUE),VALUE(MID(G385,1,(LEN(G385)-1)))&lt;24),VALUE(MID(G385,1,(LEN(G385)-1)))/24,-1)),-1)))</x:f>
      </x:c>
      <x:c r="J385" s="72" t="n">
        <x:f>IF(OR(E385="",E385="В"),0,IF(OR(E385=$B$42,E385=$B$43,E385=$B$44,E385=$B$45,E385=$B$46),INDEX($G$42:$G$46,MATCH(E385,$B$42:$B$46,0)),$D$7))</x:f>
        <x:v>0</x:v>
      </x:c>
      <x:c r="K385" s="73" t="n">
        <x:f>IF(OR(L385="",L385="Выходной"),0,IF(L385="Готово",ROUND(24*MOD(I385-H385,1)-J385/60,10),"Проверить"))</x:f>
        <x:v>0</x:v>
      </x:c>
      <x:c r="L385" s="74" t="str">
        <x:f>IF(E385="","",IF(C385="","Нет дня",IF(E385="В","Выходной",IF(LEN(TRIM($B$30))=0,"Нет имени",IF(COUNTIFS($B$10:$B$33,$B$30)&gt;1,"Повтор имени",IF(OR(E385=$B$42,E385=$B$43,E385=$B$44,E385=$B$45,E385=$B$46),IF(INDEX($I$42:$I$46,MATCH(E385,$B$42:$B$46,0))="Готово","Готово","Проверьте смену"),IF(OR(IFERROR(SEARCH("-",E385),0)=0,IFERROR(SEARCH("-",E385,SEARCH("-",E385)+1),0)&gt;0),"Нет кода",IF(OR(H385&lt;0,I385&lt;0),"Неверное время",IF(H385=I385,"Начало равно концу",IF(NOT(ISNUMBER($D$7)),"Проверьте перерыв",IF(OR($D$7&lt;0,$D$7&lt;&gt;INT($D$7)),"Проверьте перерыв",IF($D$7&gt;=ROUND(MOD(I385-H385,1)*1440,8),"Перерыв не меньше смены","Готово"))))))))))))</x:f>
      </x:c>
      <x:c r="M385" s="3"/>
      <x:c r="N385" s="3"/>
      <x:c r="O385" s="3"/>
      <x:c r="P385" s="3"/>
      <x:c r="Q385" s="3"/>
      <x:c r="R385" s="3"/>
      <x:c r="S385" s="3"/>
      <x:c r="T385" s="3"/>
      <x:c r="U385" s="3"/>
      <x:c r="V385" s="3"/>
      <x:c r="W385" s="3"/>
      <x:c r="X385" s="3"/>
      <x:c r="Y385" s="3"/>
      <x:c r="Z385" s="3"/>
      <x:c r="AA385" s="3"/>
      <x:c r="AB385" s="3"/>
      <x:c r="AC385" s="3"/>
      <x:c r="AD385" s="3"/>
      <x:c r="AE385" s="3"/>
      <x:c r="AF385" s="3"/>
      <x:c r="AG385" s="3"/>
      <x:c r="AH385" s="3"/>
      <x:c r="AI385" s="3"/>
      <x:c r="AJ385" s="3"/>
      <x:c r="AK385" s="3"/>
    </x:row>
    <x:row r="386" ht="30" customHeight="1">
      <x:c r="A386" s="3"/>
      <x:c r="B386" s="69" t="str">
        <x:f>IF($B$30="","",$B$30)</x:f>
      </x:c>
      <x:c r="C386" s="70" t="n">
        <x:f>IF(X$8="","",X$8)</x:f>
        <x:v>46347</x:v>
      </x:c>
      <x:c r="D386" s="69" t="str">
        <x:f>IF(X30="","",X30)</x:f>
      </x:c>
      <x:c r="E386" s="69" t="str">
        <x:f>IFERROR(UPPER(CONCATENATE("",SUBSTITUTE(CONCATENATE("",SUBSTITUTE(CONCATENATE("",SUBSTITUTE(TRIM(CONCATENATE("",D386))," ","")),"–","-")),"—","-"))),CONCATENATE("",D386))</x:f>
      </x:c>
      <x:c r="F386" s="69" t="str">
        <x:f>IFERROR(LEFT(CONCATENATE("[",E386),SEARCH("-",E386)),"")</x:f>
      </x:c>
      <x:c r="G386" s="69" t="str">
        <x:f>IFERROR(MID(CONCATENATE(E386,"]"),SEARCH("-",E386)+1,32),"")</x:f>
      </x:c>
      <x:c r="H386" s="71" t="str">
        <x:f>IF(OR(E386="",E386="В"),"",IF(OR(E386=$B$42,E386=$B$43,E386=$B$44,E386=$B$45,E386=$B$46),INDEX($E$42:$E$46,MATCH(E386,$B$42:$B$46,0)),IFERROR(IF(ISNUMBER(SEARCH(":",F386)),IF(AND(OR((LEN(F386)-1)=4,(LEN(F386)-1)=5),MID(F386,1+(LEN(F386)-1)-2,1)=":",ISNUMBER(VALUE(MID(F386,2,1))),IF((LEN(F386)-1)=5,ISNUMBER(VALUE(MID(F386,3,1))),TRUE),ISNUMBER(VALUE(MID(F386,1+(LEN(F386)-1)-1,1))),ISNUMBER(VALUE(MID(F386,1+(LEN(F386)-1),1))),VALUE(MID(F386,2,(LEN(F386)-1)-3))&lt;24,VALUE(MID(F386,1+(LEN(F386)-1)-1,2))&lt;60),VALUE(MID(F386,2,(LEN(F386)-1)-3))/24+VALUE(MID(F386,1+(LEN(F386)-1)-1,2))/1440,-1),IF(AND((LEN(F386)-1)&gt;=1,(LEN(F386)-1)&lt;=2,ISNUMBER(VALUE(MID(F386,2,1))),IF((LEN(F386)-1)=2,ISNUMBER(VALUE(MID(F386,3,1))),TRUE),VALUE(MID(F386,2,(LEN(F386)-1)))&lt;24),VALUE(MID(F386,2,(LEN(F386)-1)))/24,-1)),-1)))</x:f>
      </x:c>
      <x:c r="I386" s="71" t="str">
        <x:f>IF(OR(E386="",E386="В"),"",IF(OR(E386=$B$42,E386=$B$43,E386=$B$44,E386=$B$45,E386=$B$46),INDEX($F$42:$F$46,MATCH(E386,$B$42:$B$46,0)),IFERROR(IF(ISNUMBER(SEARCH(":",G386)),IF(AND(OR((LEN(G386)-1)=4,(LEN(G386)-1)=5),MID(G386,0+(LEN(G386)-1)-2,1)=":",ISNUMBER(VALUE(MID(G386,1,1))),IF((LEN(G386)-1)=5,ISNUMBER(VALUE(MID(G386,2,1))),TRUE),ISNUMBER(VALUE(MID(G386,0+(LEN(G386)-1)-1,1))),ISNUMBER(VALUE(MID(G386,0+(LEN(G386)-1),1))),VALUE(MID(G386,1,(LEN(G386)-1)-3))&lt;24,VALUE(MID(G386,0+(LEN(G386)-1)-1,2))&lt;60),VALUE(MID(G386,1,(LEN(G386)-1)-3))/24+VALUE(MID(G386,0+(LEN(G386)-1)-1,2))/1440,-1),IF(AND((LEN(G386)-1)&gt;=1,(LEN(G386)-1)&lt;=2,ISNUMBER(VALUE(MID(G386,1,1))),IF((LEN(G386)-1)=2,ISNUMBER(VALUE(MID(G386,2,1))),TRUE),VALUE(MID(G386,1,(LEN(G386)-1)))&lt;24),VALUE(MID(G386,1,(LEN(G386)-1)))/24,-1)),-1)))</x:f>
      </x:c>
      <x:c r="J386" s="72" t="n">
        <x:f>IF(OR(E386="",E386="В"),0,IF(OR(E386=$B$42,E386=$B$43,E386=$B$44,E386=$B$45,E386=$B$46),INDEX($G$42:$G$46,MATCH(E386,$B$42:$B$46,0)),$D$7))</x:f>
        <x:v>0</x:v>
      </x:c>
      <x:c r="K386" s="73" t="n">
        <x:f>IF(OR(L386="",L386="Выходной"),0,IF(L386="Готово",ROUND(24*MOD(I386-H386,1)-J386/60,10),"Проверить"))</x:f>
        <x:v>0</x:v>
      </x:c>
      <x:c r="L386" s="74" t="str">
        <x:f>IF(E386="","",IF(C386="","Нет дня",IF(E386="В","Выходной",IF(LEN(TRIM($B$30))=0,"Нет имени",IF(COUNTIFS($B$10:$B$33,$B$30)&gt;1,"Повтор имени",IF(OR(E386=$B$42,E386=$B$43,E386=$B$44,E386=$B$45,E386=$B$46),IF(INDEX($I$42:$I$46,MATCH(E386,$B$42:$B$46,0))="Готово","Готово","Проверьте смену"),IF(OR(IFERROR(SEARCH("-",E386),0)=0,IFERROR(SEARCH("-",E386,SEARCH("-",E386)+1),0)&gt;0),"Нет кода",IF(OR(H386&lt;0,I386&lt;0),"Неверное время",IF(H386=I386,"Начало равно концу",IF(NOT(ISNUMBER($D$7)),"Проверьте перерыв",IF(OR($D$7&lt;0,$D$7&lt;&gt;INT($D$7)),"Проверьте перерыв",IF($D$7&gt;=ROUND(MOD(I386-H386,1)*1440,8),"Перерыв не меньше смены","Готово"))))))))))))</x:f>
      </x:c>
      <x:c r="M386" s="3"/>
      <x:c r="N386" s="3"/>
      <x:c r="O386" s="3"/>
      <x:c r="P386" s="3"/>
      <x:c r="Q386" s="3"/>
      <x:c r="R386" s="3"/>
      <x:c r="S386" s="3"/>
      <x:c r="T386" s="3"/>
      <x:c r="U386" s="3"/>
      <x:c r="V386" s="3"/>
      <x:c r="W386" s="3"/>
      <x:c r="X386" s="3"/>
      <x:c r="Y386" s="3"/>
      <x:c r="Z386" s="3"/>
      <x:c r="AA386" s="3"/>
      <x:c r="AB386" s="3"/>
      <x:c r="AC386" s="3"/>
      <x:c r="AD386" s="3"/>
      <x:c r="AE386" s="3"/>
      <x:c r="AF386" s="3"/>
      <x:c r="AG386" s="3"/>
      <x:c r="AH386" s="3"/>
      <x:c r="AI386" s="3"/>
      <x:c r="AJ386" s="3"/>
      <x:c r="AK386" s="3"/>
    </x:row>
    <x:row r="387" ht="30" customHeight="1">
      <x:c r="A387" s="3"/>
      <x:c r="B387" s="69" t="str">
        <x:f>IF($B$30="","",$B$30)</x:f>
      </x:c>
      <x:c r="C387" s="70" t="n">
        <x:f>IF(Y$8="","",Y$8)</x:f>
        <x:v>46348</x:v>
      </x:c>
      <x:c r="D387" s="69" t="str">
        <x:f>IF(Y30="","",Y30)</x:f>
      </x:c>
      <x:c r="E387" s="69" t="str">
        <x:f>IFERROR(UPPER(CONCATENATE("",SUBSTITUTE(CONCATENATE("",SUBSTITUTE(CONCATENATE("",SUBSTITUTE(TRIM(CONCATENATE("",D387))," ","")),"–","-")),"—","-"))),CONCATENATE("",D387))</x:f>
      </x:c>
      <x:c r="F387" s="69" t="str">
        <x:f>IFERROR(LEFT(CONCATENATE("[",E387),SEARCH("-",E387)),"")</x:f>
      </x:c>
      <x:c r="G387" s="69" t="str">
        <x:f>IFERROR(MID(CONCATENATE(E387,"]"),SEARCH("-",E387)+1,32),"")</x:f>
      </x:c>
      <x:c r="H387" s="71" t="str">
        <x:f>IF(OR(E387="",E387="В"),"",IF(OR(E387=$B$42,E387=$B$43,E387=$B$44,E387=$B$45,E387=$B$46),INDEX($E$42:$E$46,MATCH(E387,$B$42:$B$46,0)),IFERROR(IF(ISNUMBER(SEARCH(":",F387)),IF(AND(OR((LEN(F387)-1)=4,(LEN(F387)-1)=5),MID(F387,1+(LEN(F387)-1)-2,1)=":",ISNUMBER(VALUE(MID(F387,2,1))),IF((LEN(F387)-1)=5,ISNUMBER(VALUE(MID(F387,3,1))),TRUE),ISNUMBER(VALUE(MID(F387,1+(LEN(F387)-1)-1,1))),ISNUMBER(VALUE(MID(F387,1+(LEN(F387)-1),1))),VALUE(MID(F387,2,(LEN(F387)-1)-3))&lt;24,VALUE(MID(F387,1+(LEN(F387)-1)-1,2))&lt;60),VALUE(MID(F387,2,(LEN(F387)-1)-3))/24+VALUE(MID(F387,1+(LEN(F387)-1)-1,2))/1440,-1),IF(AND((LEN(F387)-1)&gt;=1,(LEN(F387)-1)&lt;=2,ISNUMBER(VALUE(MID(F387,2,1))),IF((LEN(F387)-1)=2,ISNUMBER(VALUE(MID(F387,3,1))),TRUE),VALUE(MID(F387,2,(LEN(F387)-1)))&lt;24),VALUE(MID(F387,2,(LEN(F387)-1)))/24,-1)),-1)))</x:f>
      </x:c>
      <x:c r="I387" s="71" t="str">
        <x:f>IF(OR(E387="",E387="В"),"",IF(OR(E387=$B$42,E387=$B$43,E387=$B$44,E387=$B$45,E387=$B$46),INDEX($F$42:$F$46,MATCH(E387,$B$42:$B$46,0)),IFERROR(IF(ISNUMBER(SEARCH(":",G387)),IF(AND(OR((LEN(G387)-1)=4,(LEN(G387)-1)=5),MID(G387,0+(LEN(G387)-1)-2,1)=":",ISNUMBER(VALUE(MID(G387,1,1))),IF((LEN(G387)-1)=5,ISNUMBER(VALUE(MID(G387,2,1))),TRUE),ISNUMBER(VALUE(MID(G387,0+(LEN(G387)-1)-1,1))),ISNUMBER(VALUE(MID(G387,0+(LEN(G387)-1),1))),VALUE(MID(G387,1,(LEN(G387)-1)-3))&lt;24,VALUE(MID(G387,0+(LEN(G387)-1)-1,2))&lt;60),VALUE(MID(G387,1,(LEN(G387)-1)-3))/24+VALUE(MID(G387,0+(LEN(G387)-1)-1,2))/1440,-1),IF(AND((LEN(G387)-1)&gt;=1,(LEN(G387)-1)&lt;=2,ISNUMBER(VALUE(MID(G387,1,1))),IF((LEN(G387)-1)=2,ISNUMBER(VALUE(MID(G387,2,1))),TRUE),VALUE(MID(G387,1,(LEN(G387)-1)))&lt;24),VALUE(MID(G387,1,(LEN(G387)-1)))/24,-1)),-1)))</x:f>
      </x:c>
      <x:c r="J387" s="72" t="n">
        <x:f>IF(OR(E387="",E387="В"),0,IF(OR(E387=$B$42,E387=$B$43,E387=$B$44,E387=$B$45,E387=$B$46),INDEX($G$42:$G$46,MATCH(E387,$B$42:$B$46,0)),$D$7))</x:f>
        <x:v>0</x:v>
      </x:c>
      <x:c r="K387" s="73" t="n">
        <x:f>IF(OR(L387="",L387="Выходной"),0,IF(L387="Готово",ROUND(24*MOD(I387-H387,1)-J387/60,10),"Проверить"))</x:f>
        <x:v>0</x:v>
      </x:c>
      <x:c r="L387" s="74" t="str">
        <x:f>IF(E387="","",IF(C387="","Нет дня",IF(E387="В","Выходной",IF(LEN(TRIM($B$30))=0,"Нет имени",IF(COUNTIFS($B$10:$B$33,$B$30)&gt;1,"Повтор имени",IF(OR(E387=$B$42,E387=$B$43,E387=$B$44,E387=$B$45,E387=$B$46),IF(INDEX($I$42:$I$46,MATCH(E387,$B$42:$B$46,0))="Готово","Готово","Проверьте смену"),IF(OR(IFERROR(SEARCH("-",E387),0)=0,IFERROR(SEARCH("-",E387,SEARCH("-",E387)+1),0)&gt;0),"Нет кода",IF(OR(H387&lt;0,I387&lt;0),"Неверное время",IF(H387=I387,"Начало равно концу",IF(NOT(ISNUMBER($D$7)),"Проверьте перерыв",IF(OR($D$7&lt;0,$D$7&lt;&gt;INT($D$7)),"Проверьте перерыв",IF($D$7&gt;=ROUND(MOD(I387-H387,1)*1440,8),"Перерыв не меньше смены","Готово"))))))))))))</x:f>
      </x:c>
      <x:c r="M387" s="3"/>
      <x:c r="N387" s="3"/>
      <x:c r="O387" s="3"/>
      <x:c r="P387" s="3"/>
      <x:c r="Q387" s="3"/>
      <x:c r="R387" s="3"/>
      <x:c r="S387" s="3"/>
      <x:c r="T387" s="3"/>
      <x:c r="U387" s="3"/>
      <x:c r="V387" s="3"/>
      <x:c r="W387" s="3"/>
      <x:c r="X387" s="3"/>
      <x:c r="Y387" s="3"/>
      <x:c r="Z387" s="3"/>
      <x:c r="AA387" s="3"/>
      <x:c r="AB387" s="3"/>
      <x:c r="AC387" s="3"/>
      <x:c r="AD387" s="3"/>
      <x:c r="AE387" s="3"/>
      <x:c r="AF387" s="3"/>
      <x:c r="AG387" s="3"/>
      <x:c r="AH387" s="3"/>
      <x:c r="AI387" s="3"/>
      <x:c r="AJ387" s="3"/>
      <x:c r="AK387" s="3"/>
    </x:row>
    <x:row r="388" ht="30" customHeight="1">
      <x:c r="A388" s="3"/>
      <x:c r="B388" s="69" t="str">
        <x:f>IF($B$30="","",$B$30)</x:f>
      </x:c>
      <x:c r="C388" s="70" t="n">
        <x:f>IF(Z$8="","",Z$8)</x:f>
        <x:v>46349</x:v>
      </x:c>
      <x:c r="D388" s="69" t="str">
        <x:f>IF(Z30="","",Z30)</x:f>
      </x:c>
      <x:c r="E388" s="69" t="str">
        <x:f>IFERROR(UPPER(CONCATENATE("",SUBSTITUTE(CONCATENATE("",SUBSTITUTE(CONCATENATE("",SUBSTITUTE(TRIM(CONCATENATE("",D388))," ","")),"–","-")),"—","-"))),CONCATENATE("",D388))</x:f>
      </x:c>
      <x:c r="F388" s="69" t="str">
        <x:f>IFERROR(LEFT(CONCATENATE("[",E388),SEARCH("-",E388)),"")</x:f>
      </x:c>
      <x:c r="G388" s="69" t="str">
        <x:f>IFERROR(MID(CONCATENATE(E388,"]"),SEARCH("-",E388)+1,32),"")</x:f>
      </x:c>
      <x:c r="H388" s="71" t="str">
        <x:f>IF(OR(E388="",E388="В"),"",IF(OR(E388=$B$42,E388=$B$43,E388=$B$44,E388=$B$45,E388=$B$46),INDEX($E$42:$E$46,MATCH(E388,$B$42:$B$46,0)),IFERROR(IF(ISNUMBER(SEARCH(":",F388)),IF(AND(OR((LEN(F388)-1)=4,(LEN(F388)-1)=5),MID(F388,1+(LEN(F388)-1)-2,1)=":",ISNUMBER(VALUE(MID(F388,2,1))),IF((LEN(F388)-1)=5,ISNUMBER(VALUE(MID(F388,3,1))),TRUE),ISNUMBER(VALUE(MID(F388,1+(LEN(F388)-1)-1,1))),ISNUMBER(VALUE(MID(F388,1+(LEN(F388)-1),1))),VALUE(MID(F388,2,(LEN(F388)-1)-3))&lt;24,VALUE(MID(F388,1+(LEN(F388)-1)-1,2))&lt;60),VALUE(MID(F388,2,(LEN(F388)-1)-3))/24+VALUE(MID(F388,1+(LEN(F388)-1)-1,2))/1440,-1),IF(AND((LEN(F388)-1)&gt;=1,(LEN(F388)-1)&lt;=2,ISNUMBER(VALUE(MID(F388,2,1))),IF((LEN(F388)-1)=2,ISNUMBER(VALUE(MID(F388,3,1))),TRUE),VALUE(MID(F388,2,(LEN(F388)-1)))&lt;24),VALUE(MID(F388,2,(LEN(F388)-1)))/24,-1)),-1)))</x:f>
      </x:c>
      <x:c r="I388" s="71" t="str">
        <x:f>IF(OR(E388="",E388="В"),"",IF(OR(E388=$B$42,E388=$B$43,E388=$B$44,E388=$B$45,E388=$B$46),INDEX($F$42:$F$46,MATCH(E388,$B$42:$B$46,0)),IFERROR(IF(ISNUMBER(SEARCH(":",G388)),IF(AND(OR((LEN(G388)-1)=4,(LEN(G388)-1)=5),MID(G388,0+(LEN(G388)-1)-2,1)=":",ISNUMBER(VALUE(MID(G388,1,1))),IF((LEN(G388)-1)=5,ISNUMBER(VALUE(MID(G388,2,1))),TRUE),ISNUMBER(VALUE(MID(G388,0+(LEN(G388)-1)-1,1))),ISNUMBER(VALUE(MID(G388,0+(LEN(G388)-1),1))),VALUE(MID(G388,1,(LEN(G388)-1)-3))&lt;24,VALUE(MID(G388,0+(LEN(G388)-1)-1,2))&lt;60),VALUE(MID(G388,1,(LEN(G388)-1)-3))/24+VALUE(MID(G388,0+(LEN(G388)-1)-1,2))/1440,-1),IF(AND((LEN(G388)-1)&gt;=1,(LEN(G388)-1)&lt;=2,ISNUMBER(VALUE(MID(G388,1,1))),IF((LEN(G388)-1)=2,ISNUMBER(VALUE(MID(G388,2,1))),TRUE),VALUE(MID(G388,1,(LEN(G388)-1)))&lt;24),VALUE(MID(G388,1,(LEN(G388)-1)))/24,-1)),-1)))</x:f>
      </x:c>
      <x:c r="J388" s="72" t="n">
        <x:f>IF(OR(E388="",E388="В"),0,IF(OR(E388=$B$42,E388=$B$43,E388=$B$44,E388=$B$45,E388=$B$46),INDEX($G$42:$G$46,MATCH(E388,$B$42:$B$46,0)),$D$7))</x:f>
        <x:v>0</x:v>
      </x:c>
      <x:c r="K388" s="73" t="n">
        <x:f>IF(OR(L388="",L388="Выходной"),0,IF(L388="Готово",ROUND(24*MOD(I388-H388,1)-J388/60,10),"Проверить"))</x:f>
        <x:v>0</x:v>
      </x:c>
      <x:c r="L388" s="74" t="str">
        <x:f>IF(E388="","",IF(C388="","Нет дня",IF(E388="В","Выходной",IF(LEN(TRIM($B$30))=0,"Нет имени",IF(COUNTIFS($B$10:$B$33,$B$30)&gt;1,"Повтор имени",IF(OR(E388=$B$42,E388=$B$43,E388=$B$44,E388=$B$45,E388=$B$46),IF(INDEX($I$42:$I$46,MATCH(E388,$B$42:$B$46,0))="Готово","Готово","Проверьте смену"),IF(OR(IFERROR(SEARCH("-",E388),0)=0,IFERROR(SEARCH("-",E388,SEARCH("-",E388)+1),0)&gt;0),"Нет кода",IF(OR(H388&lt;0,I388&lt;0),"Неверное время",IF(H388=I388,"Начало равно концу",IF(NOT(ISNUMBER($D$7)),"Проверьте перерыв",IF(OR($D$7&lt;0,$D$7&lt;&gt;INT($D$7)),"Проверьте перерыв",IF($D$7&gt;=ROUND(MOD(I388-H388,1)*1440,8),"Перерыв не меньше смены","Готово"))))))))))))</x:f>
      </x:c>
      <x:c r="M388" s="3"/>
      <x:c r="N388" s="3"/>
      <x:c r="O388" s="3"/>
      <x:c r="P388" s="3"/>
      <x:c r="Q388" s="3"/>
      <x:c r="R388" s="3"/>
      <x:c r="S388" s="3"/>
      <x:c r="T388" s="3"/>
      <x:c r="U388" s="3"/>
      <x:c r="V388" s="3"/>
      <x:c r="W388" s="3"/>
      <x:c r="X388" s="3"/>
      <x:c r="Y388" s="3"/>
      <x:c r="Z388" s="3"/>
      <x:c r="AA388" s="3"/>
      <x:c r="AB388" s="3"/>
      <x:c r="AC388" s="3"/>
      <x:c r="AD388" s="3"/>
      <x:c r="AE388" s="3"/>
      <x:c r="AF388" s="3"/>
      <x:c r="AG388" s="3"/>
      <x:c r="AH388" s="3"/>
      <x:c r="AI388" s="3"/>
      <x:c r="AJ388" s="3"/>
      <x:c r="AK388" s="3"/>
    </x:row>
    <x:row r="389" ht="30" customHeight="1">
      <x:c r="A389" s="3"/>
      <x:c r="B389" s="69" t="str">
        <x:f>IF($B$30="","",$B$30)</x:f>
      </x:c>
      <x:c r="C389" s="70" t="n">
        <x:f>IF(AA$8="","",AA$8)</x:f>
        <x:v>46350</x:v>
      </x:c>
      <x:c r="D389" s="69" t="str">
        <x:f>IF(AA30="","",AA30)</x:f>
      </x:c>
      <x:c r="E389" s="69" t="str">
        <x:f>IFERROR(UPPER(CONCATENATE("",SUBSTITUTE(CONCATENATE("",SUBSTITUTE(CONCATENATE("",SUBSTITUTE(TRIM(CONCATENATE("",D389))," ","")),"–","-")),"—","-"))),CONCATENATE("",D389))</x:f>
      </x:c>
      <x:c r="F389" s="69" t="str">
        <x:f>IFERROR(LEFT(CONCATENATE("[",E389),SEARCH("-",E389)),"")</x:f>
      </x:c>
      <x:c r="G389" s="69" t="str">
        <x:f>IFERROR(MID(CONCATENATE(E389,"]"),SEARCH("-",E389)+1,32),"")</x:f>
      </x:c>
      <x:c r="H389" s="71" t="str">
        <x:f>IF(OR(E389="",E389="В"),"",IF(OR(E389=$B$42,E389=$B$43,E389=$B$44,E389=$B$45,E389=$B$46),INDEX($E$42:$E$46,MATCH(E389,$B$42:$B$46,0)),IFERROR(IF(ISNUMBER(SEARCH(":",F389)),IF(AND(OR((LEN(F389)-1)=4,(LEN(F389)-1)=5),MID(F389,1+(LEN(F389)-1)-2,1)=":",ISNUMBER(VALUE(MID(F389,2,1))),IF((LEN(F389)-1)=5,ISNUMBER(VALUE(MID(F389,3,1))),TRUE),ISNUMBER(VALUE(MID(F389,1+(LEN(F389)-1)-1,1))),ISNUMBER(VALUE(MID(F389,1+(LEN(F389)-1),1))),VALUE(MID(F389,2,(LEN(F389)-1)-3))&lt;24,VALUE(MID(F389,1+(LEN(F389)-1)-1,2))&lt;60),VALUE(MID(F389,2,(LEN(F389)-1)-3))/24+VALUE(MID(F389,1+(LEN(F389)-1)-1,2))/1440,-1),IF(AND((LEN(F389)-1)&gt;=1,(LEN(F389)-1)&lt;=2,ISNUMBER(VALUE(MID(F389,2,1))),IF((LEN(F389)-1)=2,ISNUMBER(VALUE(MID(F389,3,1))),TRUE),VALUE(MID(F389,2,(LEN(F389)-1)))&lt;24),VALUE(MID(F389,2,(LEN(F389)-1)))/24,-1)),-1)))</x:f>
      </x:c>
      <x:c r="I389" s="71" t="str">
        <x:f>IF(OR(E389="",E389="В"),"",IF(OR(E389=$B$42,E389=$B$43,E389=$B$44,E389=$B$45,E389=$B$46),INDEX($F$42:$F$46,MATCH(E389,$B$42:$B$46,0)),IFERROR(IF(ISNUMBER(SEARCH(":",G389)),IF(AND(OR((LEN(G389)-1)=4,(LEN(G389)-1)=5),MID(G389,0+(LEN(G389)-1)-2,1)=":",ISNUMBER(VALUE(MID(G389,1,1))),IF((LEN(G389)-1)=5,ISNUMBER(VALUE(MID(G389,2,1))),TRUE),ISNUMBER(VALUE(MID(G389,0+(LEN(G389)-1)-1,1))),ISNUMBER(VALUE(MID(G389,0+(LEN(G389)-1),1))),VALUE(MID(G389,1,(LEN(G389)-1)-3))&lt;24,VALUE(MID(G389,0+(LEN(G389)-1)-1,2))&lt;60),VALUE(MID(G389,1,(LEN(G389)-1)-3))/24+VALUE(MID(G389,0+(LEN(G389)-1)-1,2))/1440,-1),IF(AND((LEN(G389)-1)&gt;=1,(LEN(G389)-1)&lt;=2,ISNUMBER(VALUE(MID(G389,1,1))),IF((LEN(G389)-1)=2,ISNUMBER(VALUE(MID(G389,2,1))),TRUE),VALUE(MID(G389,1,(LEN(G389)-1)))&lt;24),VALUE(MID(G389,1,(LEN(G389)-1)))/24,-1)),-1)))</x:f>
      </x:c>
      <x:c r="J389" s="72" t="n">
        <x:f>IF(OR(E389="",E389="В"),0,IF(OR(E389=$B$42,E389=$B$43,E389=$B$44,E389=$B$45,E389=$B$46),INDEX($G$42:$G$46,MATCH(E389,$B$42:$B$46,0)),$D$7))</x:f>
        <x:v>0</x:v>
      </x:c>
      <x:c r="K389" s="73" t="n">
        <x:f>IF(OR(L389="",L389="Выходной"),0,IF(L389="Готово",ROUND(24*MOD(I389-H389,1)-J389/60,10),"Проверить"))</x:f>
        <x:v>0</x:v>
      </x:c>
      <x:c r="L389" s="74" t="str">
        <x:f>IF(E389="","",IF(C389="","Нет дня",IF(E389="В","Выходной",IF(LEN(TRIM($B$30))=0,"Нет имени",IF(COUNTIFS($B$10:$B$33,$B$30)&gt;1,"Повтор имени",IF(OR(E389=$B$42,E389=$B$43,E389=$B$44,E389=$B$45,E389=$B$46),IF(INDEX($I$42:$I$46,MATCH(E389,$B$42:$B$46,0))="Готово","Готово","Проверьте смену"),IF(OR(IFERROR(SEARCH("-",E389),0)=0,IFERROR(SEARCH("-",E389,SEARCH("-",E389)+1),0)&gt;0),"Нет кода",IF(OR(H389&lt;0,I389&lt;0),"Неверное время",IF(H389=I389,"Начало равно концу",IF(NOT(ISNUMBER($D$7)),"Проверьте перерыв",IF(OR($D$7&lt;0,$D$7&lt;&gt;INT($D$7)),"Проверьте перерыв",IF($D$7&gt;=ROUND(MOD(I389-H389,1)*1440,8),"Перерыв не меньше смены","Готово"))))))))))))</x:f>
      </x:c>
      <x:c r="M389" s="3"/>
      <x:c r="N389" s="3"/>
      <x:c r="O389" s="3"/>
      <x:c r="P389" s="3"/>
      <x:c r="Q389" s="3"/>
      <x:c r="R389" s="3"/>
      <x:c r="S389" s="3"/>
      <x:c r="T389" s="3"/>
      <x:c r="U389" s="3"/>
      <x:c r="V389" s="3"/>
      <x:c r="W389" s="3"/>
      <x:c r="X389" s="3"/>
      <x:c r="Y389" s="3"/>
      <x:c r="Z389" s="3"/>
      <x:c r="AA389" s="3"/>
      <x:c r="AB389" s="3"/>
      <x:c r="AC389" s="3"/>
      <x:c r="AD389" s="3"/>
      <x:c r="AE389" s="3"/>
      <x:c r="AF389" s="3"/>
      <x:c r="AG389" s="3"/>
      <x:c r="AH389" s="3"/>
      <x:c r="AI389" s="3"/>
      <x:c r="AJ389" s="3"/>
      <x:c r="AK389" s="3"/>
    </x:row>
    <x:row r="390" ht="30" customHeight="1">
      <x:c r="A390" s="3"/>
      <x:c r="B390" s="69" t="str">
        <x:f>IF($B$30="","",$B$30)</x:f>
      </x:c>
      <x:c r="C390" s="70" t="n">
        <x:f>IF(AB$8="","",AB$8)</x:f>
        <x:v>46351</x:v>
      </x:c>
      <x:c r="D390" s="69" t="str">
        <x:f>IF(AB30="","",AB30)</x:f>
      </x:c>
      <x:c r="E390" s="69" t="str">
        <x:f>IFERROR(UPPER(CONCATENATE("",SUBSTITUTE(CONCATENATE("",SUBSTITUTE(CONCATENATE("",SUBSTITUTE(TRIM(CONCATENATE("",D390))," ","")),"–","-")),"—","-"))),CONCATENATE("",D390))</x:f>
      </x:c>
      <x:c r="F390" s="69" t="str">
        <x:f>IFERROR(LEFT(CONCATENATE("[",E390),SEARCH("-",E390)),"")</x:f>
      </x:c>
      <x:c r="G390" s="69" t="str">
        <x:f>IFERROR(MID(CONCATENATE(E390,"]"),SEARCH("-",E390)+1,32),"")</x:f>
      </x:c>
      <x:c r="H390" s="71" t="str">
        <x:f>IF(OR(E390="",E390="В"),"",IF(OR(E390=$B$42,E390=$B$43,E390=$B$44,E390=$B$45,E390=$B$46),INDEX($E$42:$E$46,MATCH(E390,$B$42:$B$46,0)),IFERROR(IF(ISNUMBER(SEARCH(":",F390)),IF(AND(OR((LEN(F390)-1)=4,(LEN(F390)-1)=5),MID(F390,1+(LEN(F390)-1)-2,1)=":",ISNUMBER(VALUE(MID(F390,2,1))),IF((LEN(F390)-1)=5,ISNUMBER(VALUE(MID(F390,3,1))),TRUE),ISNUMBER(VALUE(MID(F390,1+(LEN(F390)-1)-1,1))),ISNUMBER(VALUE(MID(F390,1+(LEN(F390)-1),1))),VALUE(MID(F390,2,(LEN(F390)-1)-3))&lt;24,VALUE(MID(F390,1+(LEN(F390)-1)-1,2))&lt;60),VALUE(MID(F390,2,(LEN(F390)-1)-3))/24+VALUE(MID(F390,1+(LEN(F390)-1)-1,2))/1440,-1),IF(AND((LEN(F390)-1)&gt;=1,(LEN(F390)-1)&lt;=2,ISNUMBER(VALUE(MID(F390,2,1))),IF((LEN(F390)-1)=2,ISNUMBER(VALUE(MID(F390,3,1))),TRUE),VALUE(MID(F390,2,(LEN(F390)-1)))&lt;24),VALUE(MID(F390,2,(LEN(F390)-1)))/24,-1)),-1)))</x:f>
      </x:c>
      <x:c r="I390" s="71" t="str">
        <x:f>IF(OR(E390="",E390="В"),"",IF(OR(E390=$B$42,E390=$B$43,E390=$B$44,E390=$B$45,E390=$B$46),INDEX($F$42:$F$46,MATCH(E390,$B$42:$B$46,0)),IFERROR(IF(ISNUMBER(SEARCH(":",G390)),IF(AND(OR((LEN(G390)-1)=4,(LEN(G390)-1)=5),MID(G390,0+(LEN(G390)-1)-2,1)=":",ISNUMBER(VALUE(MID(G390,1,1))),IF((LEN(G390)-1)=5,ISNUMBER(VALUE(MID(G390,2,1))),TRUE),ISNUMBER(VALUE(MID(G390,0+(LEN(G390)-1)-1,1))),ISNUMBER(VALUE(MID(G390,0+(LEN(G390)-1),1))),VALUE(MID(G390,1,(LEN(G390)-1)-3))&lt;24,VALUE(MID(G390,0+(LEN(G390)-1)-1,2))&lt;60),VALUE(MID(G390,1,(LEN(G390)-1)-3))/24+VALUE(MID(G390,0+(LEN(G390)-1)-1,2))/1440,-1),IF(AND((LEN(G390)-1)&gt;=1,(LEN(G390)-1)&lt;=2,ISNUMBER(VALUE(MID(G390,1,1))),IF((LEN(G390)-1)=2,ISNUMBER(VALUE(MID(G390,2,1))),TRUE),VALUE(MID(G390,1,(LEN(G390)-1)))&lt;24),VALUE(MID(G390,1,(LEN(G390)-1)))/24,-1)),-1)))</x:f>
      </x:c>
      <x:c r="J390" s="72" t="n">
        <x:f>IF(OR(E390="",E390="В"),0,IF(OR(E390=$B$42,E390=$B$43,E390=$B$44,E390=$B$45,E390=$B$46),INDEX($G$42:$G$46,MATCH(E390,$B$42:$B$46,0)),$D$7))</x:f>
        <x:v>0</x:v>
      </x:c>
      <x:c r="K390" s="73" t="n">
        <x:f>IF(OR(L390="",L390="Выходной"),0,IF(L390="Готово",ROUND(24*MOD(I390-H390,1)-J390/60,10),"Проверить"))</x:f>
        <x:v>0</x:v>
      </x:c>
      <x:c r="L390" s="74" t="str">
        <x:f>IF(E390="","",IF(C390="","Нет дня",IF(E390="В","Выходной",IF(LEN(TRIM($B$30))=0,"Нет имени",IF(COUNTIFS($B$10:$B$33,$B$30)&gt;1,"Повтор имени",IF(OR(E390=$B$42,E390=$B$43,E390=$B$44,E390=$B$45,E390=$B$46),IF(INDEX($I$42:$I$46,MATCH(E390,$B$42:$B$46,0))="Готово","Готово","Проверьте смену"),IF(OR(IFERROR(SEARCH("-",E390),0)=0,IFERROR(SEARCH("-",E390,SEARCH("-",E390)+1),0)&gt;0),"Нет кода",IF(OR(H390&lt;0,I390&lt;0),"Неверное время",IF(H390=I390,"Начало равно концу",IF(NOT(ISNUMBER($D$7)),"Проверьте перерыв",IF(OR($D$7&lt;0,$D$7&lt;&gt;INT($D$7)),"Проверьте перерыв",IF($D$7&gt;=ROUND(MOD(I390-H390,1)*1440,8),"Перерыв не меньше смены","Готово"))))))))))))</x:f>
      </x:c>
      <x:c r="M390" s="3"/>
      <x:c r="N390" s="3"/>
      <x:c r="O390" s="3"/>
      <x:c r="P390" s="3"/>
      <x:c r="Q390" s="3"/>
      <x:c r="R390" s="3"/>
      <x:c r="S390" s="3"/>
      <x:c r="T390" s="3"/>
      <x:c r="U390" s="3"/>
      <x:c r="V390" s="3"/>
      <x:c r="W390" s="3"/>
      <x:c r="X390" s="3"/>
      <x:c r="Y390" s="3"/>
      <x:c r="Z390" s="3"/>
      <x:c r="AA390" s="3"/>
      <x:c r="AB390" s="3"/>
      <x:c r="AC390" s="3"/>
      <x:c r="AD390" s="3"/>
      <x:c r="AE390" s="3"/>
      <x:c r="AF390" s="3"/>
      <x:c r="AG390" s="3"/>
      <x:c r="AH390" s="3"/>
      <x:c r="AI390" s="3"/>
      <x:c r="AJ390" s="3"/>
      <x:c r="AK390" s="3"/>
    </x:row>
    <x:row r="391" ht="30" customHeight="1">
      <x:c r="A391" s="3"/>
      <x:c r="B391" s="69" t="str">
        <x:f>IF($B$30="","",$B$30)</x:f>
      </x:c>
      <x:c r="C391" s="70" t="n">
        <x:f>IF(AC$8="","",AC$8)</x:f>
        <x:v>46352</x:v>
      </x:c>
      <x:c r="D391" s="69" t="str">
        <x:f>IF(AC30="","",AC30)</x:f>
      </x:c>
      <x:c r="E391" s="69" t="str">
        <x:f>IFERROR(UPPER(CONCATENATE("",SUBSTITUTE(CONCATENATE("",SUBSTITUTE(CONCATENATE("",SUBSTITUTE(TRIM(CONCATENATE("",D391))," ","")),"–","-")),"—","-"))),CONCATENATE("",D391))</x:f>
      </x:c>
      <x:c r="F391" s="69" t="str">
        <x:f>IFERROR(LEFT(CONCATENATE("[",E391),SEARCH("-",E391)),"")</x:f>
      </x:c>
      <x:c r="G391" s="69" t="str">
        <x:f>IFERROR(MID(CONCATENATE(E391,"]"),SEARCH("-",E391)+1,32),"")</x:f>
      </x:c>
      <x:c r="H391" s="71" t="str">
        <x:f>IF(OR(E391="",E391="В"),"",IF(OR(E391=$B$42,E391=$B$43,E391=$B$44,E391=$B$45,E391=$B$46),INDEX($E$42:$E$46,MATCH(E391,$B$42:$B$46,0)),IFERROR(IF(ISNUMBER(SEARCH(":",F391)),IF(AND(OR((LEN(F391)-1)=4,(LEN(F391)-1)=5),MID(F391,1+(LEN(F391)-1)-2,1)=":",ISNUMBER(VALUE(MID(F391,2,1))),IF((LEN(F391)-1)=5,ISNUMBER(VALUE(MID(F391,3,1))),TRUE),ISNUMBER(VALUE(MID(F391,1+(LEN(F391)-1)-1,1))),ISNUMBER(VALUE(MID(F391,1+(LEN(F391)-1),1))),VALUE(MID(F391,2,(LEN(F391)-1)-3))&lt;24,VALUE(MID(F391,1+(LEN(F391)-1)-1,2))&lt;60),VALUE(MID(F391,2,(LEN(F391)-1)-3))/24+VALUE(MID(F391,1+(LEN(F391)-1)-1,2))/1440,-1),IF(AND((LEN(F391)-1)&gt;=1,(LEN(F391)-1)&lt;=2,ISNUMBER(VALUE(MID(F391,2,1))),IF((LEN(F391)-1)=2,ISNUMBER(VALUE(MID(F391,3,1))),TRUE),VALUE(MID(F391,2,(LEN(F391)-1)))&lt;24),VALUE(MID(F391,2,(LEN(F391)-1)))/24,-1)),-1)))</x:f>
      </x:c>
      <x:c r="I391" s="71" t="str">
        <x:f>IF(OR(E391="",E391="В"),"",IF(OR(E391=$B$42,E391=$B$43,E391=$B$44,E391=$B$45,E391=$B$46),INDEX($F$42:$F$46,MATCH(E391,$B$42:$B$46,0)),IFERROR(IF(ISNUMBER(SEARCH(":",G391)),IF(AND(OR((LEN(G391)-1)=4,(LEN(G391)-1)=5),MID(G391,0+(LEN(G391)-1)-2,1)=":",ISNUMBER(VALUE(MID(G391,1,1))),IF((LEN(G391)-1)=5,ISNUMBER(VALUE(MID(G391,2,1))),TRUE),ISNUMBER(VALUE(MID(G391,0+(LEN(G391)-1)-1,1))),ISNUMBER(VALUE(MID(G391,0+(LEN(G391)-1),1))),VALUE(MID(G391,1,(LEN(G391)-1)-3))&lt;24,VALUE(MID(G391,0+(LEN(G391)-1)-1,2))&lt;60),VALUE(MID(G391,1,(LEN(G391)-1)-3))/24+VALUE(MID(G391,0+(LEN(G391)-1)-1,2))/1440,-1),IF(AND((LEN(G391)-1)&gt;=1,(LEN(G391)-1)&lt;=2,ISNUMBER(VALUE(MID(G391,1,1))),IF((LEN(G391)-1)=2,ISNUMBER(VALUE(MID(G391,2,1))),TRUE),VALUE(MID(G391,1,(LEN(G391)-1)))&lt;24),VALUE(MID(G391,1,(LEN(G391)-1)))/24,-1)),-1)))</x:f>
      </x:c>
      <x:c r="J391" s="72" t="n">
        <x:f>IF(OR(E391="",E391="В"),0,IF(OR(E391=$B$42,E391=$B$43,E391=$B$44,E391=$B$45,E391=$B$46),INDEX($G$42:$G$46,MATCH(E391,$B$42:$B$46,0)),$D$7))</x:f>
        <x:v>0</x:v>
      </x:c>
      <x:c r="K391" s="73" t="n">
        <x:f>IF(OR(L391="",L391="Выходной"),0,IF(L391="Готово",ROUND(24*MOD(I391-H391,1)-J391/60,10),"Проверить"))</x:f>
        <x:v>0</x:v>
      </x:c>
      <x:c r="L391" s="74" t="str">
        <x:f>IF(E391="","",IF(C391="","Нет дня",IF(E391="В","Выходной",IF(LEN(TRIM($B$30))=0,"Нет имени",IF(COUNTIFS($B$10:$B$33,$B$30)&gt;1,"Повтор имени",IF(OR(E391=$B$42,E391=$B$43,E391=$B$44,E391=$B$45,E391=$B$46),IF(INDEX($I$42:$I$46,MATCH(E391,$B$42:$B$46,0))="Готово","Готово","Проверьте смену"),IF(OR(IFERROR(SEARCH("-",E391),0)=0,IFERROR(SEARCH("-",E391,SEARCH("-",E391)+1),0)&gt;0),"Нет кода",IF(OR(H391&lt;0,I391&lt;0),"Неверное время",IF(H391=I391,"Начало равно концу",IF(NOT(ISNUMBER($D$7)),"Проверьте перерыв",IF(OR($D$7&lt;0,$D$7&lt;&gt;INT($D$7)),"Проверьте перерыв",IF($D$7&gt;=ROUND(MOD(I391-H391,1)*1440,8),"Перерыв не меньше смены","Готово"))))))))))))</x:f>
      </x:c>
      <x:c r="M391" s="3"/>
      <x:c r="N391" s="3"/>
      <x:c r="O391" s="3"/>
      <x:c r="P391" s="3"/>
      <x:c r="Q391" s="3"/>
      <x:c r="R391" s="3"/>
      <x:c r="S391" s="3"/>
      <x:c r="T391" s="3"/>
      <x:c r="U391" s="3"/>
      <x:c r="V391" s="3"/>
      <x:c r="W391" s="3"/>
      <x:c r="X391" s="3"/>
      <x:c r="Y391" s="3"/>
      <x:c r="Z391" s="3"/>
      <x:c r="AA391" s="3"/>
      <x:c r="AB391" s="3"/>
      <x:c r="AC391" s="3"/>
      <x:c r="AD391" s="3"/>
      <x:c r="AE391" s="3"/>
      <x:c r="AF391" s="3"/>
      <x:c r="AG391" s="3"/>
      <x:c r="AH391" s="3"/>
      <x:c r="AI391" s="3"/>
      <x:c r="AJ391" s="3"/>
      <x:c r="AK391" s="3"/>
    </x:row>
    <x:row r="392" ht="30" customHeight="1">
      <x:c r="A392" s="3"/>
      <x:c r="B392" s="69" t="str">
        <x:f>IF($B$30="","",$B$30)</x:f>
      </x:c>
      <x:c r="C392" s="70" t="n">
        <x:f>IF(AD$8="","",AD$8)</x:f>
        <x:v>46353</x:v>
      </x:c>
      <x:c r="D392" s="69" t="str">
        <x:f>IF(AD30="","",AD30)</x:f>
      </x:c>
      <x:c r="E392" s="69" t="str">
        <x:f>IFERROR(UPPER(CONCATENATE("",SUBSTITUTE(CONCATENATE("",SUBSTITUTE(CONCATENATE("",SUBSTITUTE(TRIM(CONCATENATE("",D392))," ","")),"–","-")),"—","-"))),CONCATENATE("",D392))</x:f>
      </x:c>
      <x:c r="F392" s="69" t="str">
        <x:f>IFERROR(LEFT(CONCATENATE("[",E392),SEARCH("-",E392)),"")</x:f>
      </x:c>
      <x:c r="G392" s="69" t="str">
        <x:f>IFERROR(MID(CONCATENATE(E392,"]"),SEARCH("-",E392)+1,32),"")</x:f>
      </x:c>
      <x:c r="H392" s="71" t="str">
        <x:f>IF(OR(E392="",E392="В"),"",IF(OR(E392=$B$42,E392=$B$43,E392=$B$44,E392=$B$45,E392=$B$46),INDEX($E$42:$E$46,MATCH(E392,$B$42:$B$46,0)),IFERROR(IF(ISNUMBER(SEARCH(":",F392)),IF(AND(OR((LEN(F392)-1)=4,(LEN(F392)-1)=5),MID(F392,1+(LEN(F392)-1)-2,1)=":",ISNUMBER(VALUE(MID(F392,2,1))),IF((LEN(F392)-1)=5,ISNUMBER(VALUE(MID(F392,3,1))),TRUE),ISNUMBER(VALUE(MID(F392,1+(LEN(F392)-1)-1,1))),ISNUMBER(VALUE(MID(F392,1+(LEN(F392)-1),1))),VALUE(MID(F392,2,(LEN(F392)-1)-3))&lt;24,VALUE(MID(F392,1+(LEN(F392)-1)-1,2))&lt;60),VALUE(MID(F392,2,(LEN(F392)-1)-3))/24+VALUE(MID(F392,1+(LEN(F392)-1)-1,2))/1440,-1),IF(AND((LEN(F392)-1)&gt;=1,(LEN(F392)-1)&lt;=2,ISNUMBER(VALUE(MID(F392,2,1))),IF((LEN(F392)-1)=2,ISNUMBER(VALUE(MID(F392,3,1))),TRUE),VALUE(MID(F392,2,(LEN(F392)-1)))&lt;24),VALUE(MID(F392,2,(LEN(F392)-1)))/24,-1)),-1)))</x:f>
      </x:c>
      <x:c r="I392" s="71" t="str">
        <x:f>IF(OR(E392="",E392="В"),"",IF(OR(E392=$B$42,E392=$B$43,E392=$B$44,E392=$B$45,E392=$B$46),INDEX($F$42:$F$46,MATCH(E392,$B$42:$B$46,0)),IFERROR(IF(ISNUMBER(SEARCH(":",G392)),IF(AND(OR((LEN(G392)-1)=4,(LEN(G392)-1)=5),MID(G392,0+(LEN(G392)-1)-2,1)=":",ISNUMBER(VALUE(MID(G392,1,1))),IF((LEN(G392)-1)=5,ISNUMBER(VALUE(MID(G392,2,1))),TRUE),ISNUMBER(VALUE(MID(G392,0+(LEN(G392)-1)-1,1))),ISNUMBER(VALUE(MID(G392,0+(LEN(G392)-1),1))),VALUE(MID(G392,1,(LEN(G392)-1)-3))&lt;24,VALUE(MID(G392,0+(LEN(G392)-1)-1,2))&lt;60),VALUE(MID(G392,1,(LEN(G392)-1)-3))/24+VALUE(MID(G392,0+(LEN(G392)-1)-1,2))/1440,-1),IF(AND((LEN(G392)-1)&gt;=1,(LEN(G392)-1)&lt;=2,ISNUMBER(VALUE(MID(G392,1,1))),IF((LEN(G392)-1)=2,ISNUMBER(VALUE(MID(G392,2,1))),TRUE),VALUE(MID(G392,1,(LEN(G392)-1)))&lt;24),VALUE(MID(G392,1,(LEN(G392)-1)))/24,-1)),-1)))</x:f>
      </x:c>
      <x:c r="J392" s="72" t="n">
        <x:f>IF(OR(E392="",E392="В"),0,IF(OR(E392=$B$42,E392=$B$43,E392=$B$44,E392=$B$45,E392=$B$46),INDEX($G$42:$G$46,MATCH(E392,$B$42:$B$46,0)),$D$7))</x:f>
        <x:v>0</x:v>
      </x:c>
      <x:c r="K392" s="73" t="n">
        <x:f>IF(OR(L392="",L392="Выходной"),0,IF(L392="Готово",ROUND(24*MOD(I392-H392,1)-J392/60,10),"Проверить"))</x:f>
        <x:v>0</x:v>
      </x:c>
      <x:c r="L392" s="74" t="str">
        <x:f>IF(E392="","",IF(C392="","Нет дня",IF(E392="В","Выходной",IF(LEN(TRIM($B$30))=0,"Нет имени",IF(COUNTIFS($B$10:$B$33,$B$30)&gt;1,"Повтор имени",IF(OR(E392=$B$42,E392=$B$43,E392=$B$44,E392=$B$45,E392=$B$46),IF(INDEX($I$42:$I$46,MATCH(E392,$B$42:$B$46,0))="Готово","Готово","Проверьте смену"),IF(OR(IFERROR(SEARCH("-",E392),0)=0,IFERROR(SEARCH("-",E392,SEARCH("-",E392)+1),0)&gt;0),"Нет кода",IF(OR(H392&lt;0,I392&lt;0),"Неверное время",IF(H392=I392,"Начало равно концу",IF(NOT(ISNUMBER($D$7)),"Проверьте перерыв",IF(OR($D$7&lt;0,$D$7&lt;&gt;INT($D$7)),"Проверьте перерыв",IF($D$7&gt;=ROUND(MOD(I392-H392,1)*1440,8),"Перерыв не меньше смены","Готово"))))))))))))</x:f>
      </x:c>
      <x:c r="M392" s="3"/>
      <x:c r="N392" s="3"/>
      <x:c r="O392" s="3"/>
      <x:c r="P392" s="3"/>
      <x:c r="Q392" s="3"/>
      <x:c r="R392" s="3"/>
      <x:c r="S392" s="3"/>
      <x:c r="T392" s="3"/>
      <x:c r="U392" s="3"/>
      <x:c r="V392" s="3"/>
      <x:c r="W392" s="3"/>
      <x:c r="X392" s="3"/>
      <x:c r="Y392" s="3"/>
      <x:c r="Z392" s="3"/>
      <x:c r="AA392" s="3"/>
      <x:c r="AB392" s="3"/>
      <x:c r="AC392" s="3"/>
      <x:c r="AD392" s="3"/>
      <x:c r="AE392" s="3"/>
      <x:c r="AF392" s="3"/>
      <x:c r="AG392" s="3"/>
      <x:c r="AH392" s="3"/>
      <x:c r="AI392" s="3"/>
      <x:c r="AJ392" s="3"/>
      <x:c r="AK392" s="3"/>
    </x:row>
    <x:row r="393" ht="30" customHeight="1">
      <x:c r="A393" s="3"/>
      <x:c r="B393" s="69" t="str">
        <x:f>IF($B$30="","",$B$30)</x:f>
      </x:c>
      <x:c r="C393" s="70" t="n">
        <x:f>IF(AE$8="","",AE$8)</x:f>
        <x:v>46354</x:v>
      </x:c>
      <x:c r="D393" s="69" t="str">
        <x:f>IF(AE30="","",AE30)</x:f>
      </x:c>
      <x:c r="E393" s="69" t="str">
        <x:f>IFERROR(UPPER(CONCATENATE("",SUBSTITUTE(CONCATENATE("",SUBSTITUTE(CONCATENATE("",SUBSTITUTE(TRIM(CONCATENATE("",D393))," ","")),"–","-")),"—","-"))),CONCATENATE("",D393))</x:f>
      </x:c>
      <x:c r="F393" s="69" t="str">
        <x:f>IFERROR(LEFT(CONCATENATE("[",E393),SEARCH("-",E393)),"")</x:f>
      </x:c>
      <x:c r="G393" s="69" t="str">
        <x:f>IFERROR(MID(CONCATENATE(E393,"]"),SEARCH("-",E393)+1,32),"")</x:f>
      </x:c>
      <x:c r="H393" s="71" t="str">
        <x:f>IF(OR(E393="",E393="В"),"",IF(OR(E393=$B$42,E393=$B$43,E393=$B$44,E393=$B$45,E393=$B$46),INDEX($E$42:$E$46,MATCH(E393,$B$42:$B$46,0)),IFERROR(IF(ISNUMBER(SEARCH(":",F393)),IF(AND(OR((LEN(F393)-1)=4,(LEN(F393)-1)=5),MID(F393,1+(LEN(F393)-1)-2,1)=":",ISNUMBER(VALUE(MID(F393,2,1))),IF((LEN(F393)-1)=5,ISNUMBER(VALUE(MID(F393,3,1))),TRUE),ISNUMBER(VALUE(MID(F393,1+(LEN(F393)-1)-1,1))),ISNUMBER(VALUE(MID(F393,1+(LEN(F393)-1),1))),VALUE(MID(F393,2,(LEN(F393)-1)-3))&lt;24,VALUE(MID(F393,1+(LEN(F393)-1)-1,2))&lt;60),VALUE(MID(F393,2,(LEN(F393)-1)-3))/24+VALUE(MID(F393,1+(LEN(F393)-1)-1,2))/1440,-1),IF(AND((LEN(F393)-1)&gt;=1,(LEN(F393)-1)&lt;=2,ISNUMBER(VALUE(MID(F393,2,1))),IF((LEN(F393)-1)=2,ISNUMBER(VALUE(MID(F393,3,1))),TRUE),VALUE(MID(F393,2,(LEN(F393)-1)))&lt;24),VALUE(MID(F393,2,(LEN(F393)-1)))/24,-1)),-1)))</x:f>
      </x:c>
      <x:c r="I393" s="71" t="str">
        <x:f>IF(OR(E393="",E393="В"),"",IF(OR(E393=$B$42,E393=$B$43,E393=$B$44,E393=$B$45,E393=$B$46),INDEX($F$42:$F$46,MATCH(E393,$B$42:$B$46,0)),IFERROR(IF(ISNUMBER(SEARCH(":",G393)),IF(AND(OR((LEN(G393)-1)=4,(LEN(G393)-1)=5),MID(G393,0+(LEN(G393)-1)-2,1)=":",ISNUMBER(VALUE(MID(G393,1,1))),IF((LEN(G393)-1)=5,ISNUMBER(VALUE(MID(G393,2,1))),TRUE),ISNUMBER(VALUE(MID(G393,0+(LEN(G393)-1)-1,1))),ISNUMBER(VALUE(MID(G393,0+(LEN(G393)-1),1))),VALUE(MID(G393,1,(LEN(G393)-1)-3))&lt;24,VALUE(MID(G393,0+(LEN(G393)-1)-1,2))&lt;60),VALUE(MID(G393,1,(LEN(G393)-1)-3))/24+VALUE(MID(G393,0+(LEN(G393)-1)-1,2))/1440,-1),IF(AND((LEN(G393)-1)&gt;=1,(LEN(G393)-1)&lt;=2,ISNUMBER(VALUE(MID(G393,1,1))),IF((LEN(G393)-1)=2,ISNUMBER(VALUE(MID(G393,2,1))),TRUE),VALUE(MID(G393,1,(LEN(G393)-1)))&lt;24),VALUE(MID(G393,1,(LEN(G393)-1)))/24,-1)),-1)))</x:f>
      </x:c>
      <x:c r="J393" s="72" t="n">
        <x:f>IF(OR(E393="",E393="В"),0,IF(OR(E393=$B$42,E393=$B$43,E393=$B$44,E393=$B$45,E393=$B$46),INDEX($G$42:$G$46,MATCH(E393,$B$42:$B$46,0)),$D$7))</x:f>
        <x:v>0</x:v>
      </x:c>
      <x:c r="K393" s="73" t="n">
        <x:f>IF(OR(L393="",L393="Выходной"),0,IF(L393="Готово",ROUND(24*MOD(I393-H393,1)-J393/60,10),"Проверить"))</x:f>
        <x:v>0</x:v>
      </x:c>
      <x:c r="L393" s="74" t="str">
        <x:f>IF(E393="","",IF(C393="","Нет дня",IF(E393="В","Выходной",IF(LEN(TRIM($B$30))=0,"Нет имени",IF(COUNTIFS($B$10:$B$33,$B$30)&gt;1,"Повтор имени",IF(OR(E393=$B$42,E393=$B$43,E393=$B$44,E393=$B$45,E393=$B$46),IF(INDEX($I$42:$I$46,MATCH(E393,$B$42:$B$46,0))="Готово","Готово","Проверьте смену"),IF(OR(IFERROR(SEARCH("-",E393),0)=0,IFERROR(SEARCH("-",E393,SEARCH("-",E393)+1),0)&gt;0),"Нет кода",IF(OR(H393&lt;0,I393&lt;0),"Неверное время",IF(H393=I393,"Начало равно концу",IF(NOT(ISNUMBER($D$7)),"Проверьте перерыв",IF(OR($D$7&lt;0,$D$7&lt;&gt;INT($D$7)),"Проверьте перерыв",IF($D$7&gt;=ROUND(MOD(I393-H393,1)*1440,8),"Перерыв не меньше смены","Готово"))))))))))))</x:f>
      </x:c>
      <x:c r="M393" s="3"/>
      <x:c r="N393" s="3"/>
      <x:c r="O393" s="3"/>
      <x:c r="P393" s="3"/>
      <x:c r="Q393" s="3"/>
      <x:c r="R393" s="3"/>
      <x:c r="S393" s="3"/>
      <x:c r="T393" s="3"/>
      <x:c r="U393" s="3"/>
      <x:c r="V393" s="3"/>
      <x:c r="W393" s="3"/>
      <x:c r="X393" s="3"/>
      <x:c r="Y393" s="3"/>
      <x:c r="Z393" s="3"/>
      <x:c r="AA393" s="3"/>
      <x:c r="AB393" s="3"/>
      <x:c r="AC393" s="3"/>
      <x:c r="AD393" s="3"/>
      <x:c r="AE393" s="3"/>
      <x:c r="AF393" s="3"/>
      <x:c r="AG393" s="3"/>
      <x:c r="AH393" s="3"/>
      <x:c r="AI393" s="3"/>
      <x:c r="AJ393" s="3"/>
      <x:c r="AK393" s="3"/>
    </x:row>
    <x:row r="394" ht="30" customHeight="1">
      <x:c r="A394" s="3"/>
      <x:c r="B394" s="69" t="str">
        <x:f>IF($B$30="","",$B$30)</x:f>
      </x:c>
      <x:c r="C394" s="70" t="n">
        <x:f>IF(AF$8="","",AF$8)</x:f>
        <x:v>46355</x:v>
      </x:c>
      <x:c r="D394" s="69" t="str">
        <x:f>IF(AF30="","",AF30)</x:f>
      </x:c>
      <x:c r="E394" s="69" t="str">
        <x:f>IFERROR(UPPER(CONCATENATE("",SUBSTITUTE(CONCATENATE("",SUBSTITUTE(CONCATENATE("",SUBSTITUTE(TRIM(CONCATENATE("",D394))," ","")),"–","-")),"—","-"))),CONCATENATE("",D394))</x:f>
      </x:c>
      <x:c r="F394" s="69" t="str">
        <x:f>IFERROR(LEFT(CONCATENATE("[",E394),SEARCH("-",E394)),"")</x:f>
      </x:c>
      <x:c r="G394" s="69" t="str">
        <x:f>IFERROR(MID(CONCATENATE(E394,"]"),SEARCH("-",E394)+1,32),"")</x:f>
      </x:c>
      <x:c r="H394" s="71" t="str">
        <x:f>IF(OR(E394="",E394="В"),"",IF(OR(E394=$B$42,E394=$B$43,E394=$B$44,E394=$B$45,E394=$B$46),INDEX($E$42:$E$46,MATCH(E394,$B$42:$B$46,0)),IFERROR(IF(ISNUMBER(SEARCH(":",F394)),IF(AND(OR((LEN(F394)-1)=4,(LEN(F394)-1)=5),MID(F394,1+(LEN(F394)-1)-2,1)=":",ISNUMBER(VALUE(MID(F394,2,1))),IF((LEN(F394)-1)=5,ISNUMBER(VALUE(MID(F394,3,1))),TRUE),ISNUMBER(VALUE(MID(F394,1+(LEN(F394)-1)-1,1))),ISNUMBER(VALUE(MID(F394,1+(LEN(F394)-1),1))),VALUE(MID(F394,2,(LEN(F394)-1)-3))&lt;24,VALUE(MID(F394,1+(LEN(F394)-1)-1,2))&lt;60),VALUE(MID(F394,2,(LEN(F394)-1)-3))/24+VALUE(MID(F394,1+(LEN(F394)-1)-1,2))/1440,-1),IF(AND((LEN(F394)-1)&gt;=1,(LEN(F394)-1)&lt;=2,ISNUMBER(VALUE(MID(F394,2,1))),IF((LEN(F394)-1)=2,ISNUMBER(VALUE(MID(F394,3,1))),TRUE),VALUE(MID(F394,2,(LEN(F394)-1)))&lt;24),VALUE(MID(F394,2,(LEN(F394)-1)))/24,-1)),-1)))</x:f>
      </x:c>
      <x:c r="I394" s="71" t="str">
        <x:f>IF(OR(E394="",E394="В"),"",IF(OR(E394=$B$42,E394=$B$43,E394=$B$44,E394=$B$45,E394=$B$46),INDEX($F$42:$F$46,MATCH(E394,$B$42:$B$46,0)),IFERROR(IF(ISNUMBER(SEARCH(":",G394)),IF(AND(OR((LEN(G394)-1)=4,(LEN(G394)-1)=5),MID(G394,0+(LEN(G394)-1)-2,1)=":",ISNUMBER(VALUE(MID(G394,1,1))),IF((LEN(G394)-1)=5,ISNUMBER(VALUE(MID(G394,2,1))),TRUE),ISNUMBER(VALUE(MID(G394,0+(LEN(G394)-1)-1,1))),ISNUMBER(VALUE(MID(G394,0+(LEN(G394)-1),1))),VALUE(MID(G394,1,(LEN(G394)-1)-3))&lt;24,VALUE(MID(G394,0+(LEN(G394)-1)-1,2))&lt;60),VALUE(MID(G394,1,(LEN(G394)-1)-3))/24+VALUE(MID(G394,0+(LEN(G394)-1)-1,2))/1440,-1),IF(AND((LEN(G394)-1)&gt;=1,(LEN(G394)-1)&lt;=2,ISNUMBER(VALUE(MID(G394,1,1))),IF((LEN(G394)-1)=2,ISNUMBER(VALUE(MID(G394,2,1))),TRUE),VALUE(MID(G394,1,(LEN(G394)-1)))&lt;24),VALUE(MID(G394,1,(LEN(G394)-1)))/24,-1)),-1)))</x:f>
      </x:c>
      <x:c r="J394" s="72" t="n">
        <x:f>IF(OR(E394="",E394="В"),0,IF(OR(E394=$B$42,E394=$B$43,E394=$B$44,E394=$B$45,E394=$B$46),INDEX($G$42:$G$46,MATCH(E394,$B$42:$B$46,0)),$D$7))</x:f>
        <x:v>0</x:v>
      </x:c>
      <x:c r="K394" s="73" t="n">
        <x:f>IF(OR(L394="",L394="Выходной"),0,IF(L394="Готово",ROUND(24*MOD(I394-H394,1)-J394/60,10),"Проверить"))</x:f>
        <x:v>0</x:v>
      </x:c>
      <x:c r="L394" s="74" t="str">
        <x:f>IF(E394="","",IF(C394="","Нет дня",IF(E394="В","Выходной",IF(LEN(TRIM($B$30))=0,"Нет имени",IF(COUNTIFS($B$10:$B$33,$B$30)&gt;1,"Повтор имени",IF(OR(E394=$B$42,E394=$B$43,E394=$B$44,E394=$B$45,E394=$B$46),IF(INDEX($I$42:$I$46,MATCH(E394,$B$42:$B$46,0))="Готово","Готово","Проверьте смену"),IF(OR(IFERROR(SEARCH("-",E394),0)=0,IFERROR(SEARCH("-",E394,SEARCH("-",E394)+1),0)&gt;0),"Нет кода",IF(OR(H394&lt;0,I394&lt;0),"Неверное время",IF(H394=I394,"Начало равно концу",IF(NOT(ISNUMBER($D$7)),"Проверьте перерыв",IF(OR($D$7&lt;0,$D$7&lt;&gt;INT($D$7)),"Проверьте перерыв",IF($D$7&gt;=ROUND(MOD(I394-H394,1)*1440,8),"Перерыв не меньше смены","Готово"))))))))))))</x:f>
      </x:c>
      <x:c r="M394" s="3"/>
      <x:c r="N394" s="3"/>
      <x:c r="O394" s="3"/>
      <x:c r="P394" s="3"/>
      <x:c r="Q394" s="3"/>
      <x:c r="R394" s="3"/>
      <x:c r="S394" s="3"/>
      <x:c r="T394" s="3"/>
      <x:c r="U394" s="3"/>
      <x:c r="V394" s="3"/>
      <x:c r="W394" s="3"/>
      <x:c r="X394" s="3"/>
      <x:c r="Y394" s="3"/>
      <x:c r="Z394" s="3"/>
      <x:c r="AA394" s="3"/>
      <x:c r="AB394" s="3"/>
      <x:c r="AC394" s="3"/>
      <x:c r="AD394" s="3"/>
      <x:c r="AE394" s="3"/>
      <x:c r="AF394" s="3"/>
      <x:c r="AG394" s="3"/>
      <x:c r="AH394" s="3"/>
      <x:c r="AI394" s="3"/>
      <x:c r="AJ394" s="3"/>
      <x:c r="AK394" s="3"/>
    </x:row>
    <x:row r="395" ht="30" customHeight="1">
      <x:c r="A395" s="3"/>
      <x:c r="B395" s="69" t="str">
        <x:f>IF($B$30="","",$B$30)</x:f>
      </x:c>
      <x:c r="C395" s="70" t="n">
        <x:f>IF(AG$8="","",AG$8)</x:f>
        <x:v>46356</x:v>
      </x:c>
      <x:c r="D395" s="69" t="str">
        <x:f>IF(AG30="","",AG30)</x:f>
      </x:c>
      <x:c r="E395" s="69" t="str">
        <x:f>IFERROR(UPPER(CONCATENATE("",SUBSTITUTE(CONCATENATE("",SUBSTITUTE(CONCATENATE("",SUBSTITUTE(TRIM(CONCATENATE("",D395))," ","")),"–","-")),"—","-"))),CONCATENATE("",D395))</x:f>
      </x:c>
      <x:c r="F395" s="69" t="str">
        <x:f>IFERROR(LEFT(CONCATENATE("[",E395),SEARCH("-",E395)),"")</x:f>
      </x:c>
      <x:c r="G395" s="69" t="str">
        <x:f>IFERROR(MID(CONCATENATE(E395,"]"),SEARCH("-",E395)+1,32),"")</x:f>
      </x:c>
      <x:c r="H395" s="71" t="str">
        <x:f>IF(OR(E395="",E395="В"),"",IF(OR(E395=$B$42,E395=$B$43,E395=$B$44,E395=$B$45,E395=$B$46),INDEX($E$42:$E$46,MATCH(E395,$B$42:$B$46,0)),IFERROR(IF(ISNUMBER(SEARCH(":",F395)),IF(AND(OR((LEN(F395)-1)=4,(LEN(F395)-1)=5),MID(F395,1+(LEN(F395)-1)-2,1)=":",ISNUMBER(VALUE(MID(F395,2,1))),IF((LEN(F395)-1)=5,ISNUMBER(VALUE(MID(F395,3,1))),TRUE),ISNUMBER(VALUE(MID(F395,1+(LEN(F395)-1)-1,1))),ISNUMBER(VALUE(MID(F395,1+(LEN(F395)-1),1))),VALUE(MID(F395,2,(LEN(F395)-1)-3))&lt;24,VALUE(MID(F395,1+(LEN(F395)-1)-1,2))&lt;60),VALUE(MID(F395,2,(LEN(F395)-1)-3))/24+VALUE(MID(F395,1+(LEN(F395)-1)-1,2))/1440,-1),IF(AND((LEN(F395)-1)&gt;=1,(LEN(F395)-1)&lt;=2,ISNUMBER(VALUE(MID(F395,2,1))),IF((LEN(F395)-1)=2,ISNUMBER(VALUE(MID(F395,3,1))),TRUE),VALUE(MID(F395,2,(LEN(F395)-1)))&lt;24),VALUE(MID(F395,2,(LEN(F395)-1)))/24,-1)),-1)))</x:f>
      </x:c>
      <x:c r="I395" s="71" t="str">
        <x:f>IF(OR(E395="",E395="В"),"",IF(OR(E395=$B$42,E395=$B$43,E395=$B$44,E395=$B$45,E395=$B$46),INDEX($F$42:$F$46,MATCH(E395,$B$42:$B$46,0)),IFERROR(IF(ISNUMBER(SEARCH(":",G395)),IF(AND(OR((LEN(G395)-1)=4,(LEN(G395)-1)=5),MID(G395,0+(LEN(G395)-1)-2,1)=":",ISNUMBER(VALUE(MID(G395,1,1))),IF((LEN(G395)-1)=5,ISNUMBER(VALUE(MID(G395,2,1))),TRUE),ISNUMBER(VALUE(MID(G395,0+(LEN(G395)-1)-1,1))),ISNUMBER(VALUE(MID(G395,0+(LEN(G395)-1),1))),VALUE(MID(G395,1,(LEN(G395)-1)-3))&lt;24,VALUE(MID(G395,0+(LEN(G395)-1)-1,2))&lt;60),VALUE(MID(G395,1,(LEN(G395)-1)-3))/24+VALUE(MID(G395,0+(LEN(G395)-1)-1,2))/1440,-1),IF(AND((LEN(G395)-1)&gt;=1,(LEN(G395)-1)&lt;=2,ISNUMBER(VALUE(MID(G395,1,1))),IF((LEN(G395)-1)=2,ISNUMBER(VALUE(MID(G395,2,1))),TRUE),VALUE(MID(G395,1,(LEN(G395)-1)))&lt;24),VALUE(MID(G395,1,(LEN(G395)-1)))/24,-1)),-1)))</x:f>
      </x:c>
      <x:c r="J395" s="72" t="n">
        <x:f>IF(OR(E395="",E395="В"),0,IF(OR(E395=$B$42,E395=$B$43,E395=$B$44,E395=$B$45,E395=$B$46),INDEX($G$42:$G$46,MATCH(E395,$B$42:$B$46,0)),$D$7))</x:f>
        <x:v>0</x:v>
      </x:c>
      <x:c r="K395" s="73" t="n">
        <x:f>IF(OR(L395="",L395="Выходной"),0,IF(L395="Готово",ROUND(24*MOD(I395-H395,1)-J395/60,10),"Проверить"))</x:f>
        <x:v>0</x:v>
      </x:c>
      <x:c r="L395" s="74" t="str">
        <x:f>IF(E395="","",IF(C395="","Нет дня",IF(E395="В","Выходной",IF(LEN(TRIM($B$30))=0,"Нет имени",IF(COUNTIFS($B$10:$B$33,$B$30)&gt;1,"Повтор имени",IF(OR(E395=$B$42,E395=$B$43,E395=$B$44,E395=$B$45,E395=$B$46),IF(INDEX($I$42:$I$46,MATCH(E395,$B$42:$B$46,0))="Готово","Готово","Проверьте смену"),IF(OR(IFERROR(SEARCH("-",E395),0)=0,IFERROR(SEARCH("-",E395,SEARCH("-",E395)+1),0)&gt;0),"Нет кода",IF(OR(H395&lt;0,I395&lt;0),"Неверное время",IF(H395=I395,"Начало равно концу",IF(NOT(ISNUMBER($D$7)),"Проверьте перерыв",IF(OR($D$7&lt;0,$D$7&lt;&gt;INT($D$7)),"Проверьте перерыв",IF($D$7&gt;=ROUND(MOD(I395-H395,1)*1440,8),"Перерыв не меньше смены","Готово"))))))))))))</x:f>
      </x:c>
      <x:c r="M395" s="3"/>
      <x:c r="N395" s="3"/>
      <x:c r="O395" s="3"/>
      <x:c r="P395" s="3"/>
      <x:c r="Q395" s="3"/>
      <x:c r="R395" s="3"/>
      <x:c r="S395" s="3"/>
      <x:c r="T395" s="3"/>
      <x:c r="U395" s="3"/>
      <x:c r="V395" s="3"/>
      <x:c r="W395" s="3"/>
      <x:c r="X395" s="3"/>
      <x:c r="Y395" s="3"/>
      <x:c r="Z395" s="3"/>
      <x:c r="AA395" s="3"/>
      <x:c r="AB395" s="3"/>
      <x:c r="AC395" s="3"/>
      <x:c r="AD395" s="3"/>
      <x:c r="AE395" s="3"/>
      <x:c r="AF395" s="3"/>
      <x:c r="AG395" s="3"/>
      <x:c r="AH395" s="3"/>
      <x:c r="AI395" s="3"/>
      <x:c r="AJ395" s="3"/>
      <x:c r="AK395" s="3"/>
    </x:row>
    <x:row r="396" ht="30" customHeight="1">
      <x:c r="A396" s="3"/>
      <x:c r="B396" s="69" t="str">
        <x:f>IF($B$30="","",$B$30)</x:f>
      </x:c>
      <x:c r="C396" s="70" t="str">
        <x:f>IF(AH$8="","",AH$8)</x:f>
      </x:c>
      <x:c r="D396" s="69" t="str">
        <x:f>IF(AH30="","",AH30)</x:f>
      </x:c>
      <x:c r="E396" s="69" t="str">
        <x:f>IFERROR(UPPER(CONCATENATE("",SUBSTITUTE(CONCATENATE("",SUBSTITUTE(CONCATENATE("",SUBSTITUTE(TRIM(CONCATENATE("",D396))," ","")),"–","-")),"—","-"))),CONCATENATE("",D396))</x:f>
      </x:c>
      <x:c r="F396" s="69" t="str">
        <x:f>IFERROR(LEFT(CONCATENATE("[",E396),SEARCH("-",E396)),"")</x:f>
      </x:c>
      <x:c r="G396" s="69" t="str">
        <x:f>IFERROR(MID(CONCATENATE(E396,"]"),SEARCH("-",E396)+1,32),"")</x:f>
      </x:c>
      <x:c r="H396" s="71" t="str">
        <x:f>IF(OR(E396="",E396="В"),"",IF(OR(E396=$B$42,E396=$B$43,E396=$B$44,E396=$B$45,E396=$B$46),INDEX($E$42:$E$46,MATCH(E396,$B$42:$B$46,0)),IFERROR(IF(ISNUMBER(SEARCH(":",F396)),IF(AND(OR((LEN(F396)-1)=4,(LEN(F396)-1)=5),MID(F396,1+(LEN(F396)-1)-2,1)=":",ISNUMBER(VALUE(MID(F396,2,1))),IF((LEN(F396)-1)=5,ISNUMBER(VALUE(MID(F396,3,1))),TRUE),ISNUMBER(VALUE(MID(F396,1+(LEN(F396)-1)-1,1))),ISNUMBER(VALUE(MID(F396,1+(LEN(F396)-1),1))),VALUE(MID(F396,2,(LEN(F396)-1)-3))&lt;24,VALUE(MID(F396,1+(LEN(F396)-1)-1,2))&lt;60),VALUE(MID(F396,2,(LEN(F396)-1)-3))/24+VALUE(MID(F396,1+(LEN(F396)-1)-1,2))/1440,-1),IF(AND((LEN(F396)-1)&gt;=1,(LEN(F396)-1)&lt;=2,ISNUMBER(VALUE(MID(F396,2,1))),IF((LEN(F396)-1)=2,ISNUMBER(VALUE(MID(F396,3,1))),TRUE),VALUE(MID(F396,2,(LEN(F396)-1)))&lt;24),VALUE(MID(F396,2,(LEN(F396)-1)))/24,-1)),-1)))</x:f>
      </x:c>
      <x:c r="I396" s="71" t="str">
        <x:f>IF(OR(E396="",E396="В"),"",IF(OR(E396=$B$42,E396=$B$43,E396=$B$44,E396=$B$45,E396=$B$46),INDEX($F$42:$F$46,MATCH(E396,$B$42:$B$46,0)),IFERROR(IF(ISNUMBER(SEARCH(":",G396)),IF(AND(OR((LEN(G396)-1)=4,(LEN(G396)-1)=5),MID(G396,0+(LEN(G396)-1)-2,1)=":",ISNUMBER(VALUE(MID(G396,1,1))),IF((LEN(G396)-1)=5,ISNUMBER(VALUE(MID(G396,2,1))),TRUE),ISNUMBER(VALUE(MID(G396,0+(LEN(G396)-1)-1,1))),ISNUMBER(VALUE(MID(G396,0+(LEN(G396)-1),1))),VALUE(MID(G396,1,(LEN(G396)-1)-3))&lt;24,VALUE(MID(G396,0+(LEN(G396)-1)-1,2))&lt;60),VALUE(MID(G396,1,(LEN(G396)-1)-3))/24+VALUE(MID(G396,0+(LEN(G396)-1)-1,2))/1440,-1),IF(AND((LEN(G396)-1)&gt;=1,(LEN(G396)-1)&lt;=2,ISNUMBER(VALUE(MID(G396,1,1))),IF((LEN(G396)-1)=2,ISNUMBER(VALUE(MID(G396,2,1))),TRUE),VALUE(MID(G396,1,(LEN(G396)-1)))&lt;24),VALUE(MID(G396,1,(LEN(G396)-1)))/24,-1)),-1)))</x:f>
      </x:c>
      <x:c r="J396" s="72" t="n">
        <x:f>IF(OR(E396="",E396="В"),0,IF(OR(E396=$B$42,E396=$B$43,E396=$B$44,E396=$B$45,E396=$B$46),INDEX($G$42:$G$46,MATCH(E396,$B$42:$B$46,0)),$D$7))</x:f>
        <x:v>0</x:v>
      </x:c>
      <x:c r="K396" s="73" t="n">
        <x:f>IF(OR(L396="",L396="Выходной"),0,IF(L396="Готово",ROUND(24*MOD(I396-H396,1)-J396/60,10),"Проверить"))</x:f>
        <x:v>0</x:v>
      </x:c>
      <x:c r="L396" s="74" t="str">
        <x:f>IF(E396="","",IF(C396="","Нет дня",IF(E396="В","Выходной",IF(LEN(TRIM($B$30))=0,"Нет имени",IF(COUNTIFS($B$10:$B$33,$B$30)&gt;1,"Повтор имени",IF(OR(E396=$B$42,E396=$B$43,E396=$B$44,E396=$B$45,E396=$B$46),IF(INDEX($I$42:$I$46,MATCH(E396,$B$42:$B$46,0))="Готово","Готово","Проверьте смену"),IF(OR(IFERROR(SEARCH("-",E396),0)=0,IFERROR(SEARCH("-",E396,SEARCH("-",E396)+1),0)&gt;0),"Нет кода",IF(OR(H396&lt;0,I396&lt;0),"Неверное время",IF(H396=I396,"Начало равно концу",IF(NOT(ISNUMBER($D$7)),"Проверьте перерыв",IF(OR($D$7&lt;0,$D$7&lt;&gt;INT($D$7)),"Проверьте перерыв",IF($D$7&gt;=ROUND(MOD(I396-H396,1)*1440,8),"Перерыв не меньше смены","Готово"))))))))))))</x:f>
      </x:c>
      <x:c r="M396" s="3"/>
      <x:c r="N396" s="3"/>
      <x:c r="O396" s="3"/>
      <x:c r="P396" s="3"/>
      <x:c r="Q396" s="3"/>
      <x:c r="R396" s="3"/>
      <x:c r="S396" s="3"/>
      <x:c r="T396" s="3"/>
      <x:c r="U396" s="3"/>
      <x:c r="V396" s="3"/>
      <x:c r="W396" s="3"/>
      <x:c r="X396" s="3"/>
      <x:c r="Y396" s="3"/>
      <x:c r="Z396" s="3"/>
      <x:c r="AA396" s="3"/>
      <x:c r="AB396" s="3"/>
      <x:c r="AC396" s="3"/>
      <x:c r="AD396" s="3"/>
      <x:c r="AE396" s="3"/>
      <x:c r="AF396" s="3"/>
      <x:c r="AG396" s="3"/>
      <x:c r="AH396" s="3"/>
      <x:c r="AI396" s="3"/>
      <x:c r="AJ396" s="3"/>
      <x:c r="AK396" s="3"/>
    </x:row>
    <x:row r="397" ht="30" customHeight="1">
      <x:c r="A397" s="3"/>
      <x:c r="B397" s="69" t="str">
        <x:f>IF($B$32="","",$B$32)</x:f>
      </x:c>
      <x:c r="C397" s="70" t="n">
        <x:f>IF(D$8="","",D$8)</x:f>
        <x:v>46327</x:v>
      </x:c>
      <x:c r="D397" s="69" t="str">
        <x:f>IF(D32="","",D32)</x:f>
      </x:c>
      <x:c r="E397" s="69" t="str">
        <x:f>IFERROR(UPPER(CONCATENATE("",SUBSTITUTE(CONCATENATE("",SUBSTITUTE(CONCATENATE("",SUBSTITUTE(TRIM(CONCATENATE("",D397))," ","")),"–","-")),"—","-"))),CONCATENATE("",D397))</x:f>
      </x:c>
      <x:c r="F397" s="69" t="str">
        <x:f>IFERROR(LEFT(CONCATENATE("[",E397),SEARCH("-",E397)),"")</x:f>
      </x:c>
      <x:c r="G397" s="69" t="str">
        <x:f>IFERROR(MID(CONCATENATE(E397,"]"),SEARCH("-",E397)+1,32),"")</x:f>
      </x:c>
      <x:c r="H397" s="71" t="str">
        <x:f>IF(OR(E397="",E397="В"),"",IF(OR(E397=$B$42,E397=$B$43,E397=$B$44,E397=$B$45,E397=$B$46),INDEX($E$42:$E$46,MATCH(E397,$B$42:$B$46,0)),IFERROR(IF(ISNUMBER(SEARCH(":",F397)),IF(AND(OR((LEN(F397)-1)=4,(LEN(F397)-1)=5),MID(F397,1+(LEN(F397)-1)-2,1)=":",ISNUMBER(VALUE(MID(F397,2,1))),IF((LEN(F397)-1)=5,ISNUMBER(VALUE(MID(F397,3,1))),TRUE),ISNUMBER(VALUE(MID(F397,1+(LEN(F397)-1)-1,1))),ISNUMBER(VALUE(MID(F397,1+(LEN(F397)-1),1))),VALUE(MID(F397,2,(LEN(F397)-1)-3))&lt;24,VALUE(MID(F397,1+(LEN(F397)-1)-1,2))&lt;60),VALUE(MID(F397,2,(LEN(F397)-1)-3))/24+VALUE(MID(F397,1+(LEN(F397)-1)-1,2))/1440,-1),IF(AND((LEN(F397)-1)&gt;=1,(LEN(F397)-1)&lt;=2,ISNUMBER(VALUE(MID(F397,2,1))),IF((LEN(F397)-1)=2,ISNUMBER(VALUE(MID(F397,3,1))),TRUE),VALUE(MID(F397,2,(LEN(F397)-1)))&lt;24),VALUE(MID(F397,2,(LEN(F397)-1)))/24,-1)),-1)))</x:f>
      </x:c>
      <x:c r="I397" s="71" t="str">
        <x:f>IF(OR(E397="",E397="В"),"",IF(OR(E397=$B$42,E397=$B$43,E397=$B$44,E397=$B$45,E397=$B$46),INDEX($F$42:$F$46,MATCH(E397,$B$42:$B$46,0)),IFERROR(IF(ISNUMBER(SEARCH(":",G397)),IF(AND(OR((LEN(G397)-1)=4,(LEN(G397)-1)=5),MID(G397,0+(LEN(G397)-1)-2,1)=":",ISNUMBER(VALUE(MID(G397,1,1))),IF((LEN(G397)-1)=5,ISNUMBER(VALUE(MID(G397,2,1))),TRUE),ISNUMBER(VALUE(MID(G397,0+(LEN(G397)-1)-1,1))),ISNUMBER(VALUE(MID(G397,0+(LEN(G397)-1),1))),VALUE(MID(G397,1,(LEN(G397)-1)-3))&lt;24,VALUE(MID(G397,0+(LEN(G397)-1)-1,2))&lt;60),VALUE(MID(G397,1,(LEN(G397)-1)-3))/24+VALUE(MID(G397,0+(LEN(G397)-1)-1,2))/1440,-1),IF(AND((LEN(G397)-1)&gt;=1,(LEN(G397)-1)&lt;=2,ISNUMBER(VALUE(MID(G397,1,1))),IF((LEN(G397)-1)=2,ISNUMBER(VALUE(MID(G397,2,1))),TRUE),VALUE(MID(G397,1,(LEN(G397)-1)))&lt;24),VALUE(MID(G397,1,(LEN(G397)-1)))/24,-1)),-1)))</x:f>
      </x:c>
      <x:c r="J397" s="72" t="n">
        <x:f>IF(OR(E397="",E397="В"),0,IF(OR(E397=$B$42,E397=$B$43,E397=$B$44,E397=$B$45,E397=$B$46),INDEX($G$42:$G$46,MATCH(E397,$B$42:$B$46,0)),$D$7))</x:f>
        <x:v>0</x:v>
      </x:c>
      <x:c r="K397" s="73" t="n">
        <x:f>IF(OR(L397="",L397="Выходной"),0,IF(L397="Готово",ROUND(24*MOD(I397-H397,1)-J397/60,10),"Проверить"))</x:f>
        <x:v>0</x:v>
      </x:c>
      <x:c r="L397" s="74" t="str">
        <x:f>IF(E397="","",IF(C397="","Нет дня",IF(E397="В","Выходной",IF(LEN(TRIM($B$32))=0,"Нет имени",IF(COUNTIFS($B$10:$B$33,$B$32)&gt;1,"Повтор имени",IF(OR(E397=$B$42,E397=$B$43,E397=$B$44,E397=$B$45,E397=$B$46),IF(INDEX($I$42:$I$46,MATCH(E397,$B$42:$B$46,0))="Готово","Готово","Проверьте смену"),IF(OR(IFERROR(SEARCH("-",E397),0)=0,IFERROR(SEARCH("-",E397,SEARCH("-",E397)+1),0)&gt;0),"Нет кода",IF(OR(H397&lt;0,I397&lt;0),"Неверное время",IF(H397=I397,"Начало равно концу",IF(NOT(ISNUMBER($D$7)),"Проверьте перерыв",IF(OR($D$7&lt;0,$D$7&lt;&gt;INT($D$7)),"Проверьте перерыв",IF($D$7&gt;=ROUND(MOD(I397-H397,1)*1440,8),"Перерыв не меньше смены","Готово"))))))))))))</x:f>
      </x:c>
      <x:c r="M397" s="3"/>
      <x:c r="N397" s="3"/>
      <x:c r="O397" s="3"/>
      <x:c r="P397" s="3"/>
      <x:c r="Q397" s="3"/>
      <x:c r="R397" s="3"/>
      <x:c r="S397" s="3"/>
      <x:c r="T397" s="3"/>
      <x:c r="U397" s="3"/>
      <x:c r="V397" s="3"/>
      <x:c r="W397" s="3"/>
      <x:c r="X397" s="3"/>
      <x:c r="Y397" s="3"/>
      <x:c r="Z397" s="3"/>
      <x:c r="AA397" s="3"/>
      <x:c r="AB397" s="3"/>
      <x:c r="AC397" s="3"/>
      <x:c r="AD397" s="3"/>
      <x:c r="AE397" s="3"/>
      <x:c r="AF397" s="3"/>
      <x:c r="AG397" s="3"/>
      <x:c r="AH397" s="3"/>
      <x:c r="AI397" s="3"/>
      <x:c r="AJ397" s="3"/>
      <x:c r="AK397" s="3"/>
    </x:row>
    <x:row r="398" ht="30" customHeight="1">
      <x:c r="A398" s="3"/>
      <x:c r="B398" s="69" t="str">
        <x:f>IF($B$32="","",$B$32)</x:f>
      </x:c>
      <x:c r="C398" s="70" t="n">
        <x:f>IF(E$8="","",E$8)</x:f>
        <x:v>46328</x:v>
      </x:c>
      <x:c r="D398" s="69" t="str">
        <x:f>IF(E32="","",E32)</x:f>
      </x:c>
      <x:c r="E398" s="69" t="str">
        <x:f>IFERROR(UPPER(CONCATENATE("",SUBSTITUTE(CONCATENATE("",SUBSTITUTE(CONCATENATE("",SUBSTITUTE(TRIM(CONCATENATE("",D398))," ","")),"–","-")),"—","-"))),CONCATENATE("",D398))</x:f>
      </x:c>
      <x:c r="F398" s="69" t="str">
        <x:f>IFERROR(LEFT(CONCATENATE("[",E398),SEARCH("-",E398)),"")</x:f>
      </x:c>
      <x:c r="G398" s="69" t="str">
        <x:f>IFERROR(MID(CONCATENATE(E398,"]"),SEARCH("-",E398)+1,32),"")</x:f>
      </x:c>
      <x:c r="H398" s="71" t="str">
        <x:f>IF(OR(E398="",E398="В"),"",IF(OR(E398=$B$42,E398=$B$43,E398=$B$44,E398=$B$45,E398=$B$46),INDEX($E$42:$E$46,MATCH(E398,$B$42:$B$46,0)),IFERROR(IF(ISNUMBER(SEARCH(":",F398)),IF(AND(OR((LEN(F398)-1)=4,(LEN(F398)-1)=5),MID(F398,1+(LEN(F398)-1)-2,1)=":",ISNUMBER(VALUE(MID(F398,2,1))),IF((LEN(F398)-1)=5,ISNUMBER(VALUE(MID(F398,3,1))),TRUE),ISNUMBER(VALUE(MID(F398,1+(LEN(F398)-1)-1,1))),ISNUMBER(VALUE(MID(F398,1+(LEN(F398)-1),1))),VALUE(MID(F398,2,(LEN(F398)-1)-3))&lt;24,VALUE(MID(F398,1+(LEN(F398)-1)-1,2))&lt;60),VALUE(MID(F398,2,(LEN(F398)-1)-3))/24+VALUE(MID(F398,1+(LEN(F398)-1)-1,2))/1440,-1),IF(AND((LEN(F398)-1)&gt;=1,(LEN(F398)-1)&lt;=2,ISNUMBER(VALUE(MID(F398,2,1))),IF((LEN(F398)-1)=2,ISNUMBER(VALUE(MID(F398,3,1))),TRUE),VALUE(MID(F398,2,(LEN(F398)-1)))&lt;24),VALUE(MID(F398,2,(LEN(F398)-1)))/24,-1)),-1)))</x:f>
      </x:c>
      <x:c r="I398" s="71" t="str">
        <x:f>IF(OR(E398="",E398="В"),"",IF(OR(E398=$B$42,E398=$B$43,E398=$B$44,E398=$B$45,E398=$B$46),INDEX($F$42:$F$46,MATCH(E398,$B$42:$B$46,0)),IFERROR(IF(ISNUMBER(SEARCH(":",G398)),IF(AND(OR((LEN(G398)-1)=4,(LEN(G398)-1)=5),MID(G398,0+(LEN(G398)-1)-2,1)=":",ISNUMBER(VALUE(MID(G398,1,1))),IF((LEN(G398)-1)=5,ISNUMBER(VALUE(MID(G398,2,1))),TRUE),ISNUMBER(VALUE(MID(G398,0+(LEN(G398)-1)-1,1))),ISNUMBER(VALUE(MID(G398,0+(LEN(G398)-1),1))),VALUE(MID(G398,1,(LEN(G398)-1)-3))&lt;24,VALUE(MID(G398,0+(LEN(G398)-1)-1,2))&lt;60),VALUE(MID(G398,1,(LEN(G398)-1)-3))/24+VALUE(MID(G398,0+(LEN(G398)-1)-1,2))/1440,-1),IF(AND((LEN(G398)-1)&gt;=1,(LEN(G398)-1)&lt;=2,ISNUMBER(VALUE(MID(G398,1,1))),IF((LEN(G398)-1)=2,ISNUMBER(VALUE(MID(G398,2,1))),TRUE),VALUE(MID(G398,1,(LEN(G398)-1)))&lt;24),VALUE(MID(G398,1,(LEN(G398)-1)))/24,-1)),-1)))</x:f>
      </x:c>
      <x:c r="J398" s="72" t="n">
        <x:f>IF(OR(E398="",E398="В"),0,IF(OR(E398=$B$42,E398=$B$43,E398=$B$44,E398=$B$45,E398=$B$46),INDEX($G$42:$G$46,MATCH(E398,$B$42:$B$46,0)),$D$7))</x:f>
        <x:v>0</x:v>
      </x:c>
      <x:c r="K398" s="73" t="n">
        <x:f>IF(OR(L398="",L398="Выходной"),0,IF(L398="Готово",ROUND(24*MOD(I398-H398,1)-J398/60,10),"Проверить"))</x:f>
        <x:v>0</x:v>
      </x:c>
      <x:c r="L398" s="74" t="str">
        <x:f>IF(E398="","",IF(C398="","Нет дня",IF(E398="В","Выходной",IF(LEN(TRIM($B$32))=0,"Нет имени",IF(COUNTIFS($B$10:$B$33,$B$32)&gt;1,"Повтор имени",IF(OR(E398=$B$42,E398=$B$43,E398=$B$44,E398=$B$45,E398=$B$46),IF(INDEX($I$42:$I$46,MATCH(E398,$B$42:$B$46,0))="Готово","Готово","Проверьте смену"),IF(OR(IFERROR(SEARCH("-",E398),0)=0,IFERROR(SEARCH("-",E398,SEARCH("-",E398)+1),0)&gt;0),"Нет кода",IF(OR(H398&lt;0,I398&lt;0),"Неверное время",IF(H398=I398,"Начало равно концу",IF(NOT(ISNUMBER($D$7)),"Проверьте перерыв",IF(OR($D$7&lt;0,$D$7&lt;&gt;INT($D$7)),"Проверьте перерыв",IF($D$7&gt;=ROUND(MOD(I398-H398,1)*1440,8),"Перерыв не меньше смены","Готово"))))))))))))</x:f>
      </x:c>
      <x:c r="M398" s="3"/>
      <x:c r="N398" s="3"/>
      <x:c r="O398" s="3"/>
      <x:c r="P398" s="3"/>
      <x:c r="Q398" s="3"/>
      <x:c r="R398" s="3"/>
      <x:c r="S398" s="3"/>
      <x:c r="T398" s="3"/>
      <x:c r="U398" s="3"/>
      <x:c r="V398" s="3"/>
      <x:c r="W398" s="3"/>
      <x:c r="X398" s="3"/>
      <x:c r="Y398" s="3"/>
      <x:c r="Z398" s="3"/>
      <x:c r="AA398" s="3"/>
      <x:c r="AB398" s="3"/>
      <x:c r="AC398" s="3"/>
      <x:c r="AD398" s="3"/>
      <x:c r="AE398" s="3"/>
      <x:c r="AF398" s="3"/>
      <x:c r="AG398" s="3"/>
      <x:c r="AH398" s="3"/>
      <x:c r="AI398" s="3"/>
      <x:c r="AJ398" s="3"/>
      <x:c r="AK398" s="3"/>
    </x:row>
    <x:row r="399" ht="30" customHeight="1">
      <x:c r="A399" s="3"/>
      <x:c r="B399" s="69" t="str">
        <x:f>IF($B$32="","",$B$32)</x:f>
      </x:c>
      <x:c r="C399" s="70" t="n">
        <x:f>IF(F$8="","",F$8)</x:f>
        <x:v>46329</x:v>
      </x:c>
      <x:c r="D399" s="69" t="str">
        <x:f>IF(F32="","",F32)</x:f>
      </x:c>
      <x:c r="E399" s="69" t="str">
        <x:f>IFERROR(UPPER(CONCATENATE("",SUBSTITUTE(CONCATENATE("",SUBSTITUTE(CONCATENATE("",SUBSTITUTE(TRIM(CONCATENATE("",D399))," ","")),"–","-")),"—","-"))),CONCATENATE("",D399))</x:f>
      </x:c>
      <x:c r="F399" s="69" t="str">
        <x:f>IFERROR(LEFT(CONCATENATE("[",E399),SEARCH("-",E399)),"")</x:f>
      </x:c>
      <x:c r="G399" s="69" t="str">
        <x:f>IFERROR(MID(CONCATENATE(E399,"]"),SEARCH("-",E399)+1,32),"")</x:f>
      </x:c>
      <x:c r="H399" s="71" t="str">
        <x:f>IF(OR(E399="",E399="В"),"",IF(OR(E399=$B$42,E399=$B$43,E399=$B$44,E399=$B$45,E399=$B$46),INDEX($E$42:$E$46,MATCH(E399,$B$42:$B$46,0)),IFERROR(IF(ISNUMBER(SEARCH(":",F399)),IF(AND(OR((LEN(F399)-1)=4,(LEN(F399)-1)=5),MID(F399,1+(LEN(F399)-1)-2,1)=":",ISNUMBER(VALUE(MID(F399,2,1))),IF((LEN(F399)-1)=5,ISNUMBER(VALUE(MID(F399,3,1))),TRUE),ISNUMBER(VALUE(MID(F399,1+(LEN(F399)-1)-1,1))),ISNUMBER(VALUE(MID(F399,1+(LEN(F399)-1),1))),VALUE(MID(F399,2,(LEN(F399)-1)-3))&lt;24,VALUE(MID(F399,1+(LEN(F399)-1)-1,2))&lt;60),VALUE(MID(F399,2,(LEN(F399)-1)-3))/24+VALUE(MID(F399,1+(LEN(F399)-1)-1,2))/1440,-1),IF(AND((LEN(F399)-1)&gt;=1,(LEN(F399)-1)&lt;=2,ISNUMBER(VALUE(MID(F399,2,1))),IF((LEN(F399)-1)=2,ISNUMBER(VALUE(MID(F399,3,1))),TRUE),VALUE(MID(F399,2,(LEN(F399)-1)))&lt;24),VALUE(MID(F399,2,(LEN(F399)-1)))/24,-1)),-1)))</x:f>
      </x:c>
      <x:c r="I399" s="71" t="str">
        <x:f>IF(OR(E399="",E399="В"),"",IF(OR(E399=$B$42,E399=$B$43,E399=$B$44,E399=$B$45,E399=$B$46),INDEX($F$42:$F$46,MATCH(E399,$B$42:$B$46,0)),IFERROR(IF(ISNUMBER(SEARCH(":",G399)),IF(AND(OR((LEN(G399)-1)=4,(LEN(G399)-1)=5),MID(G399,0+(LEN(G399)-1)-2,1)=":",ISNUMBER(VALUE(MID(G399,1,1))),IF((LEN(G399)-1)=5,ISNUMBER(VALUE(MID(G399,2,1))),TRUE),ISNUMBER(VALUE(MID(G399,0+(LEN(G399)-1)-1,1))),ISNUMBER(VALUE(MID(G399,0+(LEN(G399)-1),1))),VALUE(MID(G399,1,(LEN(G399)-1)-3))&lt;24,VALUE(MID(G399,0+(LEN(G399)-1)-1,2))&lt;60),VALUE(MID(G399,1,(LEN(G399)-1)-3))/24+VALUE(MID(G399,0+(LEN(G399)-1)-1,2))/1440,-1),IF(AND((LEN(G399)-1)&gt;=1,(LEN(G399)-1)&lt;=2,ISNUMBER(VALUE(MID(G399,1,1))),IF((LEN(G399)-1)=2,ISNUMBER(VALUE(MID(G399,2,1))),TRUE),VALUE(MID(G399,1,(LEN(G399)-1)))&lt;24),VALUE(MID(G399,1,(LEN(G399)-1)))/24,-1)),-1)))</x:f>
      </x:c>
      <x:c r="J399" s="72" t="n">
        <x:f>IF(OR(E399="",E399="В"),0,IF(OR(E399=$B$42,E399=$B$43,E399=$B$44,E399=$B$45,E399=$B$46),INDEX($G$42:$G$46,MATCH(E399,$B$42:$B$46,0)),$D$7))</x:f>
        <x:v>0</x:v>
      </x:c>
      <x:c r="K399" s="73" t="n">
        <x:f>IF(OR(L399="",L399="Выходной"),0,IF(L399="Готово",ROUND(24*MOD(I399-H399,1)-J399/60,10),"Проверить"))</x:f>
        <x:v>0</x:v>
      </x:c>
      <x:c r="L399" s="74" t="str">
        <x:f>IF(E399="","",IF(C399="","Нет дня",IF(E399="В","Выходной",IF(LEN(TRIM($B$32))=0,"Нет имени",IF(COUNTIFS($B$10:$B$33,$B$32)&gt;1,"Повтор имени",IF(OR(E399=$B$42,E399=$B$43,E399=$B$44,E399=$B$45,E399=$B$46),IF(INDEX($I$42:$I$46,MATCH(E399,$B$42:$B$46,0))="Готово","Готово","Проверьте смену"),IF(OR(IFERROR(SEARCH("-",E399),0)=0,IFERROR(SEARCH("-",E399,SEARCH("-",E399)+1),0)&gt;0),"Нет кода",IF(OR(H399&lt;0,I399&lt;0),"Неверное время",IF(H399=I399,"Начало равно концу",IF(NOT(ISNUMBER($D$7)),"Проверьте перерыв",IF(OR($D$7&lt;0,$D$7&lt;&gt;INT($D$7)),"Проверьте перерыв",IF($D$7&gt;=ROUND(MOD(I399-H399,1)*1440,8),"Перерыв не меньше смены","Готово"))))))))))))</x:f>
      </x:c>
      <x:c r="M399" s="3"/>
      <x:c r="N399" s="3"/>
      <x:c r="O399" s="3"/>
      <x:c r="P399" s="3"/>
      <x:c r="Q399" s="3"/>
      <x:c r="R399" s="3"/>
      <x:c r="S399" s="3"/>
      <x:c r="T399" s="3"/>
      <x:c r="U399" s="3"/>
      <x:c r="V399" s="3"/>
      <x:c r="W399" s="3"/>
      <x:c r="X399" s="3"/>
      <x:c r="Y399" s="3"/>
      <x:c r="Z399" s="3"/>
      <x:c r="AA399" s="3"/>
      <x:c r="AB399" s="3"/>
      <x:c r="AC399" s="3"/>
      <x:c r="AD399" s="3"/>
      <x:c r="AE399" s="3"/>
      <x:c r="AF399" s="3"/>
      <x:c r="AG399" s="3"/>
      <x:c r="AH399" s="3"/>
      <x:c r="AI399" s="3"/>
      <x:c r="AJ399" s="3"/>
      <x:c r="AK399" s="3"/>
    </x:row>
    <x:row r="400" ht="30" customHeight="1">
      <x:c r="A400" s="3"/>
      <x:c r="B400" s="69" t="str">
        <x:f>IF($B$32="","",$B$32)</x:f>
      </x:c>
      <x:c r="C400" s="70" t="n">
        <x:f>IF(G$8="","",G$8)</x:f>
        <x:v>46330</x:v>
      </x:c>
      <x:c r="D400" s="69" t="str">
        <x:f>IF(G32="","",G32)</x:f>
      </x:c>
      <x:c r="E400" s="69" t="str">
        <x:f>IFERROR(UPPER(CONCATENATE("",SUBSTITUTE(CONCATENATE("",SUBSTITUTE(CONCATENATE("",SUBSTITUTE(TRIM(CONCATENATE("",D400))," ","")),"–","-")),"—","-"))),CONCATENATE("",D400))</x:f>
      </x:c>
      <x:c r="F400" s="69" t="str">
        <x:f>IFERROR(LEFT(CONCATENATE("[",E400),SEARCH("-",E400)),"")</x:f>
      </x:c>
      <x:c r="G400" s="69" t="str">
        <x:f>IFERROR(MID(CONCATENATE(E400,"]"),SEARCH("-",E400)+1,32),"")</x:f>
      </x:c>
      <x:c r="H400" s="71" t="str">
        <x:f>IF(OR(E400="",E400="В"),"",IF(OR(E400=$B$42,E400=$B$43,E400=$B$44,E400=$B$45,E400=$B$46),INDEX($E$42:$E$46,MATCH(E400,$B$42:$B$46,0)),IFERROR(IF(ISNUMBER(SEARCH(":",F400)),IF(AND(OR((LEN(F400)-1)=4,(LEN(F400)-1)=5),MID(F400,1+(LEN(F400)-1)-2,1)=":",ISNUMBER(VALUE(MID(F400,2,1))),IF((LEN(F400)-1)=5,ISNUMBER(VALUE(MID(F400,3,1))),TRUE),ISNUMBER(VALUE(MID(F400,1+(LEN(F400)-1)-1,1))),ISNUMBER(VALUE(MID(F400,1+(LEN(F400)-1),1))),VALUE(MID(F400,2,(LEN(F400)-1)-3))&lt;24,VALUE(MID(F400,1+(LEN(F400)-1)-1,2))&lt;60),VALUE(MID(F400,2,(LEN(F400)-1)-3))/24+VALUE(MID(F400,1+(LEN(F400)-1)-1,2))/1440,-1),IF(AND((LEN(F400)-1)&gt;=1,(LEN(F400)-1)&lt;=2,ISNUMBER(VALUE(MID(F400,2,1))),IF((LEN(F400)-1)=2,ISNUMBER(VALUE(MID(F400,3,1))),TRUE),VALUE(MID(F400,2,(LEN(F400)-1)))&lt;24),VALUE(MID(F400,2,(LEN(F400)-1)))/24,-1)),-1)))</x:f>
      </x:c>
      <x:c r="I400" s="71" t="str">
        <x:f>IF(OR(E400="",E400="В"),"",IF(OR(E400=$B$42,E400=$B$43,E400=$B$44,E400=$B$45,E400=$B$46),INDEX($F$42:$F$46,MATCH(E400,$B$42:$B$46,0)),IFERROR(IF(ISNUMBER(SEARCH(":",G400)),IF(AND(OR((LEN(G400)-1)=4,(LEN(G400)-1)=5),MID(G400,0+(LEN(G400)-1)-2,1)=":",ISNUMBER(VALUE(MID(G400,1,1))),IF((LEN(G400)-1)=5,ISNUMBER(VALUE(MID(G400,2,1))),TRUE),ISNUMBER(VALUE(MID(G400,0+(LEN(G400)-1)-1,1))),ISNUMBER(VALUE(MID(G400,0+(LEN(G400)-1),1))),VALUE(MID(G400,1,(LEN(G400)-1)-3))&lt;24,VALUE(MID(G400,0+(LEN(G400)-1)-1,2))&lt;60),VALUE(MID(G400,1,(LEN(G400)-1)-3))/24+VALUE(MID(G400,0+(LEN(G400)-1)-1,2))/1440,-1),IF(AND((LEN(G400)-1)&gt;=1,(LEN(G400)-1)&lt;=2,ISNUMBER(VALUE(MID(G400,1,1))),IF((LEN(G400)-1)=2,ISNUMBER(VALUE(MID(G400,2,1))),TRUE),VALUE(MID(G400,1,(LEN(G400)-1)))&lt;24),VALUE(MID(G400,1,(LEN(G400)-1)))/24,-1)),-1)))</x:f>
      </x:c>
      <x:c r="J400" s="72" t="n">
        <x:f>IF(OR(E400="",E400="В"),0,IF(OR(E400=$B$42,E400=$B$43,E400=$B$44,E400=$B$45,E400=$B$46),INDEX($G$42:$G$46,MATCH(E400,$B$42:$B$46,0)),$D$7))</x:f>
        <x:v>0</x:v>
      </x:c>
      <x:c r="K400" s="73" t="n">
        <x:f>IF(OR(L400="",L400="Выходной"),0,IF(L400="Готово",ROUND(24*MOD(I400-H400,1)-J400/60,10),"Проверить"))</x:f>
        <x:v>0</x:v>
      </x:c>
      <x:c r="L400" s="74" t="str">
        <x:f>IF(E400="","",IF(C400="","Нет дня",IF(E400="В","Выходной",IF(LEN(TRIM($B$32))=0,"Нет имени",IF(COUNTIFS($B$10:$B$33,$B$32)&gt;1,"Повтор имени",IF(OR(E400=$B$42,E400=$B$43,E400=$B$44,E400=$B$45,E400=$B$46),IF(INDEX($I$42:$I$46,MATCH(E400,$B$42:$B$46,0))="Готово","Готово","Проверьте смену"),IF(OR(IFERROR(SEARCH("-",E400),0)=0,IFERROR(SEARCH("-",E400,SEARCH("-",E400)+1),0)&gt;0),"Нет кода",IF(OR(H400&lt;0,I400&lt;0),"Неверное время",IF(H400=I400,"Начало равно концу",IF(NOT(ISNUMBER($D$7)),"Проверьте перерыв",IF(OR($D$7&lt;0,$D$7&lt;&gt;INT($D$7)),"Проверьте перерыв",IF($D$7&gt;=ROUND(MOD(I400-H400,1)*1440,8),"Перерыв не меньше смены","Готово"))))))))))))</x:f>
      </x:c>
      <x:c r="M400" s="3"/>
      <x:c r="N400" s="3"/>
      <x:c r="O400" s="3"/>
      <x:c r="P400" s="3"/>
      <x:c r="Q400" s="3"/>
      <x:c r="R400" s="3"/>
      <x:c r="S400" s="3"/>
      <x:c r="T400" s="3"/>
      <x:c r="U400" s="3"/>
      <x:c r="V400" s="3"/>
      <x:c r="W400" s="3"/>
      <x:c r="X400" s="3"/>
      <x:c r="Y400" s="3"/>
      <x:c r="Z400" s="3"/>
      <x:c r="AA400" s="3"/>
      <x:c r="AB400" s="3"/>
      <x:c r="AC400" s="3"/>
      <x:c r="AD400" s="3"/>
      <x:c r="AE400" s="3"/>
      <x:c r="AF400" s="3"/>
      <x:c r="AG400" s="3"/>
      <x:c r="AH400" s="3"/>
      <x:c r="AI400" s="3"/>
      <x:c r="AJ400" s="3"/>
      <x:c r="AK400" s="3"/>
    </x:row>
    <x:row r="401" ht="30" customHeight="1">
      <x:c r="A401" s="3"/>
      <x:c r="B401" s="69" t="str">
        <x:f>IF($B$32="","",$B$32)</x:f>
      </x:c>
      <x:c r="C401" s="70" t="n">
        <x:f>IF(H$8="","",H$8)</x:f>
        <x:v>46331</x:v>
      </x:c>
      <x:c r="D401" s="69" t="str">
        <x:f>IF(H32="","",H32)</x:f>
      </x:c>
      <x:c r="E401" s="69" t="str">
        <x:f>IFERROR(UPPER(CONCATENATE("",SUBSTITUTE(CONCATENATE("",SUBSTITUTE(CONCATENATE("",SUBSTITUTE(TRIM(CONCATENATE("",D401))," ","")),"–","-")),"—","-"))),CONCATENATE("",D401))</x:f>
      </x:c>
      <x:c r="F401" s="69" t="str">
        <x:f>IFERROR(LEFT(CONCATENATE("[",E401),SEARCH("-",E401)),"")</x:f>
      </x:c>
      <x:c r="G401" s="69" t="str">
        <x:f>IFERROR(MID(CONCATENATE(E401,"]"),SEARCH("-",E401)+1,32),"")</x:f>
      </x:c>
      <x:c r="H401" s="71" t="str">
        <x:f>IF(OR(E401="",E401="В"),"",IF(OR(E401=$B$42,E401=$B$43,E401=$B$44,E401=$B$45,E401=$B$46),INDEX($E$42:$E$46,MATCH(E401,$B$42:$B$46,0)),IFERROR(IF(ISNUMBER(SEARCH(":",F401)),IF(AND(OR((LEN(F401)-1)=4,(LEN(F401)-1)=5),MID(F401,1+(LEN(F401)-1)-2,1)=":",ISNUMBER(VALUE(MID(F401,2,1))),IF((LEN(F401)-1)=5,ISNUMBER(VALUE(MID(F401,3,1))),TRUE),ISNUMBER(VALUE(MID(F401,1+(LEN(F401)-1)-1,1))),ISNUMBER(VALUE(MID(F401,1+(LEN(F401)-1),1))),VALUE(MID(F401,2,(LEN(F401)-1)-3))&lt;24,VALUE(MID(F401,1+(LEN(F401)-1)-1,2))&lt;60),VALUE(MID(F401,2,(LEN(F401)-1)-3))/24+VALUE(MID(F401,1+(LEN(F401)-1)-1,2))/1440,-1),IF(AND((LEN(F401)-1)&gt;=1,(LEN(F401)-1)&lt;=2,ISNUMBER(VALUE(MID(F401,2,1))),IF((LEN(F401)-1)=2,ISNUMBER(VALUE(MID(F401,3,1))),TRUE),VALUE(MID(F401,2,(LEN(F401)-1)))&lt;24),VALUE(MID(F401,2,(LEN(F401)-1)))/24,-1)),-1)))</x:f>
      </x:c>
      <x:c r="I401" s="71" t="str">
        <x:f>IF(OR(E401="",E401="В"),"",IF(OR(E401=$B$42,E401=$B$43,E401=$B$44,E401=$B$45,E401=$B$46),INDEX($F$42:$F$46,MATCH(E401,$B$42:$B$46,0)),IFERROR(IF(ISNUMBER(SEARCH(":",G401)),IF(AND(OR((LEN(G401)-1)=4,(LEN(G401)-1)=5),MID(G401,0+(LEN(G401)-1)-2,1)=":",ISNUMBER(VALUE(MID(G401,1,1))),IF((LEN(G401)-1)=5,ISNUMBER(VALUE(MID(G401,2,1))),TRUE),ISNUMBER(VALUE(MID(G401,0+(LEN(G401)-1)-1,1))),ISNUMBER(VALUE(MID(G401,0+(LEN(G401)-1),1))),VALUE(MID(G401,1,(LEN(G401)-1)-3))&lt;24,VALUE(MID(G401,0+(LEN(G401)-1)-1,2))&lt;60),VALUE(MID(G401,1,(LEN(G401)-1)-3))/24+VALUE(MID(G401,0+(LEN(G401)-1)-1,2))/1440,-1),IF(AND((LEN(G401)-1)&gt;=1,(LEN(G401)-1)&lt;=2,ISNUMBER(VALUE(MID(G401,1,1))),IF((LEN(G401)-1)=2,ISNUMBER(VALUE(MID(G401,2,1))),TRUE),VALUE(MID(G401,1,(LEN(G401)-1)))&lt;24),VALUE(MID(G401,1,(LEN(G401)-1)))/24,-1)),-1)))</x:f>
      </x:c>
      <x:c r="J401" s="72" t="n">
        <x:f>IF(OR(E401="",E401="В"),0,IF(OR(E401=$B$42,E401=$B$43,E401=$B$44,E401=$B$45,E401=$B$46),INDEX($G$42:$G$46,MATCH(E401,$B$42:$B$46,0)),$D$7))</x:f>
        <x:v>0</x:v>
      </x:c>
      <x:c r="K401" s="73" t="n">
        <x:f>IF(OR(L401="",L401="Выходной"),0,IF(L401="Готово",ROUND(24*MOD(I401-H401,1)-J401/60,10),"Проверить"))</x:f>
        <x:v>0</x:v>
      </x:c>
      <x:c r="L401" s="74" t="str">
        <x:f>IF(E401="","",IF(C401="","Нет дня",IF(E401="В","Выходной",IF(LEN(TRIM($B$32))=0,"Нет имени",IF(COUNTIFS($B$10:$B$33,$B$32)&gt;1,"Повтор имени",IF(OR(E401=$B$42,E401=$B$43,E401=$B$44,E401=$B$45,E401=$B$46),IF(INDEX($I$42:$I$46,MATCH(E401,$B$42:$B$46,0))="Готово","Готово","Проверьте смену"),IF(OR(IFERROR(SEARCH("-",E401),0)=0,IFERROR(SEARCH("-",E401,SEARCH("-",E401)+1),0)&gt;0),"Нет кода",IF(OR(H401&lt;0,I401&lt;0),"Неверное время",IF(H401=I401,"Начало равно концу",IF(NOT(ISNUMBER($D$7)),"Проверьте перерыв",IF(OR($D$7&lt;0,$D$7&lt;&gt;INT($D$7)),"Проверьте перерыв",IF($D$7&gt;=ROUND(MOD(I401-H401,1)*1440,8),"Перерыв не меньше смены","Готово"))))))))))))</x:f>
      </x:c>
      <x:c r="M401" s="3"/>
      <x:c r="N401" s="3"/>
      <x:c r="O401" s="3"/>
      <x:c r="P401" s="3"/>
      <x:c r="Q401" s="3"/>
      <x:c r="R401" s="3"/>
      <x:c r="S401" s="3"/>
      <x:c r="T401" s="3"/>
      <x:c r="U401" s="3"/>
      <x:c r="V401" s="3"/>
      <x:c r="W401" s="3"/>
      <x:c r="X401" s="3"/>
      <x:c r="Y401" s="3"/>
      <x:c r="Z401" s="3"/>
      <x:c r="AA401" s="3"/>
      <x:c r="AB401" s="3"/>
      <x:c r="AC401" s="3"/>
      <x:c r="AD401" s="3"/>
      <x:c r="AE401" s="3"/>
      <x:c r="AF401" s="3"/>
      <x:c r="AG401" s="3"/>
      <x:c r="AH401" s="3"/>
      <x:c r="AI401" s="3"/>
      <x:c r="AJ401" s="3"/>
      <x:c r="AK401" s="3"/>
    </x:row>
    <x:row r="402" ht="30" customHeight="1">
      <x:c r="A402" s="3"/>
      <x:c r="B402" s="69" t="str">
        <x:f>IF($B$32="","",$B$32)</x:f>
      </x:c>
      <x:c r="C402" s="70" t="n">
        <x:f>IF(I$8="","",I$8)</x:f>
        <x:v>46332</x:v>
      </x:c>
      <x:c r="D402" s="69" t="str">
        <x:f>IF(I32="","",I32)</x:f>
      </x:c>
      <x:c r="E402" s="69" t="str">
        <x:f>IFERROR(UPPER(CONCATENATE("",SUBSTITUTE(CONCATENATE("",SUBSTITUTE(CONCATENATE("",SUBSTITUTE(TRIM(CONCATENATE("",D402))," ","")),"–","-")),"—","-"))),CONCATENATE("",D402))</x:f>
      </x:c>
      <x:c r="F402" s="69" t="str">
        <x:f>IFERROR(LEFT(CONCATENATE("[",E402),SEARCH("-",E402)),"")</x:f>
      </x:c>
      <x:c r="G402" s="69" t="str">
        <x:f>IFERROR(MID(CONCATENATE(E402,"]"),SEARCH("-",E402)+1,32),"")</x:f>
      </x:c>
      <x:c r="H402" s="71" t="str">
        <x:f>IF(OR(E402="",E402="В"),"",IF(OR(E402=$B$42,E402=$B$43,E402=$B$44,E402=$B$45,E402=$B$46),INDEX($E$42:$E$46,MATCH(E402,$B$42:$B$46,0)),IFERROR(IF(ISNUMBER(SEARCH(":",F402)),IF(AND(OR((LEN(F402)-1)=4,(LEN(F402)-1)=5),MID(F402,1+(LEN(F402)-1)-2,1)=":",ISNUMBER(VALUE(MID(F402,2,1))),IF((LEN(F402)-1)=5,ISNUMBER(VALUE(MID(F402,3,1))),TRUE),ISNUMBER(VALUE(MID(F402,1+(LEN(F402)-1)-1,1))),ISNUMBER(VALUE(MID(F402,1+(LEN(F402)-1),1))),VALUE(MID(F402,2,(LEN(F402)-1)-3))&lt;24,VALUE(MID(F402,1+(LEN(F402)-1)-1,2))&lt;60),VALUE(MID(F402,2,(LEN(F402)-1)-3))/24+VALUE(MID(F402,1+(LEN(F402)-1)-1,2))/1440,-1),IF(AND((LEN(F402)-1)&gt;=1,(LEN(F402)-1)&lt;=2,ISNUMBER(VALUE(MID(F402,2,1))),IF((LEN(F402)-1)=2,ISNUMBER(VALUE(MID(F402,3,1))),TRUE),VALUE(MID(F402,2,(LEN(F402)-1)))&lt;24),VALUE(MID(F402,2,(LEN(F402)-1)))/24,-1)),-1)))</x:f>
      </x:c>
      <x:c r="I402" s="71" t="str">
        <x:f>IF(OR(E402="",E402="В"),"",IF(OR(E402=$B$42,E402=$B$43,E402=$B$44,E402=$B$45,E402=$B$46),INDEX($F$42:$F$46,MATCH(E402,$B$42:$B$46,0)),IFERROR(IF(ISNUMBER(SEARCH(":",G402)),IF(AND(OR((LEN(G402)-1)=4,(LEN(G402)-1)=5),MID(G402,0+(LEN(G402)-1)-2,1)=":",ISNUMBER(VALUE(MID(G402,1,1))),IF((LEN(G402)-1)=5,ISNUMBER(VALUE(MID(G402,2,1))),TRUE),ISNUMBER(VALUE(MID(G402,0+(LEN(G402)-1)-1,1))),ISNUMBER(VALUE(MID(G402,0+(LEN(G402)-1),1))),VALUE(MID(G402,1,(LEN(G402)-1)-3))&lt;24,VALUE(MID(G402,0+(LEN(G402)-1)-1,2))&lt;60),VALUE(MID(G402,1,(LEN(G402)-1)-3))/24+VALUE(MID(G402,0+(LEN(G402)-1)-1,2))/1440,-1),IF(AND((LEN(G402)-1)&gt;=1,(LEN(G402)-1)&lt;=2,ISNUMBER(VALUE(MID(G402,1,1))),IF((LEN(G402)-1)=2,ISNUMBER(VALUE(MID(G402,2,1))),TRUE),VALUE(MID(G402,1,(LEN(G402)-1)))&lt;24),VALUE(MID(G402,1,(LEN(G402)-1)))/24,-1)),-1)))</x:f>
      </x:c>
      <x:c r="J402" s="72" t="n">
        <x:f>IF(OR(E402="",E402="В"),0,IF(OR(E402=$B$42,E402=$B$43,E402=$B$44,E402=$B$45,E402=$B$46),INDEX($G$42:$G$46,MATCH(E402,$B$42:$B$46,0)),$D$7))</x:f>
        <x:v>0</x:v>
      </x:c>
      <x:c r="K402" s="73" t="n">
        <x:f>IF(OR(L402="",L402="Выходной"),0,IF(L402="Готово",ROUND(24*MOD(I402-H402,1)-J402/60,10),"Проверить"))</x:f>
        <x:v>0</x:v>
      </x:c>
      <x:c r="L402" s="74" t="str">
        <x:f>IF(E402="","",IF(C402="","Нет дня",IF(E402="В","Выходной",IF(LEN(TRIM($B$32))=0,"Нет имени",IF(COUNTIFS($B$10:$B$33,$B$32)&gt;1,"Повтор имени",IF(OR(E402=$B$42,E402=$B$43,E402=$B$44,E402=$B$45,E402=$B$46),IF(INDEX($I$42:$I$46,MATCH(E402,$B$42:$B$46,0))="Готово","Готово","Проверьте смену"),IF(OR(IFERROR(SEARCH("-",E402),0)=0,IFERROR(SEARCH("-",E402,SEARCH("-",E402)+1),0)&gt;0),"Нет кода",IF(OR(H402&lt;0,I402&lt;0),"Неверное время",IF(H402=I402,"Начало равно концу",IF(NOT(ISNUMBER($D$7)),"Проверьте перерыв",IF(OR($D$7&lt;0,$D$7&lt;&gt;INT($D$7)),"Проверьте перерыв",IF($D$7&gt;=ROUND(MOD(I402-H402,1)*1440,8),"Перерыв не меньше смены","Готово"))))))))))))</x:f>
      </x:c>
      <x:c r="M402" s="3"/>
      <x:c r="N402" s="3"/>
      <x:c r="O402" s="3"/>
      <x:c r="P402" s="3"/>
      <x:c r="Q402" s="3"/>
      <x:c r="R402" s="3"/>
      <x:c r="S402" s="3"/>
      <x:c r="T402" s="3"/>
      <x:c r="U402" s="3"/>
      <x:c r="V402" s="3"/>
      <x:c r="W402" s="3"/>
      <x:c r="X402" s="3"/>
      <x:c r="Y402" s="3"/>
      <x:c r="Z402" s="3"/>
      <x:c r="AA402" s="3"/>
      <x:c r="AB402" s="3"/>
      <x:c r="AC402" s="3"/>
      <x:c r="AD402" s="3"/>
      <x:c r="AE402" s="3"/>
      <x:c r="AF402" s="3"/>
      <x:c r="AG402" s="3"/>
      <x:c r="AH402" s="3"/>
      <x:c r="AI402" s="3"/>
      <x:c r="AJ402" s="3"/>
      <x:c r="AK402" s="3"/>
    </x:row>
    <x:row r="403" ht="30" customHeight="1">
      <x:c r="A403" s="3"/>
      <x:c r="B403" s="69" t="str">
        <x:f>IF($B$32="","",$B$32)</x:f>
      </x:c>
      <x:c r="C403" s="70" t="n">
        <x:f>IF(J$8="","",J$8)</x:f>
        <x:v>46333</x:v>
      </x:c>
      <x:c r="D403" s="69" t="str">
        <x:f>IF(J32="","",J32)</x:f>
      </x:c>
      <x:c r="E403" s="69" t="str">
        <x:f>IFERROR(UPPER(CONCATENATE("",SUBSTITUTE(CONCATENATE("",SUBSTITUTE(CONCATENATE("",SUBSTITUTE(TRIM(CONCATENATE("",D403))," ","")),"–","-")),"—","-"))),CONCATENATE("",D403))</x:f>
      </x:c>
      <x:c r="F403" s="69" t="str">
        <x:f>IFERROR(LEFT(CONCATENATE("[",E403),SEARCH("-",E403)),"")</x:f>
      </x:c>
      <x:c r="G403" s="69" t="str">
        <x:f>IFERROR(MID(CONCATENATE(E403,"]"),SEARCH("-",E403)+1,32),"")</x:f>
      </x:c>
      <x:c r="H403" s="71" t="str">
        <x:f>IF(OR(E403="",E403="В"),"",IF(OR(E403=$B$42,E403=$B$43,E403=$B$44,E403=$B$45,E403=$B$46),INDEX($E$42:$E$46,MATCH(E403,$B$42:$B$46,0)),IFERROR(IF(ISNUMBER(SEARCH(":",F403)),IF(AND(OR((LEN(F403)-1)=4,(LEN(F403)-1)=5),MID(F403,1+(LEN(F403)-1)-2,1)=":",ISNUMBER(VALUE(MID(F403,2,1))),IF((LEN(F403)-1)=5,ISNUMBER(VALUE(MID(F403,3,1))),TRUE),ISNUMBER(VALUE(MID(F403,1+(LEN(F403)-1)-1,1))),ISNUMBER(VALUE(MID(F403,1+(LEN(F403)-1),1))),VALUE(MID(F403,2,(LEN(F403)-1)-3))&lt;24,VALUE(MID(F403,1+(LEN(F403)-1)-1,2))&lt;60),VALUE(MID(F403,2,(LEN(F403)-1)-3))/24+VALUE(MID(F403,1+(LEN(F403)-1)-1,2))/1440,-1),IF(AND((LEN(F403)-1)&gt;=1,(LEN(F403)-1)&lt;=2,ISNUMBER(VALUE(MID(F403,2,1))),IF((LEN(F403)-1)=2,ISNUMBER(VALUE(MID(F403,3,1))),TRUE),VALUE(MID(F403,2,(LEN(F403)-1)))&lt;24),VALUE(MID(F403,2,(LEN(F403)-1)))/24,-1)),-1)))</x:f>
      </x:c>
      <x:c r="I403" s="71" t="str">
        <x:f>IF(OR(E403="",E403="В"),"",IF(OR(E403=$B$42,E403=$B$43,E403=$B$44,E403=$B$45,E403=$B$46),INDEX($F$42:$F$46,MATCH(E403,$B$42:$B$46,0)),IFERROR(IF(ISNUMBER(SEARCH(":",G403)),IF(AND(OR((LEN(G403)-1)=4,(LEN(G403)-1)=5),MID(G403,0+(LEN(G403)-1)-2,1)=":",ISNUMBER(VALUE(MID(G403,1,1))),IF((LEN(G403)-1)=5,ISNUMBER(VALUE(MID(G403,2,1))),TRUE),ISNUMBER(VALUE(MID(G403,0+(LEN(G403)-1)-1,1))),ISNUMBER(VALUE(MID(G403,0+(LEN(G403)-1),1))),VALUE(MID(G403,1,(LEN(G403)-1)-3))&lt;24,VALUE(MID(G403,0+(LEN(G403)-1)-1,2))&lt;60),VALUE(MID(G403,1,(LEN(G403)-1)-3))/24+VALUE(MID(G403,0+(LEN(G403)-1)-1,2))/1440,-1),IF(AND((LEN(G403)-1)&gt;=1,(LEN(G403)-1)&lt;=2,ISNUMBER(VALUE(MID(G403,1,1))),IF((LEN(G403)-1)=2,ISNUMBER(VALUE(MID(G403,2,1))),TRUE),VALUE(MID(G403,1,(LEN(G403)-1)))&lt;24),VALUE(MID(G403,1,(LEN(G403)-1)))/24,-1)),-1)))</x:f>
      </x:c>
      <x:c r="J403" s="72" t="n">
        <x:f>IF(OR(E403="",E403="В"),0,IF(OR(E403=$B$42,E403=$B$43,E403=$B$44,E403=$B$45,E403=$B$46),INDEX($G$42:$G$46,MATCH(E403,$B$42:$B$46,0)),$D$7))</x:f>
        <x:v>0</x:v>
      </x:c>
      <x:c r="K403" s="73" t="n">
        <x:f>IF(OR(L403="",L403="Выходной"),0,IF(L403="Готово",ROUND(24*MOD(I403-H403,1)-J403/60,10),"Проверить"))</x:f>
        <x:v>0</x:v>
      </x:c>
      <x:c r="L403" s="74" t="str">
        <x:f>IF(E403="","",IF(C403="","Нет дня",IF(E403="В","Выходной",IF(LEN(TRIM($B$32))=0,"Нет имени",IF(COUNTIFS($B$10:$B$33,$B$32)&gt;1,"Повтор имени",IF(OR(E403=$B$42,E403=$B$43,E403=$B$44,E403=$B$45,E403=$B$46),IF(INDEX($I$42:$I$46,MATCH(E403,$B$42:$B$46,0))="Готово","Готово","Проверьте смену"),IF(OR(IFERROR(SEARCH("-",E403),0)=0,IFERROR(SEARCH("-",E403,SEARCH("-",E403)+1),0)&gt;0),"Нет кода",IF(OR(H403&lt;0,I403&lt;0),"Неверное время",IF(H403=I403,"Начало равно концу",IF(NOT(ISNUMBER($D$7)),"Проверьте перерыв",IF(OR($D$7&lt;0,$D$7&lt;&gt;INT($D$7)),"Проверьте перерыв",IF($D$7&gt;=ROUND(MOD(I403-H403,1)*1440,8),"Перерыв не меньше смены","Готово"))))))))))))</x:f>
      </x:c>
      <x:c r="M403" s="3"/>
      <x:c r="N403" s="3"/>
      <x:c r="O403" s="3"/>
      <x:c r="P403" s="3"/>
      <x:c r="Q403" s="3"/>
      <x:c r="R403" s="3"/>
      <x:c r="S403" s="3"/>
      <x:c r="T403" s="3"/>
      <x:c r="U403" s="3"/>
      <x:c r="V403" s="3"/>
      <x:c r="W403" s="3"/>
      <x:c r="X403" s="3"/>
      <x:c r="Y403" s="3"/>
      <x:c r="Z403" s="3"/>
      <x:c r="AA403" s="3"/>
      <x:c r="AB403" s="3"/>
      <x:c r="AC403" s="3"/>
      <x:c r="AD403" s="3"/>
      <x:c r="AE403" s="3"/>
      <x:c r="AF403" s="3"/>
      <x:c r="AG403" s="3"/>
      <x:c r="AH403" s="3"/>
      <x:c r="AI403" s="3"/>
      <x:c r="AJ403" s="3"/>
      <x:c r="AK403" s="3"/>
    </x:row>
    <x:row r="404" ht="30" customHeight="1">
      <x:c r="A404" s="3"/>
      <x:c r="B404" s="69" t="str">
        <x:f>IF($B$32="","",$B$32)</x:f>
      </x:c>
      <x:c r="C404" s="70" t="n">
        <x:f>IF(K$8="","",K$8)</x:f>
        <x:v>46334</x:v>
      </x:c>
      <x:c r="D404" s="69" t="str">
        <x:f>IF(K32="","",K32)</x:f>
      </x:c>
      <x:c r="E404" s="69" t="str">
        <x:f>IFERROR(UPPER(CONCATENATE("",SUBSTITUTE(CONCATENATE("",SUBSTITUTE(CONCATENATE("",SUBSTITUTE(TRIM(CONCATENATE("",D404))," ","")),"–","-")),"—","-"))),CONCATENATE("",D404))</x:f>
      </x:c>
      <x:c r="F404" s="69" t="str">
        <x:f>IFERROR(LEFT(CONCATENATE("[",E404),SEARCH("-",E404)),"")</x:f>
      </x:c>
      <x:c r="G404" s="69" t="str">
        <x:f>IFERROR(MID(CONCATENATE(E404,"]"),SEARCH("-",E404)+1,32),"")</x:f>
      </x:c>
      <x:c r="H404" s="71" t="str">
        <x:f>IF(OR(E404="",E404="В"),"",IF(OR(E404=$B$42,E404=$B$43,E404=$B$44,E404=$B$45,E404=$B$46),INDEX($E$42:$E$46,MATCH(E404,$B$42:$B$46,0)),IFERROR(IF(ISNUMBER(SEARCH(":",F404)),IF(AND(OR((LEN(F404)-1)=4,(LEN(F404)-1)=5),MID(F404,1+(LEN(F404)-1)-2,1)=":",ISNUMBER(VALUE(MID(F404,2,1))),IF((LEN(F404)-1)=5,ISNUMBER(VALUE(MID(F404,3,1))),TRUE),ISNUMBER(VALUE(MID(F404,1+(LEN(F404)-1)-1,1))),ISNUMBER(VALUE(MID(F404,1+(LEN(F404)-1),1))),VALUE(MID(F404,2,(LEN(F404)-1)-3))&lt;24,VALUE(MID(F404,1+(LEN(F404)-1)-1,2))&lt;60),VALUE(MID(F404,2,(LEN(F404)-1)-3))/24+VALUE(MID(F404,1+(LEN(F404)-1)-1,2))/1440,-1),IF(AND((LEN(F404)-1)&gt;=1,(LEN(F404)-1)&lt;=2,ISNUMBER(VALUE(MID(F404,2,1))),IF((LEN(F404)-1)=2,ISNUMBER(VALUE(MID(F404,3,1))),TRUE),VALUE(MID(F404,2,(LEN(F404)-1)))&lt;24),VALUE(MID(F404,2,(LEN(F404)-1)))/24,-1)),-1)))</x:f>
      </x:c>
      <x:c r="I404" s="71" t="str">
        <x:f>IF(OR(E404="",E404="В"),"",IF(OR(E404=$B$42,E404=$B$43,E404=$B$44,E404=$B$45,E404=$B$46),INDEX($F$42:$F$46,MATCH(E404,$B$42:$B$46,0)),IFERROR(IF(ISNUMBER(SEARCH(":",G404)),IF(AND(OR((LEN(G404)-1)=4,(LEN(G404)-1)=5),MID(G404,0+(LEN(G404)-1)-2,1)=":",ISNUMBER(VALUE(MID(G404,1,1))),IF((LEN(G404)-1)=5,ISNUMBER(VALUE(MID(G404,2,1))),TRUE),ISNUMBER(VALUE(MID(G404,0+(LEN(G404)-1)-1,1))),ISNUMBER(VALUE(MID(G404,0+(LEN(G404)-1),1))),VALUE(MID(G404,1,(LEN(G404)-1)-3))&lt;24,VALUE(MID(G404,0+(LEN(G404)-1)-1,2))&lt;60),VALUE(MID(G404,1,(LEN(G404)-1)-3))/24+VALUE(MID(G404,0+(LEN(G404)-1)-1,2))/1440,-1),IF(AND((LEN(G404)-1)&gt;=1,(LEN(G404)-1)&lt;=2,ISNUMBER(VALUE(MID(G404,1,1))),IF((LEN(G404)-1)=2,ISNUMBER(VALUE(MID(G404,2,1))),TRUE),VALUE(MID(G404,1,(LEN(G404)-1)))&lt;24),VALUE(MID(G404,1,(LEN(G404)-1)))/24,-1)),-1)))</x:f>
      </x:c>
      <x:c r="J404" s="72" t="n">
        <x:f>IF(OR(E404="",E404="В"),0,IF(OR(E404=$B$42,E404=$B$43,E404=$B$44,E404=$B$45,E404=$B$46),INDEX($G$42:$G$46,MATCH(E404,$B$42:$B$46,0)),$D$7))</x:f>
        <x:v>0</x:v>
      </x:c>
      <x:c r="K404" s="73" t="n">
        <x:f>IF(OR(L404="",L404="Выходной"),0,IF(L404="Готово",ROUND(24*MOD(I404-H404,1)-J404/60,10),"Проверить"))</x:f>
        <x:v>0</x:v>
      </x:c>
      <x:c r="L404" s="74" t="str">
        <x:f>IF(E404="","",IF(C404="","Нет дня",IF(E404="В","Выходной",IF(LEN(TRIM($B$32))=0,"Нет имени",IF(COUNTIFS($B$10:$B$33,$B$32)&gt;1,"Повтор имени",IF(OR(E404=$B$42,E404=$B$43,E404=$B$44,E404=$B$45,E404=$B$46),IF(INDEX($I$42:$I$46,MATCH(E404,$B$42:$B$46,0))="Готово","Готово","Проверьте смену"),IF(OR(IFERROR(SEARCH("-",E404),0)=0,IFERROR(SEARCH("-",E404,SEARCH("-",E404)+1),0)&gt;0),"Нет кода",IF(OR(H404&lt;0,I404&lt;0),"Неверное время",IF(H404=I404,"Начало равно концу",IF(NOT(ISNUMBER($D$7)),"Проверьте перерыв",IF(OR($D$7&lt;0,$D$7&lt;&gt;INT($D$7)),"Проверьте перерыв",IF($D$7&gt;=ROUND(MOD(I404-H404,1)*1440,8),"Перерыв не меньше смены","Готово"))))))))))))</x:f>
      </x:c>
      <x:c r="M404" s="3"/>
      <x:c r="N404" s="3"/>
      <x:c r="O404" s="3"/>
      <x:c r="P404" s="3"/>
      <x:c r="Q404" s="3"/>
      <x:c r="R404" s="3"/>
      <x:c r="S404" s="3"/>
      <x:c r="T404" s="3"/>
      <x:c r="U404" s="3"/>
      <x:c r="V404" s="3"/>
      <x:c r="W404" s="3"/>
      <x:c r="X404" s="3"/>
      <x:c r="Y404" s="3"/>
      <x:c r="Z404" s="3"/>
      <x:c r="AA404" s="3"/>
      <x:c r="AB404" s="3"/>
      <x:c r="AC404" s="3"/>
      <x:c r="AD404" s="3"/>
      <x:c r="AE404" s="3"/>
      <x:c r="AF404" s="3"/>
      <x:c r="AG404" s="3"/>
      <x:c r="AH404" s="3"/>
      <x:c r="AI404" s="3"/>
      <x:c r="AJ404" s="3"/>
      <x:c r="AK404" s="3"/>
    </x:row>
    <x:row r="405" ht="30" customHeight="1">
      <x:c r="A405" s="3"/>
      <x:c r="B405" s="69" t="str">
        <x:f>IF($B$32="","",$B$32)</x:f>
      </x:c>
      <x:c r="C405" s="70" t="n">
        <x:f>IF(L$8="","",L$8)</x:f>
        <x:v>46335</x:v>
      </x:c>
      <x:c r="D405" s="69" t="str">
        <x:f>IF(L32="","",L32)</x:f>
      </x:c>
      <x:c r="E405" s="69" t="str">
        <x:f>IFERROR(UPPER(CONCATENATE("",SUBSTITUTE(CONCATENATE("",SUBSTITUTE(CONCATENATE("",SUBSTITUTE(TRIM(CONCATENATE("",D405))," ","")),"–","-")),"—","-"))),CONCATENATE("",D405))</x:f>
      </x:c>
      <x:c r="F405" s="69" t="str">
        <x:f>IFERROR(LEFT(CONCATENATE("[",E405),SEARCH("-",E405)),"")</x:f>
      </x:c>
      <x:c r="G405" s="69" t="str">
        <x:f>IFERROR(MID(CONCATENATE(E405,"]"),SEARCH("-",E405)+1,32),"")</x:f>
      </x:c>
      <x:c r="H405" s="71" t="str">
        <x:f>IF(OR(E405="",E405="В"),"",IF(OR(E405=$B$42,E405=$B$43,E405=$B$44,E405=$B$45,E405=$B$46),INDEX($E$42:$E$46,MATCH(E405,$B$42:$B$46,0)),IFERROR(IF(ISNUMBER(SEARCH(":",F405)),IF(AND(OR((LEN(F405)-1)=4,(LEN(F405)-1)=5),MID(F405,1+(LEN(F405)-1)-2,1)=":",ISNUMBER(VALUE(MID(F405,2,1))),IF((LEN(F405)-1)=5,ISNUMBER(VALUE(MID(F405,3,1))),TRUE),ISNUMBER(VALUE(MID(F405,1+(LEN(F405)-1)-1,1))),ISNUMBER(VALUE(MID(F405,1+(LEN(F405)-1),1))),VALUE(MID(F405,2,(LEN(F405)-1)-3))&lt;24,VALUE(MID(F405,1+(LEN(F405)-1)-1,2))&lt;60),VALUE(MID(F405,2,(LEN(F405)-1)-3))/24+VALUE(MID(F405,1+(LEN(F405)-1)-1,2))/1440,-1),IF(AND((LEN(F405)-1)&gt;=1,(LEN(F405)-1)&lt;=2,ISNUMBER(VALUE(MID(F405,2,1))),IF((LEN(F405)-1)=2,ISNUMBER(VALUE(MID(F405,3,1))),TRUE),VALUE(MID(F405,2,(LEN(F405)-1)))&lt;24),VALUE(MID(F405,2,(LEN(F405)-1)))/24,-1)),-1)))</x:f>
      </x:c>
      <x:c r="I405" s="71" t="str">
        <x:f>IF(OR(E405="",E405="В"),"",IF(OR(E405=$B$42,E405=$B$43,E405=$B$44,E405=$B$45,E405=$B$46),INDEX($F$42:$F$46,MATCH(E405,$B$42:$B$46,0)),IFERROR(IF(ISNUMBER(SEARCH(":",G405)),IF(AND(OR((LEN(G405)-1)=4,(LEN(G405)-1)=5),MID(G405,0+(LEN(G405)-1)-2,1)=":",ISNUMBER(VALUE(MID(G405,1,1))),IF((LEN(G405)-1)=5,ISNUMBER(VALUE(MID(G405,2,1))),TRUE),ISNUMBER(VALUE(MID(G405,0+(LEN(G405)-1)-1,1))),ISNUMBER(VALUE(MID(G405,0+(LEN(G405)-1),1))),VALUE(MID(G405,1,(LEN(G405)-1)-3))&lt;24,VALUE(MID(G405,0+(LEN(G405)-1)-1,2))&lt;60),VALUE(MID(G405,1,(LEN(G405)-1)-3))/24+VALUE(MID(G405,0+(LEN(G405)-1)-1,2))/1440,-1),IF(AND((LEN(G405)-1)&gt;=1,(LEN(G405)-1)&lt;=2,ISNUMBER(VALUE(MID(G405,1,1))),IF((LEN(G405)-1)=2,ISNUMBER(VALUE(MID(G405,2,1))),TRUE),VALUE(MID(G405,1,(LEN(G405)-1)))&lt;24),VALUE(MID(G405,1,(LEN(G405)-1)))/24,-1)),-1)))</x:f>
      </x:c>
      <x:c r="J405" s="72" t="n">
        <x:f>IF(OR(E405="",E405="В"),0,IF(OR(E405=$B$42,E405=$B$43,E405=$B$44,E405=$B$45,E405=$B$46),INDEX($G$42:$G$46,MATCH(E405,$B$42:$B$46,0)),$D$7))</x:f>
        <x:v>0</x:v>
      </x:c>
      <x:c r="K405" s="73" t="n">
        <x:f>IF(OR(L405="",L405="Выходной"),0,IF(L405="Готово",ROUND(24*MOD(I405-H405,1)-J405/60,10),"Проверить"))</x:f>
        <x:v>0</x:v>
      </x:c>
      <x:c r="L405" s="74" t="str">
        <x:f>IF(E405="","",IF(C405="","Нет дня",IF(E405="В","Выходной",IF(LEN(TRIM($B$32))=0,"Нет имени",IF(COUNTIFS($B$10:$B$33,$B$32)&gt;1,"Повтор имени",IF(OR(E405=$B$42,E405=$B$43,E405=$B$44,E405=$B$45,E405=$B$46),IF(INDEX($I$42:$I$46,MATCH(E405,$B$42:$B$46,0))="Готово","Готово","Проверьте смену"),IF(OR(IFERROR(SEARCH("-",E405),0)=0,IFERROR(SEARCH("-",E405,SEARCH("-",E405)+1),0)&gt;0),"Нет кода",IF(OR(H405&lt;0,I405&lt;0),"Неверное время",IF(H405=I405,"Начало равно концу",IF(NOT(ISNUMBER($D$7)),"Проверьте перерыв",IF(OR($D$7&lt;0,$D$7&lt;&gt;INT($D$7)),"Проверьте перерыв",IF($D$7&gt;=ROUND(MOD(I405-H405,1)*1440,8),"Перерыв не меньше смены","Готово"))))))))))))</x:f>
      </x:c>
      <x:c r="M405" s="3"/>
      <x:c r="N405" s="3"/>
      <x:c r="O405" s="3"/>
      <x:c r="P405" s="3"/>
      <x:c r="Q405" s="3"/>
      <x:c r="R405" s="3"/>
      <x:c r="S405" s="3"/>
      <x:c r="T405" s="3"/>
      <x:c r="U405" s="3"/>
      <x:c r="V405" s="3"/>
      <x:c r="W405" s="3"/>
      <x:c r="X405" s="3"/>
      <x:c r="Y405" s="3"/>
      <x:c r="Z405" s="3"/>
      <x:c r="AA405" s="3"/>
      <x:c r="AB405" s="3"/>
      <x:c r="AC405" s="3"/>
      <x:c r="AD405" s="3"/>
      <x:c r="AE405" s="3"/>
      <x:c r="AF405" s="3"/>
      <x:c r="AG405" s="3"/>
      <x:c r="AH405" s="3"/>
      <x:c r="AI405" s="3"/>
      <x:c r="AJ405" s="3"/>
      <x:c r="AK405" s="3"/>
    </x:row>
    <x:row r="406" ht="30" customHeight="1">
      <x:c r="A406" s="3"/>
      <x:c r="B406" s="69" t="str">
        <x:f>IF($B$32="","",$B$32)</x:f>
      </x:c>
      <x:c r="C406" s="70" t="n">
        <x:f>IF(M$8="","",M$8)</x:f>
        <x:v>46336</x:v>
      </x:c>
      <x:c r="D406" s="69" t="str">
        <x:f>IF(M32="","",M32)</x:f>
      </x:c>
      <x:c r="E406" s="69" t="str">
        <x:f>IFERROR(UPPER(CONCATENATE("",SUBSTITUTE(CONCATENATE("",SUBSTITUTE(CONCATENATE("",SUBSTITUTE(TRIM(CONCATENATE("",D406))," ","")),"–","-")),"—","-"))),CONCATENATE("",D406))</x:f>
      </x:c>
      <x:c r="F406" s="69" t="str">
        <x:f>IFERROR(LEFT(CONCATENATE("[",E406),SEARCH("-",E406)),"")</x:f>
      </x:c>
      <x:c r="G406" s="69" t="str">
        <x:f>IFERROR(MID(CONCATENATE(E406,"]"),SEARCH("-",E406)+1,32),"")</x:f>
      </x:c>
      <x:c r="H406" s="71" t="str">
        <x:f>IF(OR(E406="",E406="В"),"",IF(OR(E406=$B$42,E406=$B$43,E406=$B$44,E406=$B$45,E406=$B$46),INDEX($E$42:$E$46,MATCH(E406,$B$42:$B$46,0)),IFERROR(IF(ISNUMBER(SEARCH(":",F406)),IF(AND(OR((LEN(F406)-1)=4,(LEN(F406)-1)=5),MID(F406,1+(LEN(F406)-1)-2,1)=":",ISNUMBER(VALUE(MID(F406,2,1))),IF((LEN(F406)-1)=5,ISNUMBER(VALUE(MID(F406,3,1))),TRUE),ISNUMBER(VALUE(MID(F406,1+(LEN(F406)-1)-1,1))),ISNUMBER(VALUE(MID(F406,1+(LEN(F406)-1),1))),VALUE(MID(F406,2,(LEN(F406)-1)-3))&lt;24,VALUE(MID(F406,1+(LEN(F406)-1)-1,2))&lt;60),VALUE(MID(F406,2,(LEN(F406)-1)-3))/24+VALUE(MID(F406,1+(LEN(F406)-1)-1,2))/1440,-1),IF(AND((LEN(F406)-1)&gt;=1,(LEN(F406)-1)&lt;=2,ISNUMBER(VALUE(MID(F406,2,1))),IF((LEN(F406)-1)=2,ISNUMBER(VALUE(MID(F406,3,1))),TRUE),VALUE(MID(F406,2,(LEN(F406)-1)))&lt;24),VALUE(MID(F406,2,(LEN(F406)-1)))/24,-1)),-1)))</x:f>
      </x:c>
      <x:c r="I406" s="71" t="str">
        <x:f>IF(OR(E406="",E406="В"),"",IF(OR(E406=$B$42,E406=$B$43,E406=$B$44,E406=$B$45,E406=$B$46),INDEX($F$42:$F$46,MATCH(E406,$B$42:$B$46,0)),IFERROR(IF(ISNUMBER(SEARCH(":",G406)),IF(AND(OR((LEN(G406)-1)=4,(LEN(G406)-1)=5),MID(G406,0+(LEN(G406)-1)-2,1)=":",ISNUMBER(VALUE(MID(G406,1,1))),IF((LEN(G406)-1)=5,ISNUMBER(VALUE(MID(G406,2,1))),TRUE),ISNUMBER(VALUE(MID(G406,0+(LEN(G406)-1)-1,1))),ISNUMBER(VALUE(MID(G406,0+(LEN(G406)-1),1))),VALUE(MID(G406,1,(LEN(G406)-1)-3))&lt;24,VALUE(MID(G406,0+(LEN(G406)-1)-1,2))&lt;60),VALUE(MID(G406,1,(LEN(G406)-1)-3))/24+VALUE(MID(G406,0+(LEN(G406)-1)-1,2))/1440,-1),IF(AND((LEN(G406)-1)&gt;=1,(LEN(G406)-1)&lt;=2,ISNUMBER(VALUE(MID(G406,1,1))),IF((LEN(G406)-1)=2,ISNUMBER(VALUE(MID(G406,2,1))),TRUE),VALUE(MID(G406,1,(LEN(G406)-1)))&lt;24),VALUE(MID(G406,1,(LEN(G406)-1)))/24,-1)),-1)))</x:f>
      </x:c>
      <x:c r="J406" s="72" t="n">
        <x:f>IF(OR(E406="",E406="В"),0,IF(OR(E406=$B$42,E406=$B$43,E406=$B$44,E406=$B$45,E406=$B$46),INDEX($G$42:$G$46,MATCH(E406,$B$42:$B$46,0)),$D$7))</x:f>
        <x:v>0</x:v>
      </x:c>
      <x:c r="K406" s="73" t="n">
        <x:f>IF(OR(L406="",L406="Выходной"),0,IF(L406="Готово",ROUND(24*MOD(I406-H406,1)-J406/60,10),"Проверить"))</x:f>
        <x:v>0</x:v>
      </x:c>
      <x:c r="L406" s="74" t="str">
        <x:f>IF(E406="","",IF(C406="","Нет дня",IF(E406="В","Выходной",IF(LEN(TRIM($B$32))=0,"Нет имени",IF(COUNTIFS($B$10:$B$33,$B$32)&gt;1,"Повтор имени",IF(OR(E406=$B$42,E406=$B$43,E406=$B$44,E406=$B$45,E406=$B$46),IF(INDEX($I$42:$I$46,MATCH(E406,$B$42:$B$46,0))="Готово","Готово","Проверьте смену"),IF(OR(IFERROR(SEARCH("-",E406),0)=0,IFERROR(SEARCH("-",E406,SEARCH("-",E406)+1),0)&gt;0),"Нет кода",IF(OR(H406&lt;0,I406&lt;0),"Неверное время",IF(H406=I406,"Начало равно концу",IF(NOT(ISNUMBER($D$7)),"Проверьте перерыв",IF(OR($D$7&lt;0,$D$7&lt;&gt;INT($D$7)),"Проверьте перерыв",IF($D$7&gt;=ROUND(MOD(I406-H406,1)*1440,8),"Перерыв не меньше смены","Готово"))))))))))))</x:f>
      </x:c>
      <x:c r="M406" s="3"/>
      <x:c r="N406" s="3"/>
      <x:c r="O406" s="3"/>
      <x:c r="P406" s="3"/>
      <x:c r="Q406" s="3"/>
      <x:c r="R406" s="3"/>
      <x:c r="S406" s="3"/>
      <x:c r="T406" s="3"/>
      <x:c r="U406" s="3"/>
      <x:c r="V406" s="3"/>
      <x:c r="W406" s="3"/>
      <x:c r="X406" s="3"/>
      <x:c r="Y406" s="3"/>
      <x:c r="Z406" s="3"/>
      <x:c r="AA406" s="3"/>
      <x:c r="AB406" s="3"/>
      <x:c r="AC406" s="3"/>
      <x:c r="AD406" s="3"/>
      <x:c r="AE406" s="3"/>
      <x:c r="AF406" s="3"/>
      <x:c r="AG406" s="3"/>
      <x:c r="AH406" s="3"/>
      <x:c r="AI406" s="3"/>
      <x:c r="AJ406" s="3"/>
      <x:c r="AK406" s="3"/>
    </x:row>
    <x:row r="407" ht="30" customHeight="1">
      <x:c r="A407" s="3"/>
      <x:c r="B407" s="69" t="str">
        <x:f>IF($B$32="","",$B$32)</x:f>
      </x:c>
      <x:c r="C407" s="70" t="n">
        <x:f>IF(N$8="","",N$8)</x:f>
        <x:v>46337</x:v>
      </x:c>
      <x:c r="D407" s="69" t="str">
        <x:f>IF(N32="","",N32)</x:f>
      </x:c>
      <x:c r="E407" s="69" t="str">
        <x:f>IFERROR(UPPER(CONCATENATE("",SUBSTITUTE(CONCATENATE("",SUBSTITUTE(CONCATENATE("",SUBSTITUTE(TRIM(CONCATENATE("",D407))," ","")),"–","-")),"—","-"))),CONCATENATE("",D407))</x:f>
      </x:c>
      <x:c r="F407" s="69" t="str">
        <x:f>IFERROR(LEFT(CONCATENATE("[",E407),SEARCH("-",E407)),"")</x:f>
      </x:c>
      <x:c r="G407" s="69" t="str">
        <x:f>IFERROR(MID(CONCATENATE(E407,"]"),SEARCH("-",E407)+1,32),"")</x:f>
      </x:c>
      <x:c r="H407" s="71" t="str">
        <x:f>IF(OR(E407="",E407="В"),"",IF(OR(E407=$B$42,E407=$B$43,E407=$B$44,E407=$B$45,E407=$B$46),INDEX($E$42:$E$46,MATCH(E407,$B$42:$B$46,0)),IFERROR(IF(ISNUMBER(SEARCH(":",F407)),IF(AND(OR((LEN(F407)-1)=4,(LEN(F407)-1)=5),MID(F407,1+(LEN(F407)-1)-2,1)=":",ISNUMBER(VALUE(MID(F407,2,1))),IF((LEN(F407)-1)=5,ISNUMBER(VALUE(MID(F407,3,1))),TRUE),ISNUMBER(VALUE(MID(F407,1+(LEN(F407)-1)-1,1))),ISNUMBER(VALUE(MID(F407,1+(LEN(F407)-1),1))),VALUE(MID(F407,2,(LEN(F407)-1)-3))&lt;24,VALUE(MID(F407,1+(LEN(F407)-1)-1,2))&lt;60),VALUE(MID(F407,2,(LEN(F407)-1)-3))/24+VALUE(MID(F407,1+(LEN(F407)-1)-1,2))/1440,-1),IF(AND((LEN(F407)-1)&gt;=1,(LEN(F407)-1)&lt;=2,ISNUMBER(VALUE(MID(F407,2,1))),IF((LEN(F407)-1)=2,ISNUMBER(VALUE(MID(F407,3,1))),TRUE),VALUE(MID(F407,2,(LEN(F407)-1)))&lt;24),VALUE(MID(F407,2,(LEN(F407)-1)))/24,-1)),-1)))</x:f>
      </x:c>
      <x:c r="I407" s="71" t="str">
        <x:f>IF(OR(E407="",E407="В"),"",IF(OR(E407=$B$42,E407=$B$43,E407=$B$44,E407=$B$45,E407=$B$46),INDEX($F$42:$F$46,MATCH(E407,$B$42:$B$46,0)),IFERROR(IF(ISNUMBER(SEARCH(":",G407)),IF(AND(OR((LEN(G407)-1)=4,(LEN(G407)-1)=5),MID(G407,0+(LEN(G407)-1)-2,1)=":",ISNUMBER(VALUE(MID(G407,1,1))),IF((LEN(G407)-1)=5,ISNUMBER(VALUE(MID(G407,2,1))),TRUE),ISNUMBER(VALUE(MID(G407,0+(LEN(G407)-1)-1,1))),ISNUMBER(VALUE(MID(G407,0+(LEN(G407)-1),1))),VALUE(MID(G407,1,(LEN(G407)-1)-3))&lt;24,VALUE(MID(G407,0+(LEN(G407)-1)-1,2))&lt;60),VALUE(MID(G407,1,(LEN(G407)-1)-3))/24+VALUE(MID(G407,0+(LEN(G407)-1)-1,2))/1440,-1),IF(AND((LEN(G407)-1)&gt;=1,(LEN(G407)-1)&lt;=2,ISNUMBER(VALUE(MID(G407,1,1))),IF((LEN(G407)-1)=2,ISNUMBER(VALUE(MID(G407,2,1))),TRUE),VALUE(MID(G407,1,(LEN(G407)-1)))&lt;24),VALUE(MID(G407,1,(LEN(G407)-1)))/24,-1)),-1)))</x:f>
      </x:c>
      <x:c r="J407" s="72" t="n">
        <x:f>IF(OR(E407="",E407="В"),0,IF(OR(E407=$B$42,E407=$B$43,E407=$B$44,E407=$B$45,E407=$B$46),INDEX($G$42:$G$46,MATCH(E407,$B$42:$B$46,0)),$D$7))</x:f>
        <x:v>0</x:v>
      </x:c>
      <x:c r="K407" s="73" t="n">
        <x:f>IF(OR(L407="",L407="Выходной"),0,IF(L407="Готово",ROUND(24*MOD(I407-H407,1)-J407/60,10),"Проверить"))</x:f>
        <x:v>0</x:v>
      </x:c>
      <x:c r="L407" s="74" t="str">
        <x:f>IF(E407="","",IF(C407="","Нет дня",IF(E407="В","Выходной",IF(LEN(TRIM($B$32))=0,"Нет имени",IF(COUNTIFS($B$10:$B$33,$B$32)&gt;1,"Повтор имени",IF(OR(E407=$B$42,E407=$B$43,E407=$B$44,E407=$B$45,E407=$B$46),IF(INDEX($I$42:$I$46,MATCH(E407,$B$42:$B$46,0))="Готово","Готово","Проверьте смену"),IF(OR(IFERROR(SEARCH("-",E407),0)=0,IFERROR(SEARCH("-",E407,SEARCH("-",E407)+1),0)&gt;0),"Нет кода",IF(OR(H407&lt;0,I407&lt;0),"Неверное время",IF(H407=I407,"Начало равно концу",IF(NOT(ISNUMBER($D$7)),"Проверьте перерыв",IF(OR($D$7&lt;0,$D$7&lt;&gt;INT($D$7)),"Проверьте перерыв",IF($D$7&gt;=ROUND(MOD(I407-H407,1)*1440,8),"Перерыв не меньше смены","Готово"))))))))))))</x:f>
      </x:c>
      <x:c r="M407" s="3"/>
      <x:c r="N407" s="3"/>
      <x:c r="O407" s="3"/>
      <x:c r="P407" s="3"/>
      <x:c r="Q407" s="3"/>
      <x:c r="R407" s="3"/>
      <x:c r="S407" s="3"/>
      <x:c r="T407" s="3"/>
      <x:c r="U407" s="3"/>
      <x:c r="V407" s="3"/>
      <x:c r="W407" s="3"/>
      <x:c r="X407" s="3"/>
      <x:c r="Y407" s="3"/>
      <x:c r="Z407" s="3"/>
      <x:c r="AA407" s="3"/>
      <x:c r="AB407" s="3"/>
      <x:c r="AC407" s="3"/>
      <x:c r="AD407" s="3"/>
      <x:c r="AE407" s="3"/>
      <x:c r="AF407" s="3"/>
      <x:c r="AG407" s="3"/>
      <x:c r="AH407" s="3"/>
      <x:c r="AI407" s="3"/>
      <x:c r="AJ407" s="3"/>
      <x:c r="AK407" s="3"/>
    </x:row>
    <x:row r="408" ht="30" customHeight="1">
      <x:c r="A408" s="3"/>
      <x:c r="B408" s="69" t="str">
        <x:f>IF($B$32="","",$B$32)</x:f>
      </x:c>
      <x:c r="C408" s="70" t="n">
        <x:f>IF(O$8="","",O$8)</x:f>
        <x:v>46338</x:v>
      </x:c>
      <x:c r="D408" s="69" t="str">
        <x:f>IF(O32="","",O32)</x:f>
      </x:c>
      <x:c r="E408" s="69" t="str">
        <x:f>IFERROR(UPPER(CONCATENATE("",SUBSTITUTE(CONCATENATE("",SUBSTITUTE(CONCATENATE("",SUBSTITUTE(TRIM(CONCATENATE("",D408))," ","")),"–","-")),"—","-"))),CONCATENATE("",D408))</x:f>
      </x:c>
      <x:c r="F408" s="69" t="str">
        <x:f>IFERROR(LEFT(CONCATENATE("[",E408),SEARCH("-",E408)),"")</x:f>
      </x:c>
      <x:c r="G408" s="69" t="str">
        <x:f>IFERROR(MID(CONCATENATE(E408,"]"),SEARCH("-",E408)+1,32),"")</x:f>
      </x:c>
      <x:c r="H408" s="71" t="str">
        <x:f>IF(OR(E408="",E408="В"),"",IF(OR(E408=$B$42,E408=$B$43,E408=$B$44,E408=$B$45,E408=$B$46),INDEX($E$42:$E$46,MATCH(E408,$B$42:$B$46,0)),IFERROR(IF(ISNUMBER(SEARCH(":",F408)),IF(AND(OR((LEN(F408)-1)=4,(LEN(F408)-1)=5),MID(F408,1+(LEN(F408)-1)-2,1)=":",ISNUMBER(VALUE(MID(F408,2,1))),IF((LEN(F408)-1)=5,ISNUMBER(VALUE(MID(F408,3,1))),TRUE),ISNUMBER(VALUE(MID(F408,1+(LEN(F408)-1)-1,1))),ISNUMBER(VALUE(MID(F408,1+(LEN(F408)-1),1))),VALUE(MID(F408,2,(LEN(F408)-1)-3))&lt;24,VALUE(MID(F408,1+(LEN(F408)-1)-1,2))&lt;60),VALUE(MID(F408,2,(LEN(F408)-1)-3))/24+VALUE(MID(F408,1+(LEN(F408)-1)-1,2))/1440,-1),IF(AND((LEN(F408)-1)&gt;=1,(LEN(F408)-1)&lt;=2,ISNUMBER(VALUE(MID(F408,2,1))),IF((LEN(F408)-1)=2,ISNUMBER(VALUE(MID(F408,3,1))),TRUE),VALUE(MID(F408,2,(LEN(F408)-1)))&lt;24),VALUE(MID(F408,2,(LEN(F408)-1)))/24,-1)),-1)))</x:f>
      </x:c>
      <x:c r="I408" s="71" t="str">
        <x:f>IF(OR(E408="",E408="В"),"",IF(OR(E408=$B$42,E408=$B$43,E408=$B$44,E408=$B$45,E408=$B$46),INDEX($F$42:$F$46,MATCH(E408,$B$42:$B$46,0)),IFERROR(IF(ISNUMBER(SEARCH(":",G408)),IF(AND(OR((LEN(G408)-1)=4,(LEN(G408)-1)=5),MID(G408,0+(LEN(G408)-1)-2,1)=":",ISNUMBER(VALUE(MID(G408,1,1))),IF((LEN(G408)-1)=5,ISNUMBER(VALUE(MID(G408,2,1))),TRUE),ISNUMBER(VALUE(MID(G408,0+(LEN(G408)-1)-1,1))),ISNUMBER(VALUE(MID(G408,0+(LEN(G408)-1),1))),VALUE(MID(G408,1,(LEN(G408)-1)-3))&lt;24,VALUE(MID(G408,0+(LEN(G408)-1)-1,2))&lt;60),VALUE(MID(G408,1,(LEN(G408)-1)-3))/24+VALUE(MID(G408,0+(LEN(G408)-1)-1,2))/1440,-1),IF(AND((LEN(G408)-1)&gt;=1,(LEN(G408)-1)&lt;=2,ISNUMBER(VALUE(MID(G408,1,1))),IF((LEN(G408)-1)=2,ISNUMBER(VALUE(MID(G408,2,1))),TRUE),VALUE(MID(G408,1,(LEN(G408)-1)))&lt;24),VALUE(MID(G408,1,(LEN(G408)-1)))/24,-1)),-1)))</x:f>
      </x:c>
      <x:c r="J408" s="72" t="n">
        <x:f>IF(OR(E408="",E408="В"),0,IF(OR(E408=$B$42,E408=$B$43,E408=$B$44,E408=$B$45,E408=$B$46),INDEX($G$42:$G$46,MATCH(E408,$B$42:$B$46,0)),$D$7))</x:f>
        <x:v>0</x:v>
      </x:c>
      <x:c r="K408" s="73" t="n">
        <x:f>IF(OR(L408="",L408="Выходной"),0,IF(L408="Готово",ROUND(24*MOD(I408-H408,1)-J408/60,10),"Проверить"))</x:f>
        <x:v>0</x:v>
      </x:c>
      <x:c r="L408" s="74" t="str">
        <x:f>IF(E408="","",IF(C408="","Нет дня",IF(E408="В","Выходной",IF(LEN(TRIM($B$32))=0,"Нет имени",IF(COUNTIFS($B$10:$B$33,$B$32)&gt;1,"Повтор имени",IF(OR(E408=$B$42,E408=$B$43,E408=$B$44,E408=$B$45,E408=$B$46),IF(INDEX($I$42:$I$46,MATCH(E408,$B$42:$B$46,0))="Готово","Готово","Проверьте смену"),IF(OR(IFERROR(SEARCH("-",E408),0)=0,IFERROR(SEARCH("-",E408,SEARCH("-",E408)+1),0)&gt;0),"Нет кода",IF(OR(H408&lt;0,I408&lt;0),"Неверное время",IF(H408=I408,"Начало равно концу",IF(NOT(ISNUMBER($D$7)),"Проверьте перерыв",IF(OR($D$7&lt;0,$D$7&lt;&gt;INT($D$7)),"Проверьте перерыв",IF($D$7&gt;=ROUND(MOD(I408-H408,1)*1440,8),"Перерыв не меньше смены","Готово"))))))))))))</x:f>
      </x:c>
      <x:c r="M408" s="3"/>
      <x:c r="N408" s="3"/>
      <x:c r="O408" s="3"/>
      <x:c r="P408" s="3"/>
      <x:c r="Q408" s="3"/>
      <x:c r="R408" s="3"/>
      <x:c r="S408" s="3"/>
      <x:c r="T408" s="3"/>
      <x:c r="U408" s="3"/>
      <x:c r="V408" s="3"/>
      <x:c r="W408" s="3"/>
      <x:c r="X408" s="3"/>
      <x:c r="Y408" s="3"/>
      <x:c r="Z408" s="3"/>
      <x:c r="AA408" s="3"/>
      <x:c r="AB408" s="3"/>
      <x:c r="AC408" s="3"/>
      <x:c r="AD408" s="3"/>
      <x:c r="AE408" s="3"/>
      <x:c r="AF408" s="3"/>
      <x:c r="AG408" s="3"/>
      <x:c r="AH408" s="3"/>
      <x:c r="AI408" s="3"/>
      <x:c r="AJ408" s="3"/>
      <x:c r="AK408" s="3"/>
    </x:row>
    <x:row r="409" ht="30" customHeight="1">
      <x:c r="A409" s="3"/>
      <x:c r="B409" s="69" t="str">
        <x:f>IF($B$32="","",$B$32)</x:f>
      </x:c>
      <x:c r="C409" s="70" t="n">
        <x:f>IF(P$8="","",P$8)</x:f>
        <x:v>46339</x:v>
      </x:c>
      <x:c r="D409" s="69" t="str">
        <x:f>IF(P32="","",P32)</x:f>
      </x:c>
      <x:c r="E409" s="69" t="str">
        <x:f>IFERROR(UPPER(CONCATENATE("",SUBSTITUTE(CONCATENATE("",SUBSTITUTE(CONCATENATE("",SUBSTITUTE(TRIM(CONCATENATE("",D409))," ","")),"–","-")),"—","-"))),CONCATENATE("",D409))</x:f>
      </x:c>
      <x:c r="F409" s="69" t="str">
        <x:f>IFERROR(LEFT(CONCATENATE("[",E409),SEARCH("-",E409)),"")</x:f>
      </x:c>
      <x:c r="G409" s="69" t="str">
        <x:f>IFERROR(MID(CONCATENATE(E409,"]"),SEARCH("-",E409)+1,32),"")</x:f>
      </x:c>
      <x:c r="H409" s="71" t="str">
        <x:f>IF(OR(E409="",E409="В"),"",IF(OR(E409=$B$42,E409=$B$43,E409=$B$44,E409=$B$45,E409=$B$46),INDEX($E$42:$E$46,MATCH(E409,$B$42:$B$46,0)),IFERROR(IF(ISNUMBER(SEARCH(":",F409)),IF(AND(OR((LEN(F409)-1)=4,(LEN(F409)-1)=5),MID(F409,1+(LEN(F409)-1)-2,1)=":",ISNUMBER(VALUE(MID(F409,2,1))),IF((LEN(F409)-1)=5,ISNUMBER(VALUE(MID(F409,3,1))),TRUE),ISNUMBER(VALUE(MID(F409,1+(LEN(F409)-1)-1,1))),ISNUMBER(VALUE(MID(F409,1+(LEN(F409)-1),1))),VALUE(MID(F409,2,(LEN(F409)-1)-3))&lt;24,VALUE(MID(F409,1+(LEN(F409)-1)-1,2))&lt;60),VALUE(MID(F409,2,(LEN(F409)-1)-3))/24+VALUE(MID(F409,1+(LEN(F409)-1)-1,2))/1440,-1),IF(AND((LEN(F409)-1)&gt;=1,(LEN(F409)-1)&lt;=2,ISNUMBER(VALUE(MID(F409,2,1))),IF((LEN(F409)-1)=2,ISNUMBER(VALUE(MID(F409,3,1))),TRUE),VALUE(MID(F409,2,(LEN(F409)-1)))&lt;24),VALUE(MID(F409,2,(LEN(F409)-1)))/24,-1)),-1)))</x:f>
      </x:c>
      <x:c r="I409" s="71" t="str">
        <x:f>IF(OR(E409="",E409="В"),"",IF(OR(E409=$B$42,E409=$B$43,E409=$B$44,E409=$B$45,E409=$B$46),INDEX($F$42:$F$46,MATCH(E409,$B$42:$B$46,0)),IFERROR(IF(ISNUMBER(SEARCH(":",G409)),IF(AND(OR((LEN(G409)-1)=4,(LEN(G409)-1)=5),MID(G409,0+(LEN(G409)-1)-2,1)=":",ISNUMBER(VALUE(MID(G409,1,1))),IF((LEN(G409)-1)=5,ISNUMBER(VALUE(MID(G409,2,1))),TRUE),ISNUMBER(VALUE(MID(G409,0+(LEN(G409)-1)-1,1))),ISNUMBER(VALUE(MID(G409,0+(LEN(G409)-1),1))),VALUE(MID(G409,1,(LEN(G409)-1)-3))&lt;24,VALUE(MID(G409,0+(LEN(G409)-1)-1,2))&lt;60),VALUE(MID(G409,1,(LEN(G409)-1)-3))/24+VALUE(MID(G409,0+(LEN(G409)-1)-1,2))/1440,-1),IF(AND((LEN(G409)-1)&gt;=1,(LEN(G409)-1)&lt;=2,ISNUMBER(VALUE(MID(G409,1,1))),IF((LEN(G409)-1)=2,ISNUMBER(VALUE(MID(G409,2,1))),TRUE),VALUE(MID(G409,1,(LEN(G409)-1)))&lt;24),VALUE(MID(G409,1,(LEN(G409)-1)))/24,-1)),-1)))</x:f>
      </x:c>
      <x:c r="J409" s="72" t="n">
        <x:f>IF(OR(E409="",E409="В"),0,IF(OR(E409=$B$42,E409=$B$43,E409=$B$44,E409=$B$45,E409=$B$46),INDEX($G$42:$G$46,MATCH(E409,$B$42:$B$46,0)),$D$7))</x:f>
        <x:v>0</x:v>
      </x:c>
      <x:c r="K409" s="73" t="n">
        <x:f>IF(OR(L409="",L409="Выходной"),0,IF(L409="Готово",ROUND(24*MOD(I409-H409,1)-J409/60,10),"Проверить"))</x:f>
        <x:v>0</x:v>
      </x:c>
      <x:c r="L409" s="74" t="str">
        <x:f>IF(E409="","",IF(C409="","Нет дня",IF(E409="В","Выходной",IF(LEN(TRIM($B$32))=0,"Нет имени",IF(COUNTIFS($B$10:$B$33,$B$32)&gt;1,"Повтор имени",IF(OR(E409=$B$42,E409=$B$43,E409=$B$44,E409=$B$45,E409=$B$46),IF(INDEX($I$42:$I$46,MATCH(E409,$B$42:$B$46,0))="Готово","Готово","Проверьте смену"),IF(OR(IFERROR(SEARCH("-",E409),0)=0,IFERROR(SEARCH("-",E409,SEARCH("-",E409)+1),0)&gt;0),"Нет кода",IF(OR(H409&lt;0,I409&lt;0),"Неверное время",IF(H409=I409,"Начало равно концу",IF(NOT(ISNUMBER($D$7)),"Проверьте перерыв",IF(OR($D$7&lt;0,$D$7&lt;&gt;INT($D$7)),"Проверьте перерыв",IF($D$7&gt;=ROUND(MOD(I409-H409,1)*1440,8),"Перерыв не меньше смены","Готово"))))))))))))</x:f>
      </x:c>
      <x:c r="M409" s="3"/>
      <x:c r="N409" s="3"/>
      <x:c r="O409" s="3"/>
      <x:c r="P409" s="3"/>
      <x:c r="Q409" s="3"/>
      <x:c r="R409" s="3"/>
      <x:c r="S409" s="3"/>
      <x:c r="T409" s="3"/>
      <x:c r="U409" s="3"/>
      <x:c r="V409" s="3"/>
      <x:c r="W409" s="3"/>
      <x:c r="X409" s="3"/>
      <x:c r="Y409" s="3"/>
      <x:c r="Z409" s="3"/>
      <x:c r="AA409" s="3"/>
      <x:c r="AB409" s="3"/>
      <x:c r="AC409" s="3"/>
      <x:c r="AD409" s="3"/>
      <x:c r="AE409" s="3"/>
      <x:c r="AF409" s="3"/>
      <x:c r="AG409" s="3"/>
      <x:c r="AH409" s="3"/>
      <x:c r="AI409" s="3"/>
      <x:c r="AJ409" s="3"/>
      <x:c r="AK409" s="3"/>
    </x:row>
    <x:row r="410" ht="30" customHeight="1">
      <x:c r="A410" s="3"/>
      <x:c r="B410" s="69" t="str">
        <x:f>IF($B$32="","",$B$32)</x:f>
      </x:c>
      <x:c r="C410" s="70" t="n">
        <x:f>IF(Q$8="","",Q$8)</x:f>
        <x:v>46340</x:v>
      </x:c>
      <x:c r="D410" s="69" t="str">
        <x:f>IF(Q32="","",Q32)</x:f>
      </x:c>
      <x:c r="E410" s="69" t="str">
        <x:f>IFERROR(UPPER(CONCATENATE("",SUBSTITUTE(CONCATENATE("",SUBSTITUTE(CONCATENATE("",SUBSTITUTE(TRIM(CONCATENATE("",D410))," ","")),"–","-")),"—","-"))),CONCATENATE("",D410))</x:f>
      </x:c>
      <x:c r="F410" s="69" t="str">
        <x:f>IFERROR(LEFT(CONCATENATE("[",E410),SEARCH("-",E410)),"")</x:f>
      </x:c>
      <x:c r="G410" s="69" t="str">
        <x:f>IFERROR(MID(CONCATENATE(E410,"]"),SEARCH("-",E410)+1,32),"")</x:f>
      </x:c>
      <x:c r="H410" s="71" t="str">
        <x:f>IF(OR(E410="",E410="В"),"",IF(OR(E410=$B$42,E410=$B$43,E410=$B$44,E410=$B$45,E410=$B$46),INDEX($E$42:$E$46,MATCH(E410,$B$42:$B$46,0)),IFERROR(IF(ISNUMBER(SEARCH(":",F410)),IF(AND(OR((LEN(F410)-1)=4,(LEN(F410)-1)=5),MID(F410,1+(LEN(F410)-1)-2,1)=":",ISNUMBER(VALUE(MID(F410,2,1))),IF((LEN(F410)-1)=5,ISNUMBER(VALUE(MID(F410,3,1))),TRUE),ISNUMBER(VALUE(MID(F410,1+(LEN(F410)-1)-1,1))),ISNUMBER(VALUE(MID(F410,1+(LEN(F410)-1),1))),VALUE(MID(F410,2,(LEN(F410)-1)-3))&lt;24,VALUE(MID(F410,1+(LEN(F410)-1)-1,2))&lt;60),VALUE(MID(F410,2,(LEN(F410)-1)-3))/24+VALUE(MID(F410,1+(LEN(F410)-1)-1,2))/1440,-1),IF(AND((LEN(F410)-1)&gt;=1,(LEN(F410)-1)&lt;=2,ISNUMBER(VALUE(MID(F410,2,1))),IF((LEN(F410)-1)=2,ISNUMBER(VALUE(MID(F410,3,1))),TRUE),VALUE(MID(F410,2,(LEN(F410)-1)))&lt;24),VALUE(MID(F410,2,(LEN(F410)-1)))/24,-1)),-1)))</x:f>
      </x:c>
      <x:c r="I410" s="71" t="str">
        <x:f>IF(OR(E410="",E410="В"),"",IF(OR(E410=$B$42,E410=$B$43,E410=$B$44,E410=$B$45,E410=$B$46),INDEX($F$42:$F$46,MATCH(E410,$B$42:$B$46,0)),IFERROR(IF(ISNUMBER(SEARCH(":",G410)),IF(AND(OR((LEN(G410)-1)=4,(LEN(G410)-1)=5),MID(G410,0+(LEN(G410)-1)-2,1)=":",ISNUMBER(VALUE(MID(G410,1,1))),IF((LEN(G410)-1)=5,ISNUMBER(VALUE(MID(G410,2,1))),TRUE),ISNUMBER(VALUE(MID(G410,0+(LEN(G410)-1)-1,1))),ISNUMBER(VALUE(MID(G410,0+(LEN(G410)-1),1))),VALUE(MID(G410,1,(LEN(G410)-1)-3))&lt;24,VALUE(MID(G410,0+(LEN(G410)-1)-1,2))&lt;60),VALUE(MID(G410,1,(LEN(G410)-1)-3))/24+VALUE(MID(G410,0+(LEN(G410)-1)-1,2))/1440,-1),IF(AND((LEN(G410)-1)&gt;=1,(LEN(G410)-1)&lt;=2,ISNUMBER(VALUE(MID(G410,1,1))),IF((LEN(G410)-1)=2,ISNUMBER(VALUE(MID(G410,2,1))),TRUE),VALUE(MID(G410,1,(LEN(G410)-1)))&lt;24),VALUE(MID(G410,1,(LEN(G410)-1)))/24,-1)),-1)))</x:f>
      </x:c>
      <x:c r="J410" s="72" t="n">
        <x:f>IF(OR(E410="",E410="В"),0,IF(OR(E410=$B$42,E410=$B$43,E410=$B$44,E410=$B$45,E410=$B$46),INDEX($G$42:$G$46,MATCH(E410,$B$42:$B$46,0)),$D$7))</x:f>
        <x:v>0</x:v>
      </x:c>
      <x:c r="K410" s="73" t="n">
        <x:f>IF(OR(L410="",L410="Выходной"),0,IF(L410="Готово",ROUND(24*MOD(I410-H410,1)-J410/60,10),"Проверить"))</x:f>
        <x:v>0</x:v>
      </x:c>
      <x:c r="L410" s="74" t="str">
        <x:f>IF(E410="","",IF(C410="","Нет дня",IF(E410="В","Выходной",IF(LEN(TRIM($B$32))=0,"Нет имени",IF(COUNTIFS($B$10:$B$33,$B$32)&gt;1,"Повтор имени",IF(OR(E410=$B$42,E410=$B$43,E410=$B$44,E410=$B$45,E410=$B$46),IF(INDEX($I$42:$I$46,MATCH(E410,$B$42:$B$46,0))="Готово","Готово","Проверьте смену"),IF(OR(IFERROR(SEARCH("-",E410),0)=0,IFERROR(SEARCH("-",E410,SEARCH("-",E410)+1),0)&gt;0),"Нет кода",IF(OR(H410&lt;0,I410&lt;0),"Неверное время",IF(H410=I410,"Начало равно концу",IF(NOT(ISNUMBER($D$7)),"Проверьте перерыв",IF(OR($D$7&lt;0,$D$7&lt;&gt;INT($D$7)),"Проверьте перерыв",IF($D$7&gt;=ROUND(MOD(I410-H410,1)*1440,8),"Перерыв не меньше смены","Готово"))))))))))))</x:f>
      </x:c>
      <x:c r="M410" s="3"/>
      <x:c r="N410" s="3"/>
      <x:c r="O410" s="3"/>
      <x:c r="P410" s="3"/>
      <x:c r="Q410" s="3"/>
      <x:c r="R410" s="3"/>
      <x:c r="S410" s="3"/>
      <x:c r="T410" s="3"/>
      <x:c r="U410" s="3"/>
      <x:c r="V410" s="3"/>
      <x:c r="W410" s="3"/>
      <x:c r="X410" s="3"/>
      <x:c r="Y410" s="3"/>
      <x:c r="Z410" s="3"/>
      <x:c r="AA410" s="3"/>
      <x:c r="AB410" s="3"/>
      <x:c r="AC410" s="3"/>
      <x:c r="AD410" s="3"/>
      <x:c r="AE410" s="3"/>
      <x:c r="AF410" s="3"/>
      <x:c r="AG410" s="3"/>
      <x:c r="AH410" s="3"/>
      <x:c r="AI410" s="3"/>
      <x:c r="AJ410" s="3"/>
      <x:c r="AK410" s="3"/>
    </x:row>
    <x:row r="411" ht="30" customHeight="1">
      <x:c r="A411" s="3"/>
      <x:c r="B411" s="69" t="str">
        <x:f>IF($B$32="","",$B$32)</x:f>
      </x:c>
      <x:c r="C411" s="70" t="n">
        <x:f>IF(R$8="","",R$8)</x:f>
        <x:v>46341</x:v>
      </x:c>
      <x:c r="D411" s="69" t="str">
        <x:f>IF(R32="","",R32)</x:f>
      </x:c>
      <x:c r="E411" s="69" t="str">
        <x:f>IFERROR(UPPER(CONCATENATE("",SUBSTITUTE(CONCATENATE("",SUBSTITUTE(CONCATENATE("",SUBSTITUTE(TRIM(CONCATENATE("",D411))," ","")),"–","-")),"—","-"))),CONCATENATE("",D411))</x:f>
      </x:c>
      <x:c r="F411" s="69" t="str">
        <x:f>IFERROR(LEFT(CONCATENATE("[",E411),SEARCH("-",E411)),"")</x:f>
      </x:c>
      <x:c r="G411" s="69" t="str">
        <x:f>IFERROR(MID(CONCATENATE(E411,"]"),SEARCH("-",E411)+1,32),"")</x:f>
      </x:c>
      <x:c r="H411" s="71" t="str">
        <x:f>IF(OR(E411="",E411="В"),"",IF(OR(E411=$B$42,E411=$B$43,E411=$B$44,E411=$B$45,E411=$B$46),INDEX($E$42:$E$46,MATCH(E411,$B$42:$B$46,0)),IFERROR(IF(ISNUMBER(SEARCH(":",F411)),IF(AND(OR((LEN(F411)-1)=4,(LEN(F411)-1)=5),MID(F411,1+(LEN(F411)-1)-2,1)=":",ISNUMBER(VALUE(MID(F411,2,1))),IF((LEN(F411)-1)=5,ISNUMBER(VALUE(MID(F411,3,1))),TRUE),ISNUMBER(VALUE(MID(F411,1+(LEN(F411)-1)-1,1))),ISNUMBER(VALUE(MID(F411,1+(LEN(F411)-1),1))),VALUE(MID(F411,2,(LEN(F411)-1)-3))&lt;24,VALUE(MID(F411,1+(LEN(F411)-1)-1,2))&lt;60),VALUE(MID(F411,2,(LEN(F411)-1)-3))/24+VALUE(MID(F411,1+(LEN(F411)-1)-1,2))/1440,-1),IF(AND((LEN(F411)-1)&gt;=1,(LEN(F411)-1)&lt;=2,ISNUMBER(VALUE(MID(F411,2,1))),IF((LEN(F411)-1)=2,ISNUMBER(VALUE(MID(F411,3,1))),TRUE),VALUE(MID(F411,2,(LEN(F411)-1)))&lt;24),VALUE(MID(F411,2,(LEN(F411)-1)))/24,-1)),-1)))</x:f>
      </x:c>
      <x:c r="I411" s="71" t="str">
        <x:f>IF(OR(E411="",E411="В"),"",IF(OR(E411=$B$42,E411=$B$43,E411=$B$44,E411=$B$45,E411=$B$46),INDEX($F$42:$F$46,MATCH(E411,$B$42:$B$46,0)),IFERROR(IF(ISNUMBER(SEARCH(":",G411)),IF(AND(OR((LEN(G411)-1)=4,(LEN(G411)-1)=5),MID(G411,0+(LEN(G411)-1)-2,1)=":",ISNUMBER(VALUE(MID(G411,1,1))),IF((LEN(G411)-1)=5,ISNUMBER(VALUE(MID(G411,2,1))),TRUE),ISNUMBER(VALUE(MID(G411,0+(LEN(G411)-1)-1,1))),ISNUMBER(VALUE(MID(G411,0+(LEN(G411)-1),1))),VALUE(MID(G411,1,(LEN(G411)-1)-3))&lt;24,VALUE(MID(G411,0+(LEN(G411)-1)-1,2))&lt;60),VALUE(MID(G411,1,(LEN(G411)-1)-3))/24+VALUE(MID(G411,0+(LEN(G411)-1)-1,2))/1440,-1),IF(AND((LEN(G411)-1)&gt;=1,(LEN(G411)-1)&lt;=2,ISNUMBER(VALUE(MID(G411,1,1))),IF((LEN(G411)-1)=2,ISNUMBER(VALUE(MID(G411,2,1))),TRUE),VALUE(MID(G411,1,(LEN(G411)-1)))&lt;24),VALUE(MID(G411,1,(LEN(G411)-1)))/24,-1)),-1)))</x:f>
      </x:c>
      <x:c r="J411" s="72" t="n">
        <x:f>IF(OR(E411="",E411="В"),0,IF(OR(E411=$B$42,E411=$B$43,E411=$B$44,E411=$B$45,E411=$B$46),INDEX($G$42:$G$46,MATCH(E411,$B$42:$B$46,0)),$D$7))</x:f>
        <x:v>0</x:v>
      </x:c>
      <x:c r="K411" s="73" t="n">
        <x:f>IF(OR(L411="",L411="Выходной"),0,IF(L411="Готово",ROUND(24*MOD(I411-H411,1)-J411/60,10),"Проверить"))</x:f>
        <x:v>0</x:v>
      </x:c>
      <x:c r="L411" s="74" t="str">
        <x:f>IF(E411="","",IF(C411="","Нет дня",IF(E411="В","Выходной",IF(LEN(TRIM($B$32))=0,"Нет имени",IF(COUNTIFS($B$10:$B$33,$B$32)&gt;1,"Повтор имени",IF(OR(E411=$B$42,E411=$B$43,E411=$B$44,E411=$B$45,E411=$B$46),IF(INDEX($I$42:$I$46,MATCH(E411,$B$42:$B$46,0))="Готово","Готово","Проверьте смену"),IF(OR(IFERROR(SEARCH("-",E411),0)=0,IFERROR(SEARCH("-",E411,SEARCH("-",E411)+1),0)&gt;0),"Нет кода",IF(OR(H411&lt;0,I411&lt;0),"Неверное время",IF(H411=I411,"Начало равно концу",IF(NOT(ISNUMBER($D$7)),"Проверьте перерыв",IF(OR($D$7&lt;0,$D$7&lt;&gt;INT($D$7)),"Проверьте перерыв",IF($D$7&gt;=ROUND(MOD(I411-H411,1)*1440,8),"Перерыв не меньше смены","Готово"))))))))))))</x:f>
      </x:c>
      <x:c r="M411" s="3"/>
      <x:c r="N411" s="3"/>
      <x:c r="O411" s="3"/>
      <x:c r="P411" s="3"/>
      <x:c r="Q411" s="3"/>
      <x:c r="R411" s="3"/>
      <x:c r="S411" s="3"/>
      <x:c r="T411" s="3"/>
      <x:c r="U411" s="3"/>
      <x:c r="V411" s="3"/>
      <x:c r="W411" s="3"/>
      <x:c r="X411" s="3"/>
      <x:c r="Y411" s="3"/>
      <x:c r="Z411" s="3"/>
      <x:c r="AA411" s="3"/>
      <x:c r="AB411" s="3"/>
      <x:c r="AC411" s="3"/>
      <x:c r="AD411" s="3"/>
      <x:c r="AE411" s="3"/>
      <x:c r="AF411" s="3"/>
      <x:c r="AG411" s="3"/>
      <x:c r="AH411" s="3"/>
      <x:c r="AI411" s="3"/>
      <x:c r="AJ411" s="3"/>
      <x:c r="AK411" s="3"/>
    </x:row>
    <x:row r="412" ht="30" customHeight="1">
      <x:c r="A412" s="3"/>
      <x:c r="B412" s="69" t="str">
        <x:f>IF($B$32="","",$B$32)</x:f>
      </x:c>
      <x:c r="C412" s="70" t="n">
        <x:f>IF(S$8="","",S$8)</x:f>
        <x:v>46342</x:v>
      </x:c>
      <x:c r="D412" s="69" t="str">
        <x:f>IF(S32="","",S32)</x:f>
      </x:c>
      <x:c r="E412" s="69" t="str">
        <x:f>IFERROR(UPPER(CONCATENATE("",SUBSTITUTE(CONCATENATE("",SUBSTITUTE(CONCATENATE("",SUBSTITUTE(TRIM(CONCATENATE("",D412))," ","")),"–","-")),"—","-"))),CONCATENATE("",D412))</x:f>
      </x:c>
      <x:c r="F412" s="69" t="str">
        <x:f>IFERROR(LEFT(CONCATENATE("[",E412),SEARCH("-",E412)),"")</x:f>
      </x:c>
      <x:c r="G412" s="69" t="str">
        <x:f>IFERROR(MID(CONCATENATE(E412,"]"),SEARCH("-",E412)+1,32),"")</x:f>
      </x:c>
      <x:c r="H412" s="71" t="str">
        <x:f>IF(OR(E412="",E412="В"),"",IF(OR(E412=$B$42,E412=$B$43,E412=$B$44,E412=$B$45,E412=$B$46),INDEX($E$42:$E$46,MATCH(E412,$B$42:$B$46,0)),IFERROR(IF(ISNUMBER(SEARCH(":",F412)),IF(AND(OR((LEN(F412)-1)=4,(LEN(F412)-1)=5),MID(F412,1+(LEN(F412)-1)-2,1)=":",ISNUMBER(VALUE(MID(F412,2,1))),IF((LEN(F412)-1)=5,ISNUMBER(VALUE(MID(F412,3,1))),TRUE),ISNUMBER(VALUE(MID(F412,1+(LEN(F412)-1)-1,1))),ISNUMBER(VALUE(MID(F412,1+(LEN(F412)-1),1))),VALUE(MID(F412,2,(LEN(F412)-1)-3))&lt;24,VALUE(MID(F412,1+(LEN(F412)-1)-1,2))&lt;60),VALUE(MID(F412,2,(LEN(F412)-1)-3))/24+VALUE(MID(F412,1+(LEN(F412)-1)-1,2))/1440,-1),IF(AND((LEN(F412)-1)&gt;=1,(LEN(F412)-1)&lt;=2,ISNUMBER(VALUE(MID(F412,2,1))),IF((LEN(F412)-1)=2,ISNUMBER(VALUE(MID(F412,3,1))),TRUE),VALUE(MID(F412,2,(LEN(F412)-1)))&lt;24),VALUE(MID(F412,2,(LEN(F412)-1)))/24,-1)),-1)))</x:f>
      </x:c>
      <x:c r="I412" s="71" t="str">
        <x:f>IF(OR(E412="",E412="В"),"",IF(OR(E412=$B$42,E412=$B$43,E412=$B$44,E412=$B$45,E412=$B$46),INDEX($F$42:$F$46,MATCH(E412,$B$42:$B$46,0)),IFERROR(IF(ISNUMBER(SEARCH(":",G412)),IF(AND(OR((LEN(G412)-1)=4,(LEN(G412)-1)=5),MID(G412,0+(LEN(G412)-1)-2,1)=":",ISNUMBER(VALUE(MID(G412,1,1))),IF((LEN(G412)-1)=5,ISNUMBER(VALUE(MID(G412,2,1))),TRUE),ISNUMBER(VALUE(MID(G412,0+(LEN(G412)-1)-1,1))),ISNUMBER(VALUE(MID(G412,0+(LEN(G412)-1),1))),VALUE(MID(G412,1,(LEN(G412)-1)-3))&lt;24,VALUE(MID(G412,0+(LEN(G412)-1)-1,2))&lt;60),VALUE(MID(G412,1,(LEN(G412)-1)-3))/24+VALUE(MID(G412,0+(LEN(G412)-1)-1,2))/1440,-1),IF(AND((LEN(G412)-1)&gt;=1,(LEN(G412)-1)&lt;=2,ISNUMBER(VALUE(MID(G412,1,1))),IF((LEN(G412)-1)=2,ISNUMBER(VALUE(MID(G412,2,1))),TRUE),VALUE(MID(G412,1,(LEN(G412)-1)))&lt;24),VALUE(MID(G412,1,(LEN(G412)-1)))/24,-1)),-1)))</x:f>
      </x:c>
      <x:c r="J412" s="72" t="n">
        <x:f>IF(OR(E412="",E412="В"),0,IF(OR(E412=$B$42,E412=$B$43,E412=$B$44,E412=$B$45,E412=$B$46),INDEX($G$42:$G$46,MATCH(E412,$B$42:$B$46,0)),$D$7))</x:f>
        <x:v>0</x:v>
      </x:c>
      <x:c r="K412" s="73" t="n">
        <x:f>IF(OR(L412="",L412="Выходной"),0,IF(L412="Готово",ROUND(24*MOD(I412-H412,1)-J412/60,10),"Проверить"))</x:f>
        <x:v>0</x:v>
      </x:c>
      <x:c r="L412" s="74" t="str">
        <x:f>IF(E412="","",IF(C412="","Нет дня",IF(E412="В","Выходной",IF(LEN(TRIM($B$32))=0,"Нет имени",IF(COUNTIFS($B$10:$B$33,$B$32)&gt;1,"Повтор имени",IF(OR(E412=$B$42,E412=$B$43,E412=$B$44,E412=$B$45,E412=$B$46),IF(INDEX($I$42:$I$46,MATCH(E412,$B$42:$B$46,0))="Готово","Готово","Проверьте смену"),IF(OR(IFERROR(SEARCH("-",E412),0)=0,IFERROR(SEARCH("-",E412,SEARCH("-",E412)+1),0)&gt;0),"Нет кода",IF(OR(H412&lt;0,I412&lt;0),"Неверное время",IF(H412=I412,"Начало равно концу",IF(NOT(ISNUMBER($D$7)),"Проверьте перерыв",IF(OR($D$7&lt;0,$D$7&lt;&gt;INT($D$7)),"Проверьте перерыв",IF($D$7&gt;=ROUND(MOD(I412-H412,1)*1440,8),"Перерыв не меньше смены","Готово"))))))))))))</x:f>
      </x:c>
      <x:c r="M412" s="3"/>
      <x:c r="N412" s="3"/>
      <x:c r="O412" s="3"/>
      <x:c r="P412" s="3"/>
      <x:c r="Q412" s="3"/>
      <x:c r="R412" s="3"/>
      <x:c r="S412" s="3"/>
      <x:c r="T412" s="3"/>
      <x:c r="U412" s="3"/>
      <x:c r="V412" s="3"/>
      <x:c r="W412" s="3"/>
      <x:c r="X412" s="3"/>
      <x:c r="Y412" s="3"/>
      <x:c r="Z412" s="3"/>
      <x:c r="AA412" s="3"/>
      <x:c r="AB412" s="3"/>
      <x:c r="AC412" s="3"/>
      <x:c r="AD412" s="3"/>
      <x:c r="AE412" s="3"/>
      <x:c r="AF412" s="3"/>
      <x:c r="AG412" s="3"/>
      <x:c r="AH412" s="3"/>
      <x:c r="AI412" s="3"/>
      <x:c r="AJ412" s="3"/>
      <x:c r="AK412" s="3"/>
    </x:row>
    <x:row r="413" ht="30" customHeight="1">
      <x:c r="A413" s="3"/>
      <x:c r="B413" s="69" t="str">
        <x:f>IF($B$32="","",$B$32)</x:f>
      </x:c>
      <x:c r="C413" s="70" t="n">
        <x:f>IF(T$8="","",T$8)</x:f>
        <x:v>46343</x:v>
      </x:c>
      <x:c r="D413" s="69" t="str">
        <x:f>IF(T32="","",T32)</x:f>
      </x:c>
      <x:c r="E413" s="69" t="str">
        <x:f>IFERROR(UPPER(CONCATENATE("",SUBSTITUTE(CONCATENATE("",SUBSTITUTE(CONCATENATE("",SUBSTITUTE(TRIM(CONCATENATE("",D413))," ","")),"–","-")),"—","-"))),CONCATENATE("",D413))</x:f>
      </x:c>
      <x:c r="F413" s="69" t="str">
        <x:f>IFERROR(LEFT(CONCATENATE("[",E413),SEARCH("-",E413)),"")</x:f>
      </x:c>
      <x:c r="G413" s="69" t="str">
        <x:f>IFERROR(MID(CONCATENATE(E413,"]"),SEARCH("-",E413)+1,32),"")</x:f>
      </x:c>
      <x:c r="H413" s="71" t="str">
        <x:f>IF(OR(E413="",E413="В"),"",IF(OR(E413=$B$42,E413=$B$43,E413=$B$44,E413=$B$45,E413=$B$46),INDEX($E$42:$E$46,MATCH(E413,$B$42:$B$46,0)),IFERROR(IF(ISNUMBER(SEARCH(":",F413)),IF(AND(OR((LEN(F413)-1)=4,(LEN(F413)-1)=5),MID(F413,1+(LEN(F413)-1)-2,1)=":",ISNUMBER(VALUE(MID(F413,2,1))),IF((LEN(F413)-1)=5,ISNUMBER(VALUE(MID(F413,3,1))),TRUE),ISNUMBER(VALUE(MID(F413,1+(LEN(F413)-1)-1,1))),ISNUMBER(VALUE(MID(F413,1+(LEN(F413)-1),1))),VALUE(MID(F413,2,(LEN(F413)-1)-3))&lt;24,VALUE(MID(F413,1+(LEN(F413)-1)-1,2))&lt;60),VALUE(MID(F413,2,(LEN(F413)-1)-3))/24+VALUE(MID(F413,1+(LEN(F413)-1)-1,2))/1440,-1),IF(AND((LEN(F413)-1)&gt;=1,(LEN(F413)-1)&lt;=2,ISNUMBER(VALUE(MID(F413,2,1))),IF((LEN(F413)-1)=2,ISNUMBER(VALUE(MID(F413,3,1))),TRUE),VALUE(MID(F413,2,(LEN(F413)-1)))&lt;24),VALUE(MID(F413,2,(LEN(F413)-1)))/24,-1)),-1)))</x:f>
      </x:c>
      <x:c r="I413" s="71" t="str">
        <x:f>IF(OR(E413="",E413="В"),"",IF(OR(E413=$B$42,E413=$B$43,E413=$B$44,E413=$B$45,E413=$B$46),INDEX($F$42:$F$46,MATCH(E413,$B$42:$B$46,0)),IFERROR(IF(ISNUMBER(SEARCH(":",G413)),IF(AND(OR((LEN(G413)-1)=4,(LEN(G413)-1)=5),MID(G413,0+(LEN(G413)-1)-2,1)=":",ISNUMBER(VALUE(MID(G413,1,1))),IF((LEN(G413)-1)=5,ISNUMBER(VALUE(MID(G413,2,1))),TRUE),ISNUMBER(VALUE(MID(G413,0+(LEN(G413)-1)-1,1))),ISNUMBER(VALUE(MID(G413,0+(LEN(G413)-1),1))),VALUE(MID(G413,1,(LEN(G413)-1)-3))&lt;24,VALUE(MID(G413,0+(LEN(G413)-1)-1,2))&lt;60),VALUE(MID(G413,1,(LEN(G413)-1)-3))/24+VALUE(MID(G413,0+(LEN(G413)-1)-1,2))/1440,-1),IF(AND((LEN(G413)-1)&gt;=1,(LEN(G413)-1)&lt;=2,ISNUMBER(VALUE(MID(G413,1,1))),IF((LEN(G413)-1)=2,ISNUMBER(VALUE(MID(G413,2,1))),TRUE),VALUE(MID(G413,1,(LEN(G413)-1)))&lt;24),VALUE(MID(G413,1,(LEN(G413)-1)))/24,-1)),-1)))</x:f>
      </x:c>
      <x:c r="J413" s="72" t="n">
        <x:f>IF(OR(E413="",E413="В"),0,IF(OR(E413=$B$42,E413=$B$43,E413=$B$44,E413=$B$45,E413=$B$46),INDEX($G$42:$G$46,MATCH(E413,$B$42:$B$46,0)),$D$7))</x:f>
        <x:v>0</x:v>
      </x:c>
      <x:c r="K413" s="73" t="n">
        <x:f>IF(OR(L413="",L413="Выходной"),0,IF(L413="Готово",ROUND(24*MOD(I413-H413,1)-J413/60,10),"Проверить"))</x:f>
        <x:v>0</x:v>
      </x:c>
      <x:c r="L413" s="74" t="str">
        <x:f>IF(E413="","",IF(C413="","Нет дня",IF(E413="В","Выходной",IF(LEN(TRIM($B$32))=0,"Нет имени",IF(COUNTIFS($B$10:$B$33,$B$32)&gt;1,"Повтор имени",IF(OR(E413=$B$42,E413=$B$43,E413=$B$44,E413=$B$45,E413=$B$46),IF(INDEX($I$42:$I$46,MATCH(E413,$B$42:$B$46,0))="Готово","Готово","Проверьте смену"),IF(OR(IFERROR(SEARCH("-",E413),0)=0,IFERROR(SEARCH("-",E413,SEARCH("-",E413)+1),0)&gt;0),"Нет кода",IF(OR(H413&lt;0,I413&lt;0),"Неверное время",IF(H413=I413,"Начало равно концу",IF(NOT(ISNUMBER($D$7)),"Проверьте перерыв",IF(OR($D$7&lt;0,$D$7&lt;&gt;INT($D$7)),"Проверьте перерыв",IF($D$7&gt;=ROUND(MOD(I413-H413,1)*1440,8),"Перерыв не меньше смены","Готово"))))))))))))</x:f>
      </x:c>
      <x:c r="M413" s="3"/>
      <x:c r="N413" s="3"/>
      <x:c r="O413" s="3"/>
      <x:c r="P413" s="3"/>
      <x:c r="Q413" s="3"/>
      <x:c r="R413" s="3"/>
      <x:c r="S413" s="3"/>
      <x:c r="T413" s="3"/>
      <x:c r="U413" s="3"/>
      <x:c r="V413" s="3"/>
      <x:c r="W413" s="3"/>
      <x:c r="X413" s="3"/>
      <x:c r="Y413" s="3"/>
      <x:c r="Z413" s="3"/>
      <x:c r="AA413" s="3"/>
      <x:c r="AB413" s="3"/>
      <x:c r="AC413" s="3"/>
      <x:c r="AD413" s="3"/>
      <x:c r="AE413" s="3"/>
      <x:c r="AF413" s="3"/>
      <x:c r="AG413" s="3"/>
      <x:c r="AH413" s="3"/>
      <x:c r="AI413" s="3"/>
      <x:c r="AJ413" s="3"/>
      <x:c r="AK413" s="3"/>
    </x:row>
    <x:row r="414" ht="30" customHeight="1">
      <x:c r="A414" s="3"/>
      <x:c r="B414" s="69" t="str">
        <x:f>IF($B$32="","",$B$32)</x:f>
      </x:c>
      <x:c r="C414" s="70" t="n">
        <x:f>IF(U$8="","",U$8)</x:f>
        <x:v>46344</x:v>
      </x:c>
      <x:c r="D414" s="69" t="str">
        <x:f>IF(U32="","",U32)</x:f>
      </x:c>
      <x:c r="E414" s="69" t="str">
        <x:f>IFERROR(UPPER(CONCATENATE("",SUBSTITUTE(CONCATENATE("",SUBSTITUTE(CONCATENATE("",SUBSTITUTE(TRIM(CONCATENATE("",D414))," ","")),"–","-")),"—","-"))),CONCATENATE("",D414))</x:f>
      </x:c>
      <x:c r="F414" s="69" t="str">
        <x:f>IFERROR(LEFT(CONCATENATE("[",E414),SEARCH("-",E414)),"")</x:f>
      </x:c>
      <x:c r="G414" s="69" t="str">
        <x:f>IFERROR(MID(CONCATENATE(E414,"]"),SEARCH("-",E414)+1,32),"")</x:f>
      </x:c>
      <x:c r="H414" s="71" t="str">
        <x:f>IF(OR(E414="",E414="В"),"",IF(OR(E414=$B$42,E414=$B$43,E414=$B$44,E414=$B$45,E414=$B$46),INDEX($E$42:$E$46,MATCH(E414,$B$42:$B$46,0)),IFERROR(IF(ISNUMBER(SEARCH(":",F414)),IF(AND(OR((LEN(F414)-1)=4,(LEN(F414)-1)=5),MID(F414,1+(LEN(F414)-1)-2,1)=":",ISNUMBER(VALUE(MID(F414,2,1))),IF((LEN(F414)-1)=5,ISNUMBER(VALUE(MID(F414,3,1))),TRUE),ISNUMBER(VALUE(MID(F414,1+(LEN(F414)-1)-1,1))),ISNUMBER(VALUE(MID(F414,1+(LEN(F414)-1),1))),VALUE(MID(F414,2,(LEN(F414)-1)-3))&lt;24,VALUE(MID(F414,1+(LEN(F414)-1)-1,2))&lt;60),VALUE(MID(F414,2,(LEN(F414)-1)-3))/24+VALUE(MID(F414,1+(LEN(F414)-1)-1,2))/1440,-1),IF(AND((LEN(F414)-1)&gt;=1,(LEN(F414)-1)&lt;=2,ISNUMBER(VALUE(MID(F414,2,1))),IF((LEN(F414)-1)=2,ISNUMBER(VALUE(MID(F414,3,1))),TRUE),VALUE(MID(F414,2,(LEN(F414)-1)))&lt;24),VALUE(MID(F414,2,(LEN(F414)-1)))/24,-1)),-1)))</x:f>
      </x:c>
      <x:c r="I414" s="71" t="str">
        <x:f>IF(OR(E414="",E414="В"),"",IF(OR(E414=$B$42,E414=$B$43,E414=$B$44,E414=$B$45,E414=$B$46),INDEX($F$42:$F$46,MATCH(E414,$B$42:$B$46,0)),IFERROR(IF(ISNUMBER(SEARCH(":",G414)),IF(AND(OR((LEN(G414)-1)=4,(LEN(G414)-1)=5),MID(G414,0+(LEN(G414)-1)-2,1)=":",ISNUMBER(VALUE(MID(G414,1,1))),IF((LEN(G414)-1)=5,ISNUMBER(VALUE(MID(G414,2,1))),TRUE),ISNUMBER(VALUE(MID(G414,0+(LEN(G414)-1)-1,1))),ISNUMBER(VALUE(MID(G414,0+(LEN(G414)-1),1))),VALUE(MID(G414,1,(LEN(G414)-1)-3))&lt;24,VALUE(MID(G414,0+(LEN(G414)-1)-1,2))&lt;60),VALUE(MID(G414,1,(LEN(G414)-1)-3))/24+VALUE(MID(G414,0+(LEN(G414)-1)-1,2))/1440,-1),IF(AND((LEN(G414)-1)&gt;=1,(LEN(G414)-1)&lt;=2,ISNUMBER(VALUE(MID(G414,1,1))),IF((LEN(G414)-1)=2,ISNUMBER(VALUE(MID(G414,2,1))),TRUE),VALUE(MID(G414,1,(LEN(G414)-1)))&lt;24),VALUE(MID(G414,1,(LEN(G414)-1)))/24,-1)),-1)))</x:f>
      </x:c>
      <x:c r="J414" s="72" t="n">
        <x:f>IF(OR(E414="",E414="В"),0,IF(OR(E414=$B$42,E414=$B$43,E414=$B$44,E414=$B$45,E414=$B$46),INDEX($G$42:$G$46,MATCH(E414,$B$42:$B$46,0)),$D$7))</x:f>
        <x:v>0</x:v>
      </x:c>
      <x:c r="K414" s="73" t="n">
        <x:f>IF(OR(L414="",L414="Выходной"),0,IF(L414="Готово",ROUND(24*MOD(I414-H414,1)-J414/60,10),"Проверить"))</x:f>
        <x:v>0</x:v>
      </x:c>
      <x:c r="L414" s="74" t="str">
        <x:f>IF(E414="","",IF(C414="","Нет дня",IF(E414="В","Выходной",IF(LEN(TRIM($B$32))=0,"Нет имени",IF(COUNTIFS($B$10:$B$33,$B$32)&gt;1,"Повтор имени",IF(OR(E414=$B$42,E414=$B$43,E414=$B$44,E414=$B$45,E414=$B$46),IF(INDEX($I$42:$I$46,MATCH(E414,$B$42:$B$46,0))="Готово","Готово","Проверьте смену"),IF(OR(IFERROR(SEARCH("-",E414),0)=0,IFERROR(SEARCH("-",E414,SEARCH("-",E414)+1),0)&gt;0),"Нет кода",IF(OR(H414&lt;0,I414&lt;0),"Неверное время",IF(H414=I414,"Начало равно концу",IF(NOT(ISNUMBER($D$7)),"Проверьте перерыв",IF(OR($D$7&lt;0,$D$7&lt;&gt;INT($D$7)),"Проверьте перерыв",IF($D$7&gt;=ROUND(MOD(I414-H414,1)*1440,8),"Перерыв не меньше смены","Готово"))))))))))))</x:f>
      </x:c>
      <x:c r="M414" s="3"/>
      <x:c r="N414" s="3"/>
      <x:c r="O414" s="3"/>
      <x:c r="P414" s="3"/>
      <x:c r="Q414" s="3"/>
      <x:c r="R414" s="3"/>
      <x:c r="S414" s="3"/>
      <x:c r="T414" s="3"/>
      <x:c r="U414" s="3"/>
      <x:c r="V414" s="3"/>
      <x:c r="W414" s="3"/>
      <x:c r="X414" s="3"/>
      <x:c r="Y414" s="3"/>
      <x:c r="Z414" s="3"/>
      <x:c r="AA414" s="3"/>
      <x:c r="AB414" s="3"/>
      <x:c r="AC414" s="3"/>
      <x:c r="AD414" s="3"/>
      <x:c r="AE414" s="3"/>
      <x:c r="AF414" s="3"/>
      <x:c r="AG414" s="3"/>
      <x:c r="AH414" s="3"/>
      <x:c r="AI414" s="3"/>
      <x:c r="AJ414" s="3"/>
      <x:c r="AK414" s="3"/>
    </x:row>
    <x:row r="415" ht="30" customHeight="1">
      <x:c r="A415" s="3"/>
      <x:c r="B415" s="69" t="str">
        <x:f>IF($B$32="","",$B$32)</x:f>
      </x:c>
      <x:c r="C415" s="70" t="n">
        <x:f>IF(V$8="","",V$8)</x:f>
        <x:v>46345</x:v>
      </x:c>
      <x:c r="D415" s="69" t="str">
        <x:f>IF(V32="","",V32)</x:f>
      </x:c>
      <x:c r="E415" s="69" t="str">
        <x:f>IFERROR(UPPER(CONCATENATE("",SUBSTITUTE(CONCATENATE("",SUBSTITUTE(CONCATENATE("",SUBSTITUTE(TRIM(CONCATENATE("",D415))," ","")),"–","-")),"—","-"))),CONCATENATE("",D415))</x:f>
      </x:c>
      <x:c r="F415" s="69" t="str">
        <x:f>IFERROR(LEFT(CONCATENATE("[",E415),SEARCH("-",E415)),"")</x:f>
      </x:c>
      <x:c r="G415" s="69" t="str">
        <x:f>IFERROR(MID(CONCATENATE(E415,"]"),SEARCH("-",E415)+1,32),"")</x:f>
      </x:c>
      <x:c r="H415" s="71" t="str">
        <x:f>IF(OR(E415="",E415="В"),"",IF(OR(E415=$B$42,E415=$B$43,E415=$B$44,E415=$B$45,E415=$B$46),INDEX($E$42:$E$46,MATCH(E415,$B$42:$B$46,0)),IFERROR(IF(ISNUMBER(SEARCH(":",F415)),IF(AND(OR((LEN(F415)-1)=4,(LEN(F415)-1)=5),MID(F415,1+(LEN(F415)-1)-2,1)=":",ISNUMBER(VALUE(MID(F415,2,1))),IF((LEN(F415)-1)=5,ISNUMBER(VALUE(MID(F415,3,1))),TRUE),ISNUMBER(VALUE(MID(F415,1+(LEN(F415)-1)-1,1))),ISNUMBER(VALUE(MID(F415,1+(LEN(F415)-1),1))),VALUE(MID(F415,2,(LEN(F415)-1)-3))&lt;24,VALUE(MID(F415,1+(LEN(F415)-1)-1,2))&lt;60),VALUE(MID(F415,2,(LEN(F415)-1)-3))/24+VALUE(MID(F415,1+(LEN(F415)-1)-1,2))/1440,-1),IF(AND((LEN(F415)-1)&gt;=1,(LEN(F415)-1)&lt;=2,ISNUMBER(VALUE(MID(F415,2,1))),IF((LEN(F415)-1)=2,ISNUMBER(VALUE(MID(F415,3,1))),TRUE),VALUE(MID(F415,2,(LEN(F415)-1)))&lt;24),VALUE(MID(F415,2,(LEN(F415)-1)))/24,-1)),-1)))</x:f>
      </x:c>
      <x:c r="I415" s="71" t="str">
        <x:f>IF(OR(E415="",E415="В"),"",IF(OR(E415=$B$42,E415=$B$43,E415=$B$44,E415=$B$45,E415=$B$46),INDEX($F$42:$F$46,MATCH(E415,$B$42:$B$46,0)),IFERROR(IF(ISNUMBER(SEARCH(":",G415)),IF(AND(OR((LEN(G415)-1)=4,(LEN(G415)-1)=5),MID(G415,0+(LEN(G415)-1)-2,1)=":",ISNUMBER(VALUE(MID(G415,1,1))),IF((LEN(G415)-1)=5,ISNUMBER(VALUE(MID(G415,2,1))),TRUE),ISNUMBER(VALUE(MID(G415,0+(LEN(G415)-1)-1,1))),ISNUMBER(VALUE(MID(G415,0+(LEN(G415)-1),1))),VALUE(MID(G415,1,(LEN(G415)-1)-3))&lt;24,VALUE(MID(G415,0+(LEN(G415)-1)-1,2))&lt;60),VALUE(MID(G415,1,(LEN(G415)-1)-3))/24+VALUE(MID(G415,0+(LEN(G415)-1)-1,2))/1440,-1),IF(AND((LEN(G415)-1)&gt;=1,(LEN(G415)-1)&lt;=2,ISNUMBER(VALUE(MID(G415,1,1))),IF((LEN(G415)-1)=2,ISNUMBER(VALUE(MID(G415,2,1))),TRUE),VALUE(MID(G415,1,(LEN(G415)-1)))&lt;24),VALUE(MID(G415,1,(LEN(G415)-1)))/24,-1)),-1)))</x:f>
      </x:c>
      <x:c r="J415" s="72" t="n">
        <x:f>IF(OR(E415="",E415="В"),0,IF(OR(E415=$B$42,E415=$B$43,E415=$B$44,E415=$B$45,E415=$B$46),INDEX($G$42:$G$46,MATCH(E415,$B$42:$B$46,0)),$D$7))</x:f>
        <x:v>0</x:v>
      </x:c>
      <x:c r="K415" s="73" t="n">
        <x:f>IF(OR(L415="",L415="Выходной"),0,IF(L415="Готово",ROUND(24*MOD(I415-H415,1)-J415/60,10),"Проверить"))</x:f>
        <x:v>0</x:v>
      </x:c>
      <x:c r="L415" s="74" t="str">
        <x:f>IF(E415="","",IF(C415="","Нет дня",IF(E415="В","Выходной",IF(LEN(TRIM($B$32))=0,"Нет имени",IF(COUNTIFS($B$10:$B$33,$B$32)&gt;1,"Повтор имени",IF(OR(E415=$B$42,E415=$B$43,E415=$B$44,E415=$B$45,E415=$B$46),IF(INDEX($I$42:$I$46,MATCH(E415,$B$42:$B$46,0))="Готово","Готово","Проверьте смену"),IF(OR(IFERROR(SEARCH("-",E415),0)=0,IFERROR(SEARCH("-",E415,SEARCH("-",E415)+1),0)&gt;0),"Нет кода",IF(OR(H415&lt;0,I415&lt;0),"Неверное время",IF(H415=I415,"Начало равно концу",IF(NOT(ISNUMBER($D$7)),"Проверьте перерыв",IF(OR($D$7&lt;0,$D$7&lt;&gt;INT($D$7)),"Проверьте перерыв",IF($D$7&gt;=ROUND(MOD(I415-H415,1)*1440,8),"Перерыв не меньше смены","Готово"))))))))))))</x:f>
      </x:c>
      <x:c r="M415" s="3"/>
      <x:c r="N415" s="3"/>
      <x:c r="O415" s="3"/>
      <x:c r="P415" s="3"/>
      <x:c r="Q415" s="3"/>
      <x:c r="R415" s="3"/>
      <x:c r="S415" s="3"/>
      <x:c r="T415" s="3"/>
      <x:c r="U415" s="3"/>
      <x:c r="V415" s="3"/>
      <x:c r="W415" s="3"/>
      <x:c r="X415" s="3"/>
      <x:c r="Y415" s="3"/>
      <x:c r="Z415" s="3"/>
      <x:c r="AA415" s="3"/>
      <x:c r="AB415" s="3"/>
      <x:c r="AC415" s="3"/>
      <x:c r="AD415" s="3"/>
      <x:c r="AE415" s="3"/>
      <x:c r="AF415" s="3"/>
      <x:c r="AG415" s="3"/>
      <x:c r="AH415" s="3"/>
      <x:c r="AI415" s="3"/>
      <x:c r="AJ415" s="3"/>
      <x:c r="AK415" s="3"/>
    </x:row>
    <x:row r="416" ht="30" customHeight="1">
      <x:c r="A416" s="3"/>
      <x:c r="B416" s="69" t="str">
        <x:f>IF($B$32="","",$B$32)</x:f>
      </x:c>
      <x:c r="C416" s="70" t="n">
        <x:f>IF(W$8="","",W$8)</x:f>
        <x:v>46346</x:v>
      </x:c>
      <x:c r="D416" s="69" t="str">
        <x:f>IF(W32="","",W32)</x:f>
      </x:c>
      <x:c r="E416" s="69" t="str">
        <x:f>IFERROR(UPPER(CONCATENATE("",SUBSTITUTE(CONCATENATE("",SUBSTITUTE(CONCATENATE("",SUBSTITUTE(TRIM(CONCATENATE("",D416))," ","")),"–","-")),"—","-"))),CONCATENATE("",D416))</x:f>
      </x:c>
      <x:c r="F416" s="69" t="str">
        <x:f>IFERROR(LEFT(CONCATENATE("[",E416),SEARCH("-",E416)),"")</x:f>
      </x:c>
      <x:c r="G416" s="69" t="str">
        <x:f>IFERROR(MID(CONCATENATE(E416,"]"),SEARCH("-",E416)+1,32),"")</x:f>
      </x:c>
      <x:c r="H416" s="71" t="str">
        <x:f>IF(OR(E416="",E416="В"),"",IF(OR(E416=$B$42,E416=$B$43,E416=$B$44,E416=$B$45,E416=$B$46),INDEX($E$42:$E$46,MATCH(E416,$B$42:$B$46,0)),IFERROR(IF(ISNUMBER(SEARCH(":",F416)),IF(AND(OR((LEN(F416)-1)=4,(LEN(F416)-1)=5),MID(F416,1+(LEN(F416)-1)-2,1)=":",ISNUMBER(VALUE(MID(F416,2,1))),IF((LEN(F416)-1)=5,ISNUMBER(VALUE(MID(F416,3,1))),TRUE),ISNUMBER(VALUE(MID(F416,1+(LEN(F416)-1)-1,1))),ISNUMBER(VALUE(MID(F416,1+(LEN(F416)-1),1))),VALUE(MID(F416,2,(LEN(F416)-1)-3))&lt;24,VALUE(MID(F416,1+(LEN(F416)-1)-1,2))&lt;60),VALUE(MID(F416,2,(LEN(F416)-1)-3))/24+VALUE(MID(F416,1+(LEN(F416)-1)-1,2))/1440,-1),IF(AND((LEN(F416)-1)&gt;=1,(LEN(F416)-1)&lt;=2,ISNUMBER(VALUE(MID(F416,2,1))),IF((LEN(F416)-1)=2,ISNUMBER(VALUE(MID(F416,3,1))),TRUE),VALUE(MID(F416,2,(LEN(F416)-1)))&lt;24),VALUE(MID(F416,2,(LEN(F416)-1)))/24,-1)),-1)))</x:f>
      </x:c>
      <x:c r="I416" s="71" t="str">
        <x:f>IF(OR(E416="",E416="В"),"",IF(OR(E416=$B$42,E416=$B$43,E416=$B$44,E416=$B$45,E416=$B$46),INDEX($F$42:$F$46,MATCH(E416,$B$42:$B$46,0)),IFERROR(IF(ISNUMBER(SEARCH(":",G416)),IF(AND(OR((LEN(G416)-1)=4,(LEN(G416)-1)=5),MID(G416,0+(LEN(G416)-1)-2,1)=":",ISNUMBER(VALUE(MID(G416,1,1))),IF((LEN(G416)-1)=5,ISNUMBER(VALUE(MID(G416,2,1))),TRUE),ISNUMBER(VALUE(MID(G416,0+(LEN(G416)-1)-1,1))),ISNUMBER(VALUE(MID(G416,0+(LEN(G416)-1),1))),VALUE(MID(G416,1,(LEN(G416)-1)-3))&lt;24,VALUE(MID(G416,0+(LEN(G416)-1)-1,2))&lt;60),VALUE(MID(G416,1,(LEN(G416)-1)-3))/24+VALUE(MID(G416,0+(LEN(G416)-1)-1,2))/1440,-1),IF(AND((LEN(G416)-1)&gt;=1,(LEN(G416)-1)&lt;=2,ISNUMBER(VALUE(MID(G416,1,1))),IF((LEN(G416)-1)=2,ISNUMBER(VALUE(MID(G416,2,1))),TRUE),VALUE(MID(G416,1,(LEN(G416)-1)))&lt;24),VALUE(MID(G416,1,(LEN(G416)-1)))/24,-1)),-1)))</x:f>
      </x:c>
      <x:c r="J416" s="72" t="n">
        <x:f>IF(OR(E416="",E416="В"),0,IF(OR(E416=$B$42,E416=$B$43,E416=$B$44,E416=$B$45,E416=$B$46),INDEX($G$42:$G$46,MATCH(E416,$B$42:$B$46,0)),$D$7))</x:f>
        <x:v>0</x:v>
      </x:c>
      <x:c r="K416" s="73" t="n">
        <x:f>IF(OR(L416="",L416="Выходной"),0,IF(L416="Готово",ROUND(24*MOD(I416-H416,1)-J416/60,10),"Проверить"))</x:f>
        <x:v>0</x:v>
      </x:c>
      <x:c r="L416" s="74" t="str">
        <x:f>IF(E416="","",IF(C416="","Нет дня",IF(E416="В","Выходной",IF(LEN(TRIM($B$32))=0,"Нет имени",IF(COUNTIFS($B$10:$B$33,$B$32)&gt;1,"Повтор имени",IF(OR(E416=$B$42,E416=$B$43,E416=$B$44,E416=$B$45,E416=$B$46),IF(INDEX($I$42:$I$46,MATCH(E416,$B$42:$B$46,0))="Готово","Готово","Проверьте смену"),IF(OR(IFERROR(SEARCH("-",E416),0)=0,IFERROR(SEARCH("-",E416,SEARCH("-",E416)+1),0)&gt;0),"Нет кода",IF(OR(H416&lt;0,I416&lt;0),"Неверное время",IF(H416=I416,"Начало равно концу",IF(NOT(ISNUMBER($D$7)),"Проверьте перерыв",IF(OR($D$7&lt;0,$D$7&lt;&gt;INT($D$7)),"Проверьте перерыв",IF($D$7&gt;=ROUND(MOD(I416-H416,1)*1440,8),"Перерыв не меньше смены","Готово"))))))))))))</x:f>
      </x:c>
      <x:c r="M416" s="3"/>
      <x:c r="N416" s="3"/>
      <x:c r="O416" s="3"/>
      <x:c r="P416" s="3"/>
      <x:c r="Q416" s="3"/>
      <x:c r="R416" s="3"/>
      <x:c r="S416" s="3"/>
      <x:c r="T416" s="3"/>
      <x:c r="U416" s="3"/>
      <x:c r="V416" s="3"/>
      <x:c r="W416" s="3"/>
      <x:c r="X416" s="3"/>
      <x:c r="Y416" s="3"/>
      <x:c r="Z416" s="3"/>
      <x:c r="AA416" s="3"/>
      <x:c r="AB416" s="3"/>
      <x:c r="AC416" s="3"/>
      <x:c r="AD416" s="3"/>
      <x:c r="AE416" s="3"/>
      <x:c r="AF416" s="3"/>
      <x:c r="AG416" s="3"/>
      <x:c r="AH416" s="3"/>
      <x:c r="AI416" s="3"/>
      <x:c r="AJ416" s="3"/>
      <x:c r="AK416" s="3"/>
    </x:row>
    <x:row r="417" ht="30" customHeight="1">
      <x:c r="A417" s="3"/>
      <x:c r="B417" s="69" t="str">
        <x:f>IF($B$32="","",$B$32)</x:f>
      </x:c>
      <x:c r="C417" s="70" t="n">
        <x:f>IF(X$8="","",X$8)</x:f>
        <x:v>46347</x:v>
      </x:c>
      <x:c r="D417" s="69" t="str">
        <x:f>IF(X32="","",X32)</x:f>
      </x:c>
      <x:c r="E417" s="69" t="str">
        <x:f>IFERROR(UPPER(CONCATENATE("",SUBSTITUTE(CONCATENATE("",SUBSTITUTE(CONCATENATE("",SUBSTITUTE(TRIM(CONCATENATE("",D417))," ","")),"–","-")),"—","-"))),CONCATENATE("",D417))</x:f>
      </x:c>
      <x:c r="F417" s="69" t="str">
        <x:f>IFERROR(LEFT(CONCATENATE("[",E417),SEARCH("-",E417)),"")</x:f>
      </x:c>
      <x:c r="G417" s="69" t="str">
        <x:f>IFERROR(MID(CONCATENATE(E417,"]"),SEARCH("-",E417)+1,32),"")</x:f>
      </x:c>
      <x:c r="H417" s="71" t="str">
        <x:f>IF(OR(E417="",E417="В"),"",IF(OR(E417=$B$42,E417=$B$43,E417=$B$44,E417=$B$45,E417=$B$46),INDEX($E$42:$E$46,MATCH(E417,$B$42:$B$46,0)),IFERROR(IF(ISNUMBER(SEARCH(":",F417)),IF(AND(OR((LEN(F417)-1)=4,(LEN(F417)-1)=5),MID(F417,1+(LEN(F417)-1)-2,1)=":",ISNUMBER(VALUE(MID(F417,2,1))),IF((LEN(F417)-1)=5,ISNUMBER(VALUE(MID(F417,3,1))),TRUE),ISNUMBER(VALUE(MID(F417,1+(LEN(F417)-1)-1,1))),ISNUMBER(VALUE(MID(F417,1+(LEN(F417)-1),1))),VALUE(MID(F417,2,(LEN(F417)-1)-3))&lt;24,VALUE(MID(F417,1+(LEN(F417)-1)-1,2))&lt;60),VALUE(MID(F417,2,(LEN(F417)-1)-3))/24+VALUE(MID(F417,1+(LEN(F417)-1)-1,2))/1440,-1),IF(AND((LEN(F417)-1)&gt;=1,(LEN(F417)-1)&lt;=2,ISNUMBER(VALUE(MID(F417,2,1))),IF((LEN(F417)-1)=2,ISNUMBER(VALUE(MID(F417,3,1))),TRUE),VALUE(MID(F417,2,(LEN(F417)-1)))&lt;24),VALUE(MID(F417,2,(LEN(F417)-1)))/24,-1)),-1)))</x:f>
      </x:c>
      <x:c r="I417" s="71" t="str">
        <x:f>IF(OR(E417="",E417="В"),"",IF(OR(E417=$B$42,E417=$B$43,E417=$B$44,E417=$B$45,E417=$B$46),INDEX($F$42:$F$46,MATCH(E417,$B$42:$B$46,0)),IFERROR(IF(ISNUMBER(SEARCH(":",G417)),IF(AND(OR((LEN(G417)-1)=4,(LEN(G417)-1)=5),MID(G417,0+(LEN(G417)-1)-2,1)=":",ISNUMBER(VALUE(MID(G417,1,1))),IF((LEN(G417)-1)=5,ISNUMBER(VALUE(MID(G417,2,1))),TRUE),ISNUMBER(VALUE(MID(G417,0+(LEN(G417)-1)-1,1))),ISNUMBER(VALUE(MID(G417,0+(LEN(G417)-1),1))),VALUE(MID(G417,1,(LEN(G417)-1)-3))&lt;24,VALUE(MID(G417,0+(LEN(G417)-1)-1,2))&lt;60),VALUE(MID(G417,1,(LEN(G417)-1)-3))/24+VALUE(MID(G417,0+(LEN(G417)-1)-1,2))/1440,-1),IF(AND((LEN(G417)-1)&gt;=1,(LEN(G417)-1)&lt;=2,ISNUMBER(VALUE(MID(G417,1,1))),IF((LEN(G417)-1)=2,ISNUMBER(VALUE(MID(G417,2,1))),TRUE),VALUE(MID(G417,1,(LEN(G417)-1)))&lt;24),VALUE(MID(G417,1,(LEN(G417)-1)))/24,-1)),-1)))</x:f>
      </x:c>
      <x:c r="J417" s="72" t="n">
        <x:f>IF(OR(E417="",E417="В"),0,IF(OR(E417=$B$42,E417=$B$43,E417=$B$44,E417=$B$45,E417=$B$46),INDEX($G$42:$G$46,MATCH(E417,$B$42:$B$46,0)),$D$7))</x:f>
        <x:v>0</x:v>
      </x:c>
      <x:c r="K417" s="73" t="n">
        <x:f>IF(OR(L417="",L417="Выходной"),0,IF(L417="Готово",ROUND(24*MOD(I417-H417,1)-J417/60,10),"Проверить"))</x:f>
        <x:v>0</x:v>
      </x:c>
      <x:c r="L417" s="74" t="str">
        <x:f>IF(E417="","",IF(C417="","Нет дня",IF(E417="В","Выходной",IF(LEN(TRIM($B$32))=0,"Нет имени",IF(COUNTIFS($B$10:$B$33,$B$32)&gt;1,"Повтор имени",IF(OR(E417=$B$42,E417=$B$43,E417=$B$44,E417=$B$45,E417=$B$46),IF(INDEX($I$42:$I$46,MATCH(E417,$B$42:$B$46,0))="Готово","Готово","Проверьте смену"),IF(OR(IFERROR(SEARCH("-",E417),0)=0,IFERROR(SEARCH("-",E417,SEARCH("-",E417)+1),0)&gt;0),"Нет кода",IF(OR(H417&lt;0,I417&lt;0),"Неверное время",IF(H417=I417,"Начало равно концу",IF(NOT(ISNUMBER($D$7)),"Проверьте перерыв",IF(OR($D$7&lt;0,$D$7&lt;&gt;INT($D$7)),"Проверьте перерыв",IF($D$7&gt;=ROUND(MOD(I417-H417,1)*1440,8),"Перерыв не меньше смены","Готово"))))))))))))</x:f>
      </x:c>
      <x:c r="M417" s="3"/>
      <x:c r="N417" s="3"/>
      <x:c r="O417" s="3"/>
      <x:c r="P417" s="3"/>
      <x:c r="Q417" s="3"/>
      <x:c r="R417" s="3"/>
      <x:c r="S417" s="3"/>
      <x:c r="T417" s="3"/>
      <x:c r="U417" s="3"/>
      <x:c r="V417" s="3"/>
      <x:c r="W417" s="3"/>
      <x:c r="X417" s="3"/>
      <x:c r="Y417" s="3"/>
      <x:c r="Z417" s="3"/>
      <x:c r="AA417" s="3"/>
      <x:c r="AB417" s="3"/>
      <x:c r="AC417" s="3"/>
      <x:c r="AD417" s="3"/>
      <x:c r="AE417" s="3"/>
      <x:c r="AF417" s="3"/>
      <x:c r="AG417" s="3"/>
      <x:c r="AH417" s="3"/>
      <x:c r="AI417" s="3"/>
      <x:c r="AJ417" s="3"/>
      <x:c r="AK417" s="3"/>
    </x:row>
    <x:row r="418" ht="30" customHeight="1">
      <x:c r="A418" s="3"/>
      <x:c r="B418" s="69" t="str">
        <x:f>IF($B$32="","",$B$32)</x:f>
      </x:c>
      <x:c r="C418" s="70" t="n">
        <x:f>IF(Y$8="","",Y$8)</x:f>
        <x:v>46348</x:v>
      </x:c>
      <x:c r="D418" s="69" t="str">
        <x:f>IF(Y32="","",Y32)</x:f>
      </x:c>
      <x:c r="E418" s="69" t="str">
        <x:f>IFERROR(UPPER(CONCATENATE("",SUBSTITUTE(CONCATENATE("",SUBSTITUTE(CONCATENATE("",SUBSTITUTE(TRIM(CONCATENATE("",D418))," ","")),"–","-")),"—","-"))),CONCATENATE("",D418))</x:f>
      </x:c>
      <x:c r="F418" s="69" t="str">
        <x:f>IFERROR(LEFT(CONCATENATE("[",E418),SEARCH("-",E418)),"")</x:f>
      </x:c>
      <x:c r="G418" s="69" t="str">
        <x:f>IFERROR(MID(CONCATENATE(E418,"]"),SEARCH("-",E418)+1,32),"")</x:f>
      </x:c>
      <x:c r="H418" s="71" t="str">
        <x:f>IF(OR(E418="",E418="В"),"",IF(OR(E418=$B$42,E418=$B$43,E418=$B$44,E418=$B$45,E418=$B$46),INDEX($E$42:$E$46,MATCH(E418,$B$42:$B$46,0)),IFERROR(IF(ISNUMBER(SEARCH(":",F418)),IF(AND(OR((LEN(F418)-1)=4,(LEN(F418)-1)=5),MID(F418,1+(LEN(F418)-1)-2,1)=":",ISNUMBER(VALUE(MID(F418,2,1))),IF((LEN(F418)-1)=5,ISNUMBER(VALUE(MID(F418,3,1))),TRUE),ISNUMBER(VALUE(MID(F418,1+(LEN(F418)-1)-1,1))),ISNUMBER(VALUE(MID(F418,1+(LEN(F418)-1),1))),VALUE(MID(F418,2,(LEN(F418)-1)-3))&lt;24,VALUE(MID(F418,1+(LEN(F418)-1)-1,2))&lt;60),VALUE(MID(F418,2,(LEN(F418)-1)-3))/24+VALUE(MID(F418,1+(LEN(F418)-1)-1,2))/1440,-1),IF(AND((LEN(F418)-1)&gt;=1,(LEN(F418)-1)&lt;=2,ISNUMBER(VALUE(MID(F418,2,1))),IF((LEN(F418)-1)=2,ISNUMBER(VALUE(MID(F418,3,1))),TRUE),VALUE(MID(F418,2,(LEN(F418)-1)))&lt;24),VALUE(MID(F418,2,(LEN(F418)-1)))/24,-1)),-1)))</x:f>
      </x:c>
      <x:c r="I418" s="71" t="str">
        <x:f>IF(OR(E418="",E418="В"),"",IF(OR(E418=$B$42,E418=$B$43,E418=$B$44,E418=$B$45,E418=$B$46),INDEX($F$42:$F$46,MATCH(E418,$B$42:$B$46,0)),IFERROR(IF(ISNUMBER(SEARCH(":",G418)),IF(AND(OR((LEN(G418)-1)=4,(LEN(G418)-1)=5),MID(G418,0+(LEN(G418)-1)-2,1)=":",ISNUMBER(VALUE(MID(G418,1,1))),IF((LEN(G418)-1)=5,ISNUMBER(VALUE(MID(G418,2,1))),TRUE),ISNUMBER(VALUE(MID(G418,0+(LEN(G418)-1)-1,1))),ISNUMBER(VALUE(MID(G418,0+(LEN(G418)-1),1))),VALUE(MID(G418,1,(LEN(G418)-1)-3))&lt;24,VALUE(MID(G418,0+(LEN(G418)-1)-1,2))&lt;60),VALUE(MID(G418,1,(LEN(G418)-1)-3))/24+VALUE(MID(G418,0+(LEN(G418)-1)-1,2))/1440,-1),IF(AND((LEN(G418)-1)&gt;=1,(LEN(G418)-1)&lt;=2,ISNUMBER(VALUE(MID(G418,1,1))),IF((LEN(G418)-1)=2,ISNUMBER(VALUE(MID(G418,2,1))),TRUE),VALUE(MID(G418,1,(LEN(G418)-1)))&lt;24),VALUE(MID(G418,1,(LEN(G418)-1)))/24,-1)),-1)))</x:f>
      </x:c>
      <x:c r="J418" s="72" t="n">
        <x:f>IF(OR(E418="",E418="В"),0,IF(OR(E418=$B$42,E418=$B$43,E418=$B$44,E418=$B$45,E418=$B$46),INDEX($G$42:$G$46,MATCH(E418,$B$42:$B$46,0)),$D$7))</x:f>
        <x:v>0</x:v>
      </x:c>
      <x:c r="K418" s="73" t="n">
        <x:f>IF(OR(L418="",L418="Выходной"),0,IF(L418="Готово",ROUND(24*MOD(I418-H418,1)-J418/60,10),"Проверить"))</x:f>
        <x:v>0</x:v>
      </x:c>
      <x:c r="L418" s="74" t="str">
        <x:f>IF(E418="","",IF(C418="","Нет дня",IF(E418="В","Выходной",IF(LEN(TRIM($B$32))=0,"Нет имени",IF(COUNTIFS($B$10:$B$33,$B$32)&gt;1,"Повтор имени",IF(OR(E418=$B$42,E418=$B$43,E418=$B$44,E418=$B$45,E418=$B$46),IF(INDEX($I$42:$I$46,MATCH(E418,$B$42:$B$46,0))="Готово","Готово","Проверьте смену"),IF(OR(IFERROR(SEARCH("-",E418),0)=0,IFERROR(SEARCH("-",E418,SEARCH("-",E418)+1),0)&gt;0),"Нет кода",IF(OR(H418&lt;0,I418&lt;0),"Неверное время",IF(H418=I418,"Начало равно концу",IF(NOT(ISNUMBER($D$7)),"Проверьте перерыв",IF(OR($D$7&lt;0,$D$7&lt;&gt;INT($D$7)),"Проверьте перерыв",IF($D$7&gt;=ROUND(MOD(I418-H418,1)*1440,8),"Перерыв не меньше смены","Готово"))))))))))))</x:f>
      </x:c>
      <x:c r="M418" s="3"/>
      <x:c r="N418" s="3"/>
      <x:c r="O418" s="3"/>
      <x:c r="P418" s="3"/>
      <x:c r="Q418" s="3"/>
      <x:c r="R418" s="3"/>
      <x:c r="S418" s="3"/>
      <x:c r="T418" s="3"/>
      <x:c r="U418" s="3"/>
      <x:c r="V418" s="3"/>
      <x:c r="W418" s="3"/>
      <x:c r="X418" s="3"/>
      <x:c r="Y418" s="3"/>
      <x:c r="Z418" s="3"/>
      <x:c r="AA418" s="3"/>
      <x:c r="AB418" s="3"/>
      <x:c r="AC418" s="3"/>
      <x:c r="AD418" s="3"/>
      <x:c r="AE418" s="3"/>
      <x:c r="AF418" s="3"/>
      <x:c r="AG418" s="3"/>
      <x:c r="AH418" s="3"/>
      <x:c r="AI418" s="3"/>
      <x:c r="AJ418" s="3"/>
      <x:c r="AK418" s="3"/>
    </x:row>
    <x:row r="419" ht="30" customHeight="1">
      <x:c r="A419" s="3"/>
      <x:c r="B419" s="69" t="str">
        <x:f>IF($B$32="","",$B$32)</x:f>
      </x:c>
      <x:c r="C419" s="70" t="n">
        <x:f>IF(Z$8="","",Z$8)</x:f>
        <x:v>46349</x:v>
      </x:c>
      <x:c r="D419" s="69" t="str">
        <x:f>IF(Z32="","",Z32)</x:f>
      </x:c>
      <x:c r="E419" s="69" t="str">
        <x:f>IFERROR(UPPER(CONCATENATE("",SUBSTITUTE(CONCATENATE("",SUBSTITUTE(CONCATENATE("",SUBSTITUTE(TRIM(CONCATENATE("",D419))," ","")),"–","-")),"—","-"))),CONCATENATE("",D419))</x:f>
      </x:c>
      <x:c r="F419" s="69" t="str">
        <x:f>IFERROR(LEFT(CONCATENATE("[",E419),SEARCH("-",E419)),"")</x:f>
      </x:c>
      <x:c r="G419" s="69" t="str">
        <x:f>IFERROR(MID(CONCATENATE(E419,"]"),SEARCH("-",E419)+1,32),"")</x:f>
      </x:c>
      <x:c r="H419" s="71" t="str">
        <x:f>IF(OR(E419="",E419="В"),"",IF(OR(E419=$B$42,E419=$B$43,E419=$B$44,E419=$B$45,E419=$B$46),INDEX($E$42:$E$46,MATCH(E419,$B$42:$B$46,0)),IFERROR(IF(ISNUMBER(SEARCH(":",F419)),IF(AND(OR((LEN(F419)-1)=4,(LEN(F419)-1)=5),MID(F419,1+(LEN(F419)-1)-2,1)=":",ISNUMBER(VALUE(MID(F419,2,1))),IF((LEN(F419)-1)=5,ISNUMBER(VALUE(MID(F419,3,1))),TRUE),ISNUMBER(VALUE(MID(F419,1+(LEN(F419)-1)-1,1))),ISNUMBER(VALUE(MID(F419,1+(LEN(F419)-1),1))),VALUE(MID(F419,2,(LEN(F419)-1)-3))&lt;24,VALUE(MID(F419,1+(LEN(F419)-1)-1,2))&lt;60),VALUE(MID(F419,2,(LEN(F419)-1)-3))/24+VALUE(MID(F419,1+(LEN(F419)-1)-1,2))/1440,-1),IF(AND((LEN(F419)-1)&gt;=1,(LEN(F419)-1)&lt;=2,ISNUMBER(VALUE(MID(F419,2,1))),IF((LEN(F419)-1)=2,ISNUMBER(VALUE(MID(F419,3,1))),TRUE),VALUE(MID(F419,2,(LEN(F419)-1)))&lt;24),VALUE(MID(F419,2,(LEN(F419)-1)))/24,-1)),-1)))</x:f>
      </x:c>
      <x:c r="I419" s="71" t="str">
        <x:f>IF(OR(E419="",E419="В"),"",IF(OR(E419=$B$42,E419=$B$43,E419=$B$44,E419=$B$45,E419=$B$46),INDEX($F$42:$F$46,MATCH(E419,$B$42:$B$46,0)),IFERROR(IF(ISNUMBER(SEARCH(":",G419)),IF(AND(OR((LEN(G419)-1)=4,(LEN(G419)-1)=5),MID(G419,0+(LEN(G419)-1)-2,1)=":",ISNUMBER(VALUE(MID(G419,1,1))),IF((LEN(G419)-1)=5,ISNUMBER(VALUE(MID(G419,2,1))),TRUE),ISNUMBER(VALUE(MID(G419,0+(LEN(G419)-1)-1,1))),ISNUMBER(VALUE(MID(G419,0+(LEN(G419)-1),1))),VALUE(MID(G419,1,(LEN(G419)-1)-3))&lt;24,VALUE(MID(G419,0+(LEN(G419)-1)-1,2))&lt;60),VALUE(MID(G419,1,(LEN(G419)-1)-3))/24+VALUE(MID(G419,0+(LEN(G419)-1)-1,2))/1440,-1),IF(AND((LEN(G419)-1)&gt;=1,(LEN(G419)-1)&lt;=2,ISNUMBER(VALUE(MID(G419,1,1))),IF((LEN(G419)-1)=2,ISNUMBER(VALUE(MID(G419,2,1))),TRUE),VALUE(MID(G419,1,(LEN(G419)-1)))&lt;24),VALUE(MID(G419,1,(LEN(G419)-1)))/24,-1)),-1)))</x:f>
      </x:c>
      <x:c r="J419" s="72" t="n">
        <x:f>IF(OR(E419="",E419="В"),0,IF(OR(E419=$B$42,E419=$B$43,E419=$B$44,E419=$B$45,E419=$B$46),INDEX($G$42:$G$46,MATCH(E419,$B$42:$B$46,0)),$D$7))</x:f>
        <x:v>0</x:v>
      </x:c>
      <x:c r="K419" s="73" t="n">
        <x:f>IF(OR(L419="",L419="Выходной"),0,IF(L419="Готово",ROUND(24*MOD(I419-H419,1)-J419/60,10),"Проверить"))</x:f>
        <x:v>0</x:v>
      </x:c>
      <x:c r="L419" s="74" t="str">
        <x:f>IF(E419="","",IF(C419="","Нет дня",IF(E419="В","Выходной",IF(LEN(TRIM($B$32))=0,"Нет имени",IF(COUNTIFS($B$10:$B$33,$B$32)&gt;1,"Повтор имени",IF(OR(E419=$B$42,E419=$B$43,E419=$B$44,E419=$B$45,E419=$B$46),IF(INDEX($I$42:$I$46,MATCH(E419,$B$42:$B$46,0))="Готово","Готово","Проверьте смену"),IF(OR(IFERROR(SEARCH("-",E419),0)=0,IFERROR(SEARCH("-",E419,SEARCH("-",E419)+1),0)&gt;0),"Нет кода",IF(OR(H419&lt;0,I419&lt;0),"Неверное время",IF(H419=I419,"Начало равно концу",IF(NOT(ISNUMBER($D$7)),"Проверьте перерыв",IF(OR($D$7&lt;0,$D$7&lt;&gt;INT($D$7)),"Проверьте перерыв",IF($D$7&gt;=ROUND(MOD(I419-H419,1)*1440,8),"Перерыв не меньше смены","Готово"))))))))))))</x:f>
      </x:c>
      <x:c r="M419" s="3"/>
      <x:c r="N419" s="3"/>
      <x:c r="O419" s="3"/>
      <x:c r="P419" s="3"/>
      <x:c r="Q419" s="3"/>
      <x:c r="R419" s="3"/>
      <x:c r="S419" s="3"/>
      <x:c r="T419" s="3"/>
      <x:c r="U419" s="3"/>
      <x:c r="V419" s="3"/>
      <x:c r="W419" s="3"/>
      <x:c r="X419" s="3"/>
      <x:c r="Y419" s="3"/>
      <x:c r="Z419" s="3"/>
      <x:c r="AA419" s="3"/>
      <x:c r="AB419" s="3"/>
      <x:c r="AC419" s="3"/>
      <x:c r="AD419" s="3"/>
      <x:c r="AE419" s="3"/>
      <x:c r="AF419" s="3"/>
      <x:c r="AG419" s="3"/>
      <x:c r="AH419" s="3"/>
      <x:c r="AI419" s="3"/>
      <x:c r="AJ419" s="3"/>
      <x:c r="AK419" s="3"/>
    </x:row>
    <x:row r="420" ht="30" customHeight="1">
      <x:c r="A420" s="3"/>
      <x:c r="B420" s="69" t="str">
        <x:f>IF($B$32="","",$B$32)</x:f>
      </x:c>
      <x:c r="C420" s="70" t="n">
        <x:f>IF(AA$8="","",AA$8)</x:f>
        <x:v>46350</x:v>
      </x:c>
      <x:c r="D420" s="69" t="str">
        <x:f>IF(AA32="","",AA32)</x:f>
      </x:c>
      <x:c r="E420" s="69" t="str">
        <x:f>IFERROR(UPPER(CONCATENATE("",SUBSTITUTE(CONCATENATE("",SUBSTITUTE(CONCATENATE("",SUBSTITUTE(TRIM(CONCATENATE("",D420))," ","")),"–","-")),"—","-"))),CONCATENATE("",D420))</x:f>
      </x:c>
      <x:c r="F420" s="69" t="str">
        <x:f>IFERROR(LEFT(CONCATENATE("[",E420),SEARCH("-",E420)),"")</x:f>
      </x:c>
      <x:c r="G420" s="69" t="str">
        <x:f>IFERROR(MID(CONCATENATE(E420,"]"),SEARCH("-",E420)+1,32),"")</x:f>
      </x:c>
      <x:c r="H420" s="71" t="str">
        <x:f>IF(OR(E420="",E420="В"),"",IF(OR(E420=$B$42,E420=$B$43,E420=$B$44,E420=$B$45,E420=$B$46),INDEX($E$42:$E$46,MATCH(E420,$B$42:$B$46,0)),IFERROR(IF(ISNUMBER(SEARCH(":",F420)),IF(AND(OR((LEN(F420)-1)=4,(LEN(F420)-1)=5),MID(F420,1+(LEN(F420)-1)-2,1)=":",ISNUMBER(VALUE(MID(F420,2,1))),IF((LEN(F420)-1)=5,ISNUMBER(VALUE(MID(F420,3,1))),TRUE),ISNUMBER(VALUE(MID(F420,1+(LEN(F420)-1)-1,1))),ISNUMBER(VALUE(MID(F420,1+(LEN(F420)-1),1))),VALUE(MID(F420,2,(LEN(F420)-1)-3))&lt;24,VALUE(MID(F420,1+(LEN(F420)-1)-1,2))&lt;60),VALUE(MID(F420,2,(LEN(F420)-1)-3))/24+VALUE(MID(F420,1+(LEN(F420)-1)-1,2))/1440,-1),IF(AND((LEN(F420)-1)&gt;=1,(LEN(F420)-1)&lt;=2,ISNUMBER(VALUE(MID(F420,2,1))),IF((LEN(F420)-1)=2,ISNUMBER(VALUE(MID(F420,3,1))),TRUE),VALUE(MID(F420,2,(LEN(F420)-1)))&lt;24),VALUE(MID(F420,2,(LEN(F420)-1)))/24,-1)),-1)))</x:f>
      </x:c>
      <x:c r="I420" s="71" t="str">
        <x:f>IF(OR(E420="",E420="В"),"",IF(OR(E420=$B$42,E420=$B$43,E420=$B$44,E420=$B$45,E420=$B$46),INDEX($F$42:$F$46,MATCH(E420,$B$42:$B$46,0)),IFERROR(IF(ISNUMBER(SEARCH(":",G420)),IF(AND(OR((LEN(G420)-1)=4,(LEN(G420)-1)=5),MID(G420,0+(LEN(G420)-1)-2,1)=":",ISNUMBER(VALUE(MID(G420,1,1))),IF((LEN(G420)-1)=5,ISNUMBER(VALUE(MID(G420,2,1))),TRUE),ISNUMBER(VALUE(MID(G420,0+(LEN(G420)-1)-1,1))),ISNUMBER(VALUE(MID(G420,0+(LEN(G420)-1),1))),VALUE(MID(G420,1,(LEN(G420)-1)-3))&lt;24,VALUE(MID(G420,0+(LEN(G420)-1)-1,2))&lt;60),VALUE(MID(G420,1,(LEN(G420)-1)-3))/24+VALUE(MID(G420,0+(LEN(G420)-1)-1,2))/1440,-1),IF(AND((LEN(G420)-1)&gt;=1,(LEN(G420)-1)&lt;=2,ISNUMBER(VALUE(MID(G420,1,1))),IF((LEN(G420)-1)=2,ISNUMBER(VALUE(MID(G420,2,1))),TRUE),VALUE(MID(G420,1,(LEN(G420)-1)))&lt;24),VALUE(MID(G420,1,(LEN(G420)-1)))/24,-1)),-1)))</x:f>
      </x:c>
      <x:c r="J420" s="72" t="n">
        <x:f>IF(OR(E420="",E420="В"),0,IF(OR(E420=$B$42,E420=$B$43,E420=$B$44,E420=$B$45,E420=$B$46),INDEX($G$42:$G$46,MATCH(E420,$B$42:$B$46,0)),$D$7))</x:f>
        <x:v>0</x:v>
      </x:c>
      <x:c r="K420" s="73" t="n">
        <x:f>IF(OR(L420="",L420="Выходной"),0,IF(L420="Готово",ROUND(24*MOD(I420-H420,1)-J420/60,10),"Проверить"))</x:f>
        <x:v>0</x:v>
      </x:c>
      <x:c r="L420" s="74" t="str">
        <x:f>IF(E420="","",IF(C420="","Нет дня",IF(E420="В","Выходной",IF(LEN(TRIM($B$32))=0,"Нет имени",IF(COUNTIFS($B$10:$B$33,$B$32)&gt;1,"Повтор имени",IF(OR(E420=$B$42,E420=$B$43,E420=$B$44,E420=$B$45,E420=$B$46),IF(INDEX($I$42:$I$46,MATCH(E420,$B$42:$B$46,0))="Готово","Готово","Проверьте смену"),IF(OR(IFERROR(SEARCH("-",E420),0)=0,IFERROR(SEARCH("-",E420,SEARCH("-",E420)+1),0)&gt;0),"Нет кода",IF(OR(H420&lt;0,I420&lt;0),"Неверное время",IF(H420=I420,"Начало равно концу",IF(NOT(ISNUMBER($D$7)),"Проверьте перерыв",IF(OR($D$7&lt;0,$D$7&lt;&gt;INT($D$7)),"Проверьте перерыв",IF($D$7&gt;=ROUND(MOD(I420-H420,1)*1440,8),"Перерыв не меньше смены","Готово"))))))))))))</x:f>
      </x:c>
      <x:c r="M420" s="3"/>
      <x:c r="N420" s="3"/>
      <x:c r="O420" s="3"/>
      <x:c r="P420" s="3"/>
      <x:c r="Q420" s="3"/>
      <x:c r="R420" s="3"/>
      <x:c r="S420" s="3"/>
      <x:c r="T420" s="3"/>
      <x:c r="U420" s="3"/>
      <x:c r="V420" s="3"/>
      <x:c r="W420" s="3"/>
      <x:c r="X420" s="3"/>
      <x:c r="Y420" s="3"/>
      <x:c r="Z420" s="3"/>
      <x:c r="AA420" s="3"/>
      <x:c r="AB420" s="3"/>
      <x:c r="AC420" s="3"/>
      <x:c r="AD420" s="3"/>
      <x:c r="AE420" s="3"/>
      <x:c r="AF420" s="3"/>
      <x:c r="AG420" s="3"/>
      <x:c r="AH420" s="3"/>
      <x:c r="AI420" s="3"/>
      <x:c r="AJ420" s="3"/>
      <x:c r="AK420" s="3"/>
    </x:row>
    <x:row r="421" ht="30" customHeight="1">
      <x:c r="A421" s="3"/>
      <x:c r="B421" s="69" t="str">
        <x:f>IF($B$32="","",$B$32)</x:f>
      </x:c>
      <x:c r="C421" s="70" t="n">
        <x:f>IF(AB$8="","",AB$8)</x:f>
        <x:v>46351</x:v>
      </x:c>
      <x:c r="D421" s="69" t="str">
        <x:f>IF(AB32="","",AB32)</x:f>
      </x:c>
      <x:c r="E421" s="69" t="str">
        <x:f>IFERROR(UPPER(CONCATENATE("",SUBSTITUTE(CONCATENATE("",SUBSTITUTE(CONCATENATE("",SUBSTITUTE(TRIM(CONCATENATE("",D421))," ","")),"–","-")),"—","-"))),CONCATENATE("",D421))</x:f>
      </x:c>
      <x:c r="F421" s="69" t="str">
        <x:f>IFERROR(LEFT(CONCATENATE("[",E421),SEARCH("-",E421)),"")</x:f>
      </x:c>
      <x:c r="G421" s="69" t="str">
        <x:f>IFERROR(MID(CONCATENATE(E421,"]"),SEARCH("-",E421)+1,32),"")</x:f>
      </x:c>
      <x:c r="H421" s="71" t="str">
        <x:f>IF(OR(E421="",E421="В"),"",IF(OR(E421=$B$42,E421=$B$43,E421=$B$44,E421=$B$45,E421=$B$46),INDEX($E$42:$E$46,MATCH(E421,$B$42:$B$46,0)),IFERROR(IF(ISNUMBER(SEARCH(":",F421)),IF(AND(OR((LEN(F421)-1)=4,(LEN(F421)-1)=5),MID(F421,1+(LEN(F421)-1)-2,1)=":",ISNUMBER(VALUE(MID(F421,2,1))),IF((LEN(F421)-1)=5,ISNUMBER(VALUE(MID(F421,3,1))),TRUE),ISNUMBER(VALUE(MID(F421,1+(LEN(F421)-1)-1,1))),ISNUMBER(VALUE(MID(F421,1+(LEN(F421)-1),1))),VALUE(MID(F421,2,(LEN(F421)-1)-3))&lt;24,VALUE(MID(F421,1+(LEN(F421)-1)-1,2))&lt;60),VALUE(MID(F421,2,(LEN(F421)-1)-3))/24+VALUE(MID(F421,1+(LEN(F421)-1)-1,2))/1440,-1),IF(AND((LEN(F421)-1)&gt;=1,(LEN(F421)-1)&lt;=2,ISNUMBER(VALUE(MID(F421,2,1))),IF((LEN(F421)-1)=2,ISNUMBER(VALUE(MID(F421,3,1))),TRUE),VALUE(MID(F421,2,(LEN(F421)-1)))&lt;24),VALUE(MID(F421,2,(LEN(F421)-1)))/24,-1)),-1)))</x:f>
      </x:c>
      <x:c r="I421" s="71" t="str">
        <x:f>IF(OR(E421="",E421="В"),"",IF(OR(E421=$B$42,E421=$B$43,E421=$B$44,E421=$B$45,E421=$B$46),INDEX($F$42:$F$46,MATCH(E421,$B$42:$B$46,0)),IFERROR(IF(ISNUMBER(SEARCH(":",G421)),IF(AND(OR((LEN(G421)-1)=4,(LEN(G421)-1)=5),MID(G421,0+(LEN(G421)-1)-2,1)=":",ISNUMBER(VALUE(MID(G421,1,1))),IF((LEN(G421)-1)=5,ISNUMBER(VALUE(MID(G421,2,1))),TRUE),ISNUMBER(VALUE(MID(G421,0+(LEN(G421)-1)-1,1))),ISNUMBER(VALUE(MID(G421,0+(LEN(G421)-1),1))),VALUE(MID(G421,1,(LEN(G421)-1)-3))&lt;24,VALUE(MID(G421,0+(LEN(G421)-1)-1,2))&lt;60),VALUE(MID(G421,1,(LEN(G421)-1)-3))/24+VALUE(MID(G421,0+(LEN(G421)-1)-1,2))/1440,-1),IF(AND((LEN(G421)-1)&gt;=1,(LEN(G421)-1)&lt;=2,ISNUMBER(VALUE(MID(G421,1,1))),IF((LEN(G421)-1)=2,ISNUMBER(VALUE(MID(G421,2,1))),TRUE),VALUE(MID(G421,1,(LEN(G421)-1)))&lt;24),VALUE(MID(G421,1,(LEN(G421)-1)))/24,-1)),-1)))</x:f>
      </x:c>
      <x:c r="J421" s="72" t="n">
        <x:f>IF(OR(E421="",E421="В"),0,IF(OR(E421=$B$42,E421=$B$43,E421=$B$44,E421=$B$45,E421=$B$46),INDEX($G$42:$G$46,MATCH(E421,$B$42:$B$46,0)),$D$7))</x:f>
        <x:v>0</x:v>
      </x:c>
      <x:c r="K421" s="73" t="n">
        <x:f>IF(OR(L421="",L421="Выходной"),0,IF(L421="Готово",ROUND(24*MOD(I421-H421,1)-J421/60,10),"Проверить"))</x:f>
        <x:v>0</x:v>
      </x:c>
      <x:c r="L421" s="74" t="str">
        <x:f>IF(E421="","",IF(C421="","Нет дня",IF(E421="В","Выходной",IF(LEN(TRIM($B$32))=0,"Нет имени",IF(COUNTIFS($B$10:$B$33,$B$32)&gt;1,"Повтор имени",IF(OR(E421=$B$42,E421=$B$43,E421=$B$44,E421=$B$45,E421=$B$46),IF(INDEX($I$42:$I$46,MATCH(E421,$B$42:$B$46,0))="Готово","Готово","Проверьте смену"),IF(OR(IFERROR(SEARCH("-",E421),0)=0,IFERROR(SEARCH("-",E421,SEARCH("-",E421)+1),0)&gt;0),"Нет кода",IF(OR(H421&lt;0,I421&lt;0),"Неверное время",IF(H421=I421,"Начало равно концу",IF(NOT(ISNUMBER($D$7)),"Проверьте перерыв",IF(OR($D$7&lt;0,$D$7&lt;&gt;INT($D$7)),"Проверьте перерыв",IF($D$7&gt;=ROUND(MOD(I421-H421,1)*1440,8),"Перерыв не меньше смены","Готово"))))))))))))</x:f>
      </x:c>
      <x:c r="M421" s="3"/>
      <x:c r="N421" s="3"/>
      <x:c r="O421" s="3"/>
      <x:c r="P421" s="3"/>
      <x:c r="Q421" s="3"/>
      <x:c r="R421" s="3"/>
      <x:c r="S421" s="3"/>
      <x:c r="T421" s="3"/>
      <x:c r="U421" s="3"/>
      <x:c r="V421" s="3"/>
      <x:c r="W421" s="3"/>
      <x:c r="X421" s="3"/>
      <x:c r="Y421" s="3"/>
      <x:c r="Z421" s="3"/>
      <x:c r="AA421" s="3"/>
      <x:c r="AB421" s="3"/>
      <x:c r="AC421" s="3"/>
      <x:c r="AD421" s="3"/>
      <x:c r="AE421" s="3"/>
      <x:c r="AF421" s="3"/>
      <x:c r="AG421" s="3"/>
      <x:c r="AH421" s="3"/>
      <x:c r="AI421" s="3"/>
      <x:c r="AJ421" s="3"/>
      <x:c r="AK421" s="3"/>
    </x:row>
    <x:row r="422" ht="30" customHeight="1">
      <x:c r="A422" s="3"/>
      <x:c r="B422" s="69" t="str">
        <x:f>IF($B$32="","",$B$32)</x:f>
      </x:c>
      <x:c r="C422" s="70" t="n">
        <x:f>IF(AC$8="","",AC$8)</x:f>
        <x:v>46352</x:v>
      </x:c>
      <x:c r="D422" s="69" t="str">
        <x:f>IF(AC32="","",AC32)</x:f>
      </x:c>
      <x:c r="E422" s="69" t="str">
        <x:f>IFERROR(UPPER(CONCATENATE("",SUBSTITUTE(CONCATENATE("",SUBSTITUTE(CONCATENATE("",SUBSTITUTE(TRIM(CONCATENATE("",D422))," ","")),"–","-")),"—","-"))),CONCATENATE("",D422))</x:f>
      </x:c>
      <x:c r="F422" s="69" t="str">
        <x:f>IFERROR(LEFT(CONCATENATE("[",E422),SEARCH("-",E422)),"")</x:f>
      </x:c>
      <x:c r="G422" s="69" t="str">
        <x:f>IFERROR(MID(CONCATENATE(E422,"]"),SEARCH("-",E422)+1,32),"")</x:f>
      </x:c>
      <x:c r="H422" s="71" t="str">
        <x:f>IF(OR(E422="",E422="В"),"",IF(OR(E422=$B$42,E422=$B$43,E422=$B$44,E422=$B$45,E422=$B$46),INDEX($E$42:$E$46,MATCH(E422,$B$42:$B$46,0)),IFERROR(IF(ISNUMBER(SEARCH(":",F422)),IF(AND(OR((LEN(F422)-1)=4,(LEN(F422)-1)=5),MID(F422,1+(LEN(F422)-1)-2,1)=":",ISNUMBER(VALUE(MID(F422,2,1))),IF((LEN(F422)-1)=5,ISNUMBER(VALUE(MID(F422,3,1))),TRUE),ISNUMBER(VALUE(MID(F422,1+(LEN(F422)-1)-1,1))),ISNUMBER(VALUE(MID(F422,1+(LEN(F422)-1),1))),VALUE(MID(F422,2,(LEN(F422)-1)-3))&lt;24,VALUE(MID(F422,1+(LEN(F422)-1)-1,2))&lt;60),VALUE(MID(F422,2,(LEN(F422)-1)-3))/24+VALUE(MID(F422,1+(LEN(F422)-1)-1,2))/1440,-1),IF(AND((LEN(F422)-1)&gt;=1,(LEN(F422)-1)&lt;=2,ISNUMBER(VALUE(MID(F422,2,1))),IF((LEN(F422)-1)=2,ISNUMBER(VALUE(MID(F422,3,1))),TRUE),VALUE(MID(F422,2,(LEN(F422)-1)))&lt;24),VALUE(MID(F422,2,(LEN(F422)-1)))/24,-1)),-1)))</x:f>
      </x:c>
      <x:c r="I422" s="71" t="str">
        <x:f>IF(OR(E422="",E422="В"),"",IF(OR(E422=$B$42,E422=$B$43,E422=$B$44,E422=$B$45,E422=$B$46),INDEX($F$42:$F$46,MATCH(E422,$B$42:$B$46,0)),IFERROR(IF(ISNUMBER(SEARCH(":",G422)),IF(AND(OR((LEN(G422)-1)=4,(LEN(G422)-1)=5),MID(G422,0+(LEN(G422)-1)-2,1)=":",ISNUMBER(VALUE(MID(G422,1,1))),IF((LEN(G422)-1)=5,ISNUMBER(VALUE(MID(G422,2,1))),TRUE),ISNUMBER(VALUE(MID(G422,0+(LEN(G422)-1)-1,1))),ISNUMBER(VALUE(MID(G422,0+(LEN(G422)-1),1))),VALUE(MID(G422,1,(LEN(G422)-1)-3))&lt;24,VALUE(MID(G422,0+(LEN(G422)-1)-1,2))&lt;60),VALUE(MID(G422,1,(LEN(G422)-1)-3))/24+VALUE(MID(G422,0+(LEN(G422)-1)-1,2))/1440,-1),IF(AND((LEN(G422)-1)&gt;=1,(LEN(G422)-1)&lt;=2,ISNUMBER(VALUE(MID(G422,1,1))),IF((LEN(G422)-1)=2,ISNUMBER(VALUE(MID(G422,2,1))),TRUE),VALUE(MID(G422,1,(LEN(G422)-1)))&lt;24),VALUE(MID(G422,1,(LEN(G422)-1)))/24,-1)),-1)))</x:f>
      </x:c>
      <x:c r="J422" s="72" t="n">
        <x:f>IF(OR(E422="",E422="В"),0,IF(OR(E422=$B$42,E422=$B$43,E422=$B$44,E422=$B$45,E422=$B$46),INDEX($G$42:$G$46,MATCH(E422,$B$42:$B$46,0)),$D$7))</x:f>
        <x:v>0</x:v>
      </x:c>
      <x:c r="K422" s="73" t="n">
        <x:f>IF(OR(L422="",L422="Выходной"),0,IF(L422="Готово",ROUND(24*MOD(I422-H422,1)-J422/60,10),"Проверить"))</x:f>
        <x:v>0</x:v>
      </x:c>
      <x:c r="L422" s="74" t="str">
        <x:f>IF(E422="","",IF(C422="","Нет дня",IF(E422="В","Выходной",IF(LEN(TRIM($B$32))=0,"Нет имени",IF(COUNTIFS($B$10:$B$33,$B$32)&gt;1,"Повтор имени",IF(OR(E422=$B$42,E422=$B$43,E422=$B$44,E422=$B$45,E422=$B$46),IF(INDEX($I$42:$I$46,MATCH(E422,$B$42:$B$46,0))="Готово","Готово","Проверьте смену"),IF(OR(IFERROR(SEARCH("-",E422),0)=0,IFERROR(SEARCH("-",E422,SEARCH("-",E422)+1),0)&gt;0),"Нет кода",IF(OR(H422&lt;0,I422&lt;0),"Неверное время",IF(H422=I422,"Начало равно концу",IF(NOT(ISNUMBER($D$7)),"Проверьте перерыв",IF(OR($D$7&lt;0,$D$7&lt;&gt;INT($D$7)),"Проверьте перерыв",IF($D$7&gt;=ROUND(MOD(I422-H422,1)*1440,8),"Перерыв не меньше смены","Готово"))))))))))))</x:f>
      </x:c>
      <x:c r="M422" s="3"/>
      <x:c r="N422" s="3"/>
      <x:c r="O422" s="3"/>
      <x:c r="P422" s="3"/>
      <x:c r="Q422" s="3"/>
      <x:c r="R422" s="3"/>
      <x:c r="S422" s="3"/>
      <x:c r="T422" s="3"/>
      <x:c r="U422" s="3"/>
      <x:c r="V422" s="3"/>
      <x:c r="W422" s="3"/>
      <x:c r="X422" s="3"/>
      <x:c r="Y422" s="3"/>
      <x:c r="Z422" s="3"/>
      <x:c r="AA422" s="3"/>
      <x:c r="AB422" s="3"/>
      <x:c r="AC422" s="3"/>
      <x:c r="AD422" s="3"/>
      <x:c r="AE422" s="3"/>
      <x:c r="AF422" s="3"/>
      <x:c r="AG422" s="3"/>
      <x:c r="AH422" s="3"/>
      <x:c r="AI422" s="3"/>
      <x:c r="AJ422" s="3"/>
      <x:c r="AK422" s="3"/>
    </x:row>
    <x:row r="423" ht="30" customHeight="1">
      <x:c r="A423" s="3"/>
      <x:c r="B423" s="69" t="str">
        <x:f>IF($B$32="","",$B$32)</x:f>
      </x:c>
      <x:c r="C423" s="70" t="n">
        <x:f>IF(AD$8="","",AD$8)</x:f>
        <x:v>46353</x:v>
      </x:c>
      <x:c r="D423" s="69" t="str">
        <x:f>IF(AD32="","",AD32)</x:f>
      </x:c>
      <x:c r="E423" s="69" t="str">
        <x:f>IFERROR(UPPER(CONCATENATE("",SUBSTITUTE(CONCATENATE("",SUBSTITUTE(CONCATENATE("",SUBSTITUTE(TRIM(CONCATENATE("",D423))," ","")),"–","-")),"—","-"))),CONCATENATE("",D423))</x:f>
      </x:c>
      <x:c r="F423" s="69" t="str">
        <x:f>IFERROR(LEFT(CONCATENATE("[",E423),SEARCH("-",E423)),"")</x:f>
      </x:c>
      <x:c r="G423" s="69" t="str">
        <x:f>IFERROR(MID(CONCATENATE(E423,"]"),SEARCH("-",E423)+1,32),"")</x:f>
      </x:c>
      <x:c r="H423" s="71" t="str">
        <x:f>IF(OR(E423="",E423="В"),"",IF(OR(E423=$B$42,E423=$B$43,E423=$B$44,E423=$B$45,E423=$B$46),INDEX($E$42:$E$46,MATCH(E423,$B$42:$B$46,0)),IFERROR(IF(ISNUMBER(SEARCH(":",F423)),IF(AND(OR((LEN(F423)-1)=4,(LEN(F423)-1)=5),MID(F423,1+(LEN(F423)-1)-2,1)=":",ISNUMBER(VALUE(MID(F423,2,1))),IF((LEN(F423)-1)=5,ISNUMBER(VALUE(MID(F423,3,1))),TRUE),ISNUMBER(VALUE(MID(F423,1+(LEN(F423)-1)-1,1))),ISNUMBER(VALUE(MID(F423,1+(LEN(F423)-1),1))),VALUE(MID(F423,2,(LEN(F423)-1)-3))&lt;24,VALUE(MID(F423,1+(LEN(F423)-1)-1,2))&lt;60),VALUE(MID(F423,2,(LEN(F423)-1)-3))/24+VALUE(MID(F423,1+(LEN(F423)-1)-1,2))/1440,-1),IF(AND((LEN(F423)-1)&gt;=1,(LEN(F423)-1)&lt;=2,ISNUMBER(VALUE(MID(F423,2,1))),IF((LEN(F423)-1)=2,ISNUMBER(VALUE(MID(F423,3,1))),TRUE),VALUE(MID(F423,2,(LEN(F423)-1)))&lt;24),VALUE(MID(F423,2,(LEN(F423)-1)))/24,-1)),-1)))</x:f>
      </x:c>
      <x:c r="I423" s="71" t="str">
        <x:f>IF(OR(E423="",E423="В"),"",IF(OR(E423=$B$42,E423=$B$43,E423=$B$44,E423=$B$45,E423=$B$46),INDEX($F$42:$F$46,MATCH(E423,$B$42:$B$46,0)),IFERROR(IF(ISNUMBER(SEARCH(":",G423)),IF(AND(OR((LEN(G423)-1)=4,(LEN(G423)-1)=5),MID(G423,0+(LEN(G423)-1)-2,1)=":",ISNUMBER(VALUE(MID(G423,1,1))),IF((LEN(G423)-1)=5,ISNUMBER(VALUE(MID(G423,2,1))),TRUE),ISNUMBER(VALUE(MID(G423,0+(LEN(G423)-1)-1,1))),ISNUMBER(VALUE(MID(G423,0+(LEN(G423)-1),1))),VALUE(MID(G423,1,(LEN(G423)-1)-3))&lt;24,VALUE(MID(G423,0+(LEN(G423)-1)-1,2))&lt;60),VALUE(MID(G423,1,(LEN(G423)-1)-3))/24+VALUE(MID(G423,0+(LEN(G423)-1)-1,2))/1440,-1),IF(AND((LEN(G423)-1)&gt;=1,(LEN(G423)-1)&lt;=2,ISNUMBER(VALUE(MID(G423,1,1))),IF((LEN(G423)-1)=2,ISNUMBER(VALUE(MID(G423,2,1))),TRUE),VALUE(MID(G423,1,(LEN(G423)-1)))&lt;24),VALUE(MID(G423,1,(LEN(G423)-1)))/24,-1)),-1)))</x:f>
      </x:c>
      <x:c r="J423" s="72" t="n">
        <x:f>IF(OR(E423="",E423="В"),0,IF(OR(E423=$B$42,E423=$B$43,E423=$B$44,E423=$B$45,E423=$B$46),INDEX($G$42:$G$46,MATCH(E423,$B$42:$B$46,0)),$D$7))</x:f>
        <x:v>0</x:v>
      </x:c>
      <x:c r="K423" s="73" t="n">
        <x:f>IF(OR(L423="",L423="Выходной"),0,IF(L423="Готово",ROUND(24*MOD(I423-H423,1)-J423/60,10),"Проверить"))</x:f>
        <x:v>0</x:v>
      </x:c>
      <x:c r="L423" s="74" t="str">
        <x:f>IF(E423="","",IF(C423="","Нет дня",IF(E423="В","Выходной",IF(LEN(TRIM($B$32))=0,"Нет имени",IF(COUNTIFS($B$10:$B$33,$B$32)&gt;1,"Повтор имени",IF(OR(E423=$B$42,E423=$B$43,E423=$B$44,E423=$B$45,E423=$B$46),IF(INDEX($I$42:$I$46,MATCH(E423,$B$42:$B$46,0))="Готово","Готово","Проверьте смену"),IF(OR(IFERROR(SEARCH("-",E423),0)=0,IFERROR(SEARCH("-",E423,SEARCH("-",E423)+1),0)&gt;0),"Нет кода",IF(OR(H423&lt;0,I423&lt;0),"Неверное время",IF(H423=I423,"Начало равно концу",IF(NOT(ISNUMBER($D$7)),"Проверьте перерыв",IF(OR($D$7&lt;0,$D$7&lt;&gt;INT($D$7)),"Проверьте перерыв",IF($D$7&gt;=ROUND(MOD(I423-H423,1)*1440,8),"Перерыв не меньше смены","Готово"))))))))))))</x:f>
      </x:c>
      <x:c r="M423" s="3"/>
      <x:c r="N423" s="3"/>
      <x:c r="O423" s="3"/>
      <x:c r="P423" s="3"/>
      <x:c r="Q423" s="3"/>
      <x:c r="R423" s="3"/>
      <x:c r="S423" s="3"/>
      <x:c r="T423" s="3"/>
      <x:c r="U423" s="3"/>
      <x:c r="V423" s="3"/>
      <x:c r="W423" s="3"/>
      <x:c r="X423" s="3"/>
      <x:c r="Y423" s="3"/>
      <x:c r="Z423" s="3"/>
      <x:c r="AA423" s="3"/>
      <x:c r="AB423" s="3"/>
      <x:c r="AC423" s="3"/>
      <x:c r="AD423" s="3"/>
      <x:c r="AE423" s="3"/>
      <x:c r="AF423" s="3"/>
      <x:c r="AG423" s="3"/>
      <x:c r="AH423" s="3"/>
      <x:c r="AI423" s="3"/>
      <x:c r="AJ423" s="3"/>
      <x:c r="AK423" s="3"/>
    </x:row>
    <x:row r="424" ht="30" customHeight="1">
      <x:c r="A424" s="3"/>
      <x:c r="B424" s="69" t="str">
        <x:f>IF($B$32="","",$B$32)</x:f>
      </x:c>
      <x:c r="C424" s="70" t="n">
        <x:f>IF(AE$8="","",AE$8)</x:f>
        <x:v>46354</x:v>
      </x:c>
      <x:c r="D424" s="69" t="str">
        <x:f>IF(AE32="","",AE32)</x:f>
      </x:c>
      <x:c r="E424" s="69" t="str">
        <x:f>IFERROR(UPPER(CONCATENATE("",SUBSTITUTE(CONCATENATE("",SUBSTITUTE(CONCATENATE("",SUBSTITUTE(TRIM(CONCATENATE("",D424))," ","")),"–","-")),"—","-"))),CONCATENATE("",D424))</x:f>
      </x:c>
      <x:c r="F424" s="69" t="str">
        <x:f>IFERROR(LEFT(CONCATENATE("[",E424),SEARCH("-",E424)),"")</x:f>
      </x:c>
      <x:c r="G424" s="69" t="str">
        <x:f>IFERROR(MID(CONCATENATE(E424,"]"),SEARCH("-",E424)+1,32),"")</x:f>
      </x:c>
      <x:c r="H424" s="71" t="str">
        <x:f>IF(OR(E424="",E424="В"),"",IF(OR(E424=$B$42,E424=$B$43,E424=$B$44,E424=$B$45,E424=$B$46),INDEX($E$42:$E$46,MATCH(E424,$B$42:$B$46,0)),IFERROR(IF(ISNUMBER(SEARCH(":",F424)),IF(AND(OR((LEN(F424)-1)=4,(LEN(F424)-1)=5),MID(F424,1+(LEN(F424)-1)-2,1)=":",ISNUMBER(VALUE(MID(F424,2,1))),IF((LEN(F424)-1)=5,ISNUMBER(VALUE(MID(F424,3,1))),TRUE),ISNUMBER(VALUE(MID(F424,1+(LEN(F424)-1)-1,1))),ISNUMBER(VALUE(MID(F424,1+(LEN(F424)-1),1))),VALUE(MID(F424,2,(LEN(F424)-1)-3))&lt;24,VALUE(MID(F424,1+(LEN(F424)-1)-1,2))&lt;60),VALUE(MID(F424,2,(LEN(F424)-1)-3))/24+VALUE(MID(F424,1+(LEN(F424)-1)-1,2))/1440,-1),IF(AND((LEN(F424)-1)&gt;=1,(LEN(F424)-1)&lt;=2,ISNUMBER(VALUE(MID(F424,2,1))),IF((LEN(F424)-1)=2,ISNUMBER(VALUE(MID(F424,3,1))),TRUE),VALUE(MID(F424,2,(LEN(F424)-1)))&lt;24),VALUE(MID(F424,2,(LEN(F424)-1)))/24,-1)),-1)))</x:f>
      </x:c>
      <x:c r="I424" s="71" t="str">
        <x:f>IF(OR(E424="",E424="В"),"",IF(OR(E424=$B$42,E424=$B$43,E424=$B$44,E424=$B$45,E424=$B$46),INDEX($F$42:$F$46,MATCH(E424,$B$42:$B$46,0)),IFERROR(IF(ISNUMBER(SEARCH(":",G424)),IF(AND(OR((LEN(G424)-1)=4,(LEN(G424)-1)=5),MID(G424,0+(LEN(G424)-1)-2,1)=":",ISNUMBER(VALUE(MID(G424,1,1))),IF((LEN(G424)-1)=5,ISNUMBER(VALUE(MID(G424,2,1))),TRUE),ISNUMBER(VALUE(MID(G424,0+(LEN(G424)-1)-1,1))),ISNUMBER(VALUE(MID(G424,0+(LEN(G424)-1),1))),VALUE(MID(G424,1,(LEN(G424)-1)-3))&lt;24,VALUE(MID(G424,0+(LEN(G424)-1)-1,2))&lt;60),VALUE(MID(G424,1,(LEN(G424)-1)-3))/24+VALUE(MID(G424,0+(LEN(G424)-1)-1,2))/1440,-1),IF(AND((LEN(G424)-1)&gt;=1,(LEN(G424)-1)&lt;=2,ISNUMBER(VALUE(MID(G424,1,1))),IF((LEN(G424)-1)=2,ISNUMBER(VALUE(MID(G424,2,1))),TRUE),VALUE(MID(G424,1,(LEN(G424)-1)))&lt;24),VALUE(MID(G424,1,(LEN(G424)-1)))/24,-1)),-1)))</x:f>
      </x:c>
      <x:c r="J424" s="72" t="n">
        <x:f>IF(OR(E424="",E424="В"),0,IF(OR(E424=$B$42,E424=$B$43,E424=$B$44,E424=$B$45,E424=$B$46),INDEX($G$42:$G$46,MATCH(E424,$B$42:$B$46,0)),$D$7))</x:f>
        <x:v>0</x:v>
      </x:c>
      <x:c r="K424" s="73" t="n">
        <x:f>IF(OR(L424="",L424="Выходной"),0,IF(L424="Готово",ROUND(24*MOD(I424-H424,1)-J424/60,10),"Проверить"))</x:f>
        <x:v>0</x:v>
      </x:c>
      <x:c r="L424" s="74" t="str">
        <x:f>IF(E424="","",IF(C424="","Нет дня",IF(E424="В","Выходной",IF(LEN(TRIM($B$32))=0,"Нет имени",IF(COUNTIFS($B$10:$B$33,$B$32)&gt;1,"Повтор имени",IF(OR(E424=$B$42,E424=$B$43,E424=$B$44,E424=$B$45,E424=$B$46),IF(INDEX($I$42:$I$46,MATCH(E424,$B$42:$B$46,0))="Готово","Готово","Проверьте смену"),IF(OR(IFERROR(SEARCH("-",E424),0)=0,IFERROR(SEARCH("-",E424,SEARCH("-",E424)+1),0)&gt;0),"Нет кода",IF(OR(H424&lt;0,I424&lt;0),"Неверное время",IF(H424=I424,"Начало равно концу",IF(NOT(ISNUMBER($D$7)),"Проверьте перерыв",IF(OR($D$7&lt;0,$D$7&lt;&gt;INT($D$7)),"Проверьте перерыв",IF($D$7&gt;=ROUND(MOD(I424-H424,1)*1440,8),"Перерыв не меньше смены","Готово"))))))))))))</x:f>
      </x:c>
      <x:c r="M424" s="3"/>
      <x:c r="N424" s="3"/>
      <x:c r="O424" s="3"/>
      <x:c r="P424" s="3"/>
      <x:c r="Q424" s="3"/>
      <x:c r="R424" s="3"/>
      <x:c r="S424" s="3"/>
      <x:c r="T424" s="3"/>
      <x:c r="U424" s="3"/>
      <x:c r="V424" s="3"/>
      <x:c r="W424" s="3"/>
      <x:c r="X424" s="3"/>
      <x:c r="Y424" s="3"/>
      <x:c r="Z424" s="3"/>
      <x:c r="AA424" s="3"/>
      <x:c r="AB424" s="3"/>
      <x:c r="AC424" s="3"/>
      <x:c r="AD424" s="3"/>
      <x:c r="AE424" s="3"/>
      <x:c r="AF424" s="3"/>
      <x:c r="AG424" s="3"/>
      <x:c r="AH424" s="3"/>
      <x:c r="AI424" s="3"/>
      <x:c r="AJ424" s="3"/>
      <x:c r="AK424" s="3"/>
    </x:row>
    <x:row r="425" ht="30" customHeight="1">
      <x:c r="A425" s="3"/>
      <x:c r="B425" s="69" t="str">
        <x:f>IF($B$32="","",$B$32)</x:f>
      </x:c>
      <x:c r="C425" s="70" t="n">
        <x:f>IF(AF$8="","",AF$8)</x:f>
        <x:v>46355</x:v>
      </x:c>
      <x:c r="D425" s="69" t="str">
        <x:f>IF(AF32="","",AF32)</x:f>
      </x:c>
      <x:c r="E425" s="69" t="str">
        <x:f>IFERROR(UPPER(CONCATENATE("",SUBSTITUTE(CONCATENATE("",SUBSTITUTE(CONCATENATE("",SUBSTITUTE(TRIM(CONCATENATE("",D425))," ","")),"–","-")),"—","-"))),CONCATENATE("",D425))</x:f>
      </x:c>
      <x:c r="F425" s="69" t="str">
        <x:f>IFERROR(LEFT(CONCATENATE("[",E425),SEARCH("-",E425)),"")</x:f>
      </x:c>
      <x:c r="G425" s="69" t="str">
        <x:f>IFERROR(MID(CONCATENATE(E425,"]"),SEARCH("-",E425)+1,32),"")</x:f>
      </x:c>
      <x:c r="H425" s="71" t="str">
        <x:f>IF(OR(E425="",E425="В"),"",IF(OR(E425=$B$42,E425=$B$43,E425=$B$44,E425=$B$45,E425=$B$46),INDEX($E$42:$E$46,MATCH(E425,$B$42:$B$46,0)),IFERROR(IF(ISNUMBER(SEARCH(":",F425)),IF(AND(OR((LEN(F425)-1)=4,(LEN(F425)-1)=5),MID(F425,1+(LEN(F425)-1)-2,1)=":",ISNUMBER(VALUE(MID(F425,2,1))),IF((LEN(F425)-1)=5,ISNUMBER(VALUE(MID(F425,3,1))),TRUE),ISNUMBER(VALUE(MID(F425,1+(LEN(F425)-1)-1,1))),ISNUMBER(VALUE(MID(F425,1+(LEN(F425)-1),1))),VALUE(MID(F425,2,(LEN(F425)-1)-3))&lt;24,VALUE(MID(F425,1+(LEN(F425)-1)-1,2))&lt;60),VALUE(MID(F425,2,(LEN(F425)-1)-3))/24+VALUE(MID(F425,1+(LEN(F425)-1)-1,2))/1440,-1),IF(AND((LEN(F425)-1)&gt;=1,(LEN(F425)-1)&lt;=2,ISNUMBER(VALUE(MID(F425,2,1))),IF((LEN(F425)-1)=2,ISNUMBER(VALUE(MID(F425,3,1))),TRUE),VALUE(MID(F425,2,(LEN(F425)-1)))&lt;24),VALUE(MID(F425,2,(LEN(F425)-1)))/24,-1)),-1)))</x:f>
      </x:c>
      <x:c r="I425" s="71" t="str">
        <x:f>IF(OR(E425="",E425="В"),"",IF(OR(E425=$B$42,E425=$B$43,E425=$B$44,E425=$B$45,E425=$B$46),INDEX($F$42:$F$46,MATCH(E425,$B$42:$B$46,0)),IFERROR(IF(ISNUMBER(SEARCH(":",G425)),IF(AND(OR((LEN(G425)-1)=4,(LEN(G425)-1)=5),MID(G425,0+(LEN(G425)-1)-2,1)=":",ISNUMBER(VALUE(MID(G425,1,1))),IF((LEN(G425)-1)=5,ISNUMBER(VALUE(MID(G425,2,1))),TRUE),ISNUMBER(VALUE(MID(G425,0+(LEN(G425)-1)-1,1))),ISNUMBER(VALUE(MID(G425,0+(LEN(G425)-1),1))),VALUE(MID(G425,1,(LEN(G425)-1)-3))&lt;24,VALUE(MID(G425,0+(LEN(G425)-1)-1,2))&lt;60),VALUE(MID(G425,1,(LEN(G425)-1)-3))/24+VALUE(MID(G425,0+(LEN(G425)-1)-1,2))/1440,-1),IF(AND((LEN(G425)-1)&gt;=1,(LEN(G425)-1)&lt;=2,ISNUMBER(VALUE(MID(G425,1,1))),IF((LEN(G425)-1)=2,ISNUMBER(VALUE(MID(G425,2,1))),TRUE),VALUE(MID(G425,1,(LEN(G425)-1)))&lt;24),VALUE(MID(G425,1,(LEN(G425)-1)))/24,-1)),-1)))</x:f>
      </x:c>
      <x:c r="J425" s="72" t="n">
        <x:f>IF(OR(E425="",E425="В"),0,IF(OR(E425=$B$42,E425=$B$43,E425=$B$44,E425=$B$45,E425=$B$46),INDEX($G$42:$G$46,MATCH(E425,$B$42:$B$46,0)),$D$7))</x:f>
        <x:v>0</x:v>
      </x:c>
      <x:c r="K425" s="73" t="n">
        <x:f>IF(OR(L425="",L425="Выходной"),0,IF(L425="Готово",ROUND(24*MOD(I425-H425,1)-J425/60,10),"Проверить"))</x:f>
        <x:v>0</x:v>
      </x:c>
      <x:c r="L425" s="74" t="str">
        <x:f>IF(E425="","",IF(C425="","Нет дня",IF(E425="В","Выходной",IF(LEN(TRIM($B$32))=0,"Нет имени",IF(COUNTIFS($B$10:$B$33,$B$32)&gt;1,"Повтор имени",IF(OR(E425=$B$42,E425=$B$43,E425=$B$44,E425=$B$45,E425=$B$46),IF(INDEX($I$42:$I$46,MATCH(E425,$B$42:$B$46,0))="Готово","Готово","Проверьте смену"),IF(OR(IFERROR(SEARCH("-",E425),0)=0,IFERROR(SEARCH("-",E425,SEARCH("-",E425)+1),0)&gt;0),"Нет кода",IF(OR(H425&lt;0,I425&lt;0),"Неверное время",IF(H425=I425,"Начало равно концу",IF(NOT(ISNUMBER($D$7)),"Проверьте перерыв",IF(OR($D$7&lt;0,$D$7&lt;&gt;INT($D$7)),"Проверьте перерыв",IF($D$7&gt;=ROUND(MOD(I425-H425,1)*1440,8),"Перерыв не меньше смены","Готово"))))))))))))</x:f>
      </x:c>
      <x:c r="M425" s="3"/>
      <x:c r="N425" s="3"/>
      <x:c r="O425" s="3"/>
      <x:c r="P425" s="3"/>
      <x:c r="Q425" s="3"/>
      <x:c r="R425" s="3"/>
      <x:c r="S425" s="3"/>
      <x:c r="T425" s="3"/>
      <x:c r="U425" s="3"/>
      <x:c r="V425" s="3"/>
      <x:c r="W425" s="3"/>
      <x:c r="X425" s="3"/>
      <x:c r="Y425" s="3"/>
      <x:c r="Z425" s="3"/>
      <x:c r="AA425" s="3"/>
      <x:c r="AB425" s="3"/>
      <x:c r="AC425" s="3"/>
      <x:c r="AD425" s="3"/>
      <x:c r="AE425" s="3"/>
      <x:c r="AF425" s="3"/>
      <x:c r="AG425" s="3"/>
      <x:c r="AH425" s="3"/>
      <x:c r="AI425" s="3"/>
      <x:c r="AJ425" s="3"/>
      <x:c r="AK425" s="3"/>
    </x:row>
    <x:row r="426" ht="30" customHeight="1">
      <x:c r="A426" s="3"/>
      <x:c r="B426" s="69" t="str">
        <x:f>IF($B$32="","",$B$32)</x:f>
      </x:c>
      <x:c r="C426" s="70" t="n">
        <x:f>IF(AG$8="","",AG$8)</x:f>
        <x:v>46356</x:v>
      </x:c>
      <x:c r="D426" s="69" t="str">
        <x:f>IF(AG32="","",AG32)</x:f>
      </x:c>
      <x:c r="E426" s="69" t="str">
        <x:f>IFERROR(UPPER(CONCATENATE("",SUBSTITUTE(CONCATENATE("",SUBSTITUTE(CONCATENATE("",SUBSTITUTE(TRIM(CONCATENATE("",D426))," ","")),"–","-")),"—","-"))),CONCATENATE("",D426))</x:f>
      </x:c>
      <x:c r="F426" s="69" t="str">
        <x:f>IFERROR(LEFT(CONCATENATE("[",E426),SEARCH("-",E426)),"")</x:f>
      </x:c>
      <x:c r="G426" s="69" t="str">
        <x:f>IFERROR(MID(CONCATENATE(E426,"]"),SEARCH("-",E426)+1,32),"")</x:f>
      </x:c>
      <x:c r="H426" s="71" t="str">
        <x:f>IF(OR(E426="",E426="В"),"",IF(OR(E426=$B$42,E426=$B$43,E426=$B$44,E426=$B$45,E426=$B$46),INDEX($E$42:$E$46,MATCH(E426,$B$42:$B$46,0)),IFERROR(IF(ISNUMBER(SEARCH(":",F426)),IF(AND(OR((LEN(F426)-1)=4,(LEN(F426)-1)=5),MID(F426,1+(LEN(F426)-1)-2,1)=":",ISNUMBER(VALUE(MID(F426,2,1))),IF((LEN(F426)-1)=5,ISNUMBER(VALUE(MID(F426,3,1))),TRUE),ISNUMBER(VALUE(MID(F426,1+(LEN(F426)-1)-1,1))),ISNUMBER(VALUE(MID(F426,1+(LEN(F426)-1),1))),VALUE(MID(F426,2,(LEN(F426)-1)-3))&lt;24,VALUE(MID(F426,1+(LEN(F426)-1)-1,2))&lt;60),VALUE(MID(F426,2,(LEN(F426)-1)-3))/24+VALUE(MID(F426,1+(LEN(F426)-1)-1,2))/1440,-1),IF(AND((LEN(F426)-1)&gt;=1,(LEN(F426)-1)&lt;=2,ISNUMBER(VALUE(MID(F426,2,1))),IF((LEN(F426)-1)=2,ISNUMBER(VALUE(MID(F426,3,1))),TRUE),VALUE(MID(F426,2,(LEN(F426)-1)))&lt;24),VALUE(MID(F426,2,(LEN(F426)-1)))/24,-1)),-1)))</x:f>
      </x:c>
      <x:c r="I426" s="71" t="str">
        <x:f>IF(OR(E426="",E426="В"),"",IF(OR(E426=$B$42,E426=$B$43,E426=$B$44,E426=$B$45,E426=$B$46),INDEX($F$42:$F$46,MATCH(E426,$B$42:$B$46,0)),IFERROR(IF(ISNUMBER(SEARCH(":",G426)),IF(AND(OR((LEN(G426)-1)=4,(LEN(G426)-1)=5),MID(G426,0+(LEN(G426)-1)-2,1)=":",ISNUMBER(VALUE(MID(G426,1,1))),IF((LEN(G426)-1)=5,ISNUMBER(VALUE(MID(G426,2,1))),TRUE),ISNUMBER(VALUE(MID(G426,0+(LEN(G426)-1)-1,1))),ISNUMBER(VALUE(MID(G426,0+(LEN(G426)-1),1))),VALUE(MID(G426,1,(LEN(G426)-1)-3))&lt;24,VALUE(MID(G426,0+(LEN(G426)-1)-1,2))&lt;60),VALUE(MID(G426,1,(LEN(G426)-1)-3))/24+VALUE(MID(G426,0+(LEN(G426)-1)-1,2))/1440,-1),IF(AND((LEN(G426)-1)&gt;=1,(LEN(G426)-1)&lt;=2,ISNUMBER(VALUE(MID(G426,1,1))),IF((LEN(G426)-1)=2,ISNUMBER(VALUE(MID(G426,2,1))),TRUE),VALUE(MID(G426,1,(LEN(G426)-1)))&lt;24),VALUE(MID(G426,1,(LEN(G426)-1)))/24,-1)),-1)))</x:f>
      </x:c>
      <x:c r="J426" s="72" t="n">
        <x:f>IF(OR(E426="",E426="В"),0,IF(OR(E426=$B$42,E426=$B$43,E426=$B$44,E426=$B$45,E426=$B$46),INDEX($G$42:$G$46,MATCH(E426,$B$42:$B$46,0)),$D$7))</x:f>
        <x:v>0</x:v>
      </x:c>
      <x:c r="K426" s="73" t="n">
        <x:f>IF(OR(L426="",L426="Выходной"),0,IF(L426="Готово",ROUND(24*MOD(I426-H426,1)-J426/60,10),"Проверить"))</x:f>
        <x:v>0</x:v>
      </x:c>
      <x:c r="L426" s="74" t="str">
        <x:f>IF(E426="","",IF(C426="","Нет дня",IF(E426="В","Выходной",IF(LEN(TRIM($B$32))=0,"Нет имени",IF(COUNTIFS($B$10:$B$33,$B$32)&gt;1,"Повтор имени",IF(OR(E426=$B$42,E426=$B$43,E426=$B$44,E426=$B$45,E426=$B$46),IF(INDEX($I$42:$I$46,MATCH(E426,$B$42:$B$46,0))="Готово","Готово","Проверьте смену"),IF(OR(IFERROR(SEARCH("-",E426),0)=0,IFERROR(SEARCH("-",E426,SEARCH("-",E426)+1),0)&gt;0),"Нет кода",IF(OR(H426&lt;0,I426&lt;0),"Неверное время",IF(H426=I426,"Начало равно концу",IF(NOT(ISNUMBER($D$7)),"Проверьте перерыв",IF(OR($D$7&lt;0,$D$7&lt;&gt;INT($D$7)),"Проверьте перерыв",IF($D$7&gt;=ROUND(MOD(I426-H426,1)*1440,8),"Перерыв не меньше смены","Готово"))))))))))))</x:f>
      </x:c>
      <x:c r="M426" s="3"/>
      <x:c r="N426" s="3"/>
      <x:c r="O426" s="3"/>
      <x:c r="P426" s="3"/>
      <x:c r="Q426" s="3"/>
      <x:c r="R426" s="3"/>
      <x:c r="S426" s="3"/>
      <x:c r="T426" s="3"/>
      <x:c r="U426" s="3"/>
      <x:c r="V426" s="3"/>
      <x:c r="W426" s="3"/>
      <x:c r="X426" s="3"/>
      <x:c r="Y426" s="3"/>
      <x:c r="Z426" s="3"/>
      <x:c r="AA426" s="3"/>
      <x:c r="AB426" s="3"/>
      <x:c r="AC426" s="3"/>
      <x:c r="AD426" s="3"/>
      <x:c r="AE426" s="3"/>
      <x:c r="AF426" s="3"/>
      <x:c r="AG426" s="3"/>
      <x:c r="AH426" s="3"/>
      <x:c r="AI426" s="3"/>
      <x:c r="AJ426" s="3"/>
      <x:c r="AK426" s="3"/>
    </x:row>
    <x:row r="427" ht="30" customHeight="1">
      <x:c r="A427" s="3"/>
      <x:c r="B427" s="69" t="str">
        <x:f>IF($B$32="","",$B$32)</x:f>
      </x:c>
      <x:c r="C427" s="70" t="str">
        <x:f>IF(AH$8="","",AH$8)</x:f>
      </x:c>
      <x:c r="D427" s="69" t="str">
        <x:f>IF(AH32="","",AH32)</x:f>
      </x:c>
      <x:c r="E427" s="69" t="str">
        <x:f>IFERROR(UPPER(CONCATENATE("",SUBSTITUTE(CONCATENATE("",SUBSTITUTE(CONCATENATE("",SUBSTITUTE(TRIM(CONCATENATE("",D427))," ","")),"–","-")),"—","-"))),CONCATENATE("",D427))</x:f>
      </x:c>
      <x:c r="F427" s="69" t="str">
        <x:f>IFERROR(LEFT(CONCATENATE("[",E427),SEARCH("-",E427)),"")</x:f>
      </x:c>
      <x:c r="G427" s="69" t="str">
        <x:f>IFERROR(MID(CONCATENATE(E427,"]"),SEARCH("-",E427)+1,32),"")</x:f>
      </x:c>
      <x:c r="H427" s="71" t="str">
        <x:f>IF(OR(E427="",E427="В"),"",IF(OR(E427=$B$42,E427=$B$43,E427=$B$44,E427=$B$45,E427=$B$46),INDEX($E$42:$E$46,MATCH(E427,$B$42:$B$46,0)),IFERROR(IF(ISNUMBER(SEARCH(":",F427)),IF(AND(OR((LEN(F427)-1)=4,(LEN(F427)-1)=5),MID(F427,1+(LEN(F427)-1)-2,1)=":",ISNUMBER(VALUE(MID(F427,2,1))),IF((LEN(F427)-1)=5,ISNUMBER(VALUE(MID(F427,3,1))),TRUE),ISNUMBER(VALUE(MID(F427,1+(LEN(F427)-1)-1,1))),ISNUMBER(VALUE(MID(F427,1+(LEN(F427)-1),1))),VALUE(MID(F427,2,(LEN(F427)-1)-3))&lt;24,VALUE(MID(F427,1+(LEN(F427)-1)-1,2))&lt;60),VALUE(MID(F427,2,(LEN(F427)-1)-3))/24+VALUE(MID(F427,1+(LEN(F427)-1)-1,2))/1440,-1),IF(AND((LEN(F427)-1)&gt;=1,(LEN(F427)-1)&lt;=2,ISNUMBER(VALUE(MID(F427,2,1))),IF((LEN(F427)-1)=2,ISNUMBER(VALUE(MID(F427,3,1))),TRUE),VALUE(MID(F427,2,(LEN(F427)-1)))&lt;24),VALUE(MID(F427,2,(LEN(F427)-1)))/24,-1)),-1)))</x:f>
      </x:c>
      <x:c r="I427" s="71" t="str">
        <x:f>IF(OR(E427="",E427="В"),"",IF(OR(E427=$B$42,E427=$B$43,E427=$B$44,E427=$B$45,E427=$B$46),INDEX($F$42:$F$46,MATCH(E427,$B$42:$B$46,0)),IFERROR(IF(ISNUMBER(SEARCH(":",G427)),IF(AND(OR((LEN(G427)-1)=4,(LEN(G427)-1)=5),MID(G427,0+(LEN(G427)-1)-2,1)=":",ISNUMBER(VALUE(MID(G427,1,1))),IF((LEN(G427)-1)=5,ISNUMBER(VALUE(MID(G427,2,1))),TRUE),ISNUMBER(VALUE(MID(G427,0+(LEN(G427)-1)-1,1))),ISNUMBER(VALUE(MID(G427,0+(LEN(G427)-1),1))),VALUE(MID(G427,1,(LEN(G427)-1)-3))&lt;24,VALUE(MID(G427,0+(LEN(G427)-1)-1,2))&lt;60),VALUE(MID(G427,1,(LEN(G427)-1)-3))/24+VALUE(MID(G427,0+(LEN(G427)-1)-1,2))/1440,-1),IF(AND((LEN(G427)-1)&gt;=1,(LEN(G427)-1)&lt;=2,ISNUMBER(VALUE(MID(G427,1,1))),IF((LEN(G427)-1)=2,ISNUMBER(VALUE(MID(G427,2,1))),TRUE),VALUE(MID(G427,1,(LEN(G427)-1)))&lt;24),VALUE(MID(G427,1,(LEN(G427)-1)))/24,-1)),-1)))</x:f>
      </x:c>
      <x:c r="J427" s="72" t="n">
        <x:f>IF(OR(E427="",E427="В"),0,IF(OR(E427=$B$42,E427=$B$43,E427=$B$44,E427=$B$45,E427=$B$46),INDEX($G$42:$G$46,MATCH(E427,$B$42:$B$46,0)),$D$7))</x:f>
        <x:v>0</x:v>
      </x:c>
      <x:c r="K427" s="73" t="n">
        <x:f>IF(OR(L427="",L427="Выходной"),0,IF(L427="Готово",ROUND(24*MOD(I427-H427,1)-J427/60,10),"Проверить"))</x:f>
        <x:v>0</x:v>
      </x:c>
      <x:c r="L427" s="74" t="str">
        <x:f>IF(E427="","",IF(C427="","Нет дня",IF(E427="В","Выходной",IF(LEN(TRIM($B$32))=0,"Нет имени",IF(COUNTIFS($B$10:$B$33,$B$32)&gt;1,"Повтор имени",IF(OR(E427=$B$42,E427=$B$43,E427=$B$44,E427=$B$45,E427=$B$46),IF(INDEX($I$42:$I$46,MATCH(E427,$B$42:$B$46,0))="Готово","Готово","Проверьте смену"),IF(OR(IFERROR(SEARCH("-",E427),0)=0,IFERROR(SEARCH("-",E427,SEARCH("-",E427)+1),0)&gt;0),"Нет кода",IF(OR(H427&lt;0,I427&lt;0),"Неверное время",IF(H427=I427,"Начало равно концу",IF(NOT(ISNUMBER($D$7)),"Проверьте перерыв",IF(OR($D$7&lt;0,$D$7&lt;&gt;INT($D$7)),"Проверьте перерыв",IF($D$7&gt;=ROUND(MOD(I427-H427,1)*1440,8),"Перерыв не меньше смены","Готово"))))))))))))</x:f>
      </x:c>
      <x:c r="M427" s="3"/>
      <x:c r="N427" s="3"/>
      <x:c r="O427" s="3"/>
      <x:c r="P427" s="3"/>
      <x:c r="Q427" s="3"/>
      <x:c r="R427" s="3"/>
      <x:c r="S427" s="3"/>
      <x:c r="T427" s="3"/>
      <x:c r="U427" s="3"/>
      <x:c r="V427" s="3"/>
      <x:c r="W427" s="3"/>
      <x:c r="X427" s="3"/>
      <x:c r="Y427" s="3"/>
      <x:c r="Z427" s="3"/>
      <x:c r="AA427" s="3"/>
      <x:c r="AB427" s="3"/>
      <x:c r="AC427" s="3"/>
      <x:c r="AD427" s="3"/>
      <x:c r="AE427" s="3"/>
      <x:c r="AF427" s="3"/>
      <x:c r="AG427" s="3"/>
      <x:c r="AH427" s="3"/>
      <x:c r="AI427" s="3"/>
      <x:c r="AJ427" s="3"/>
      <x:c r="AK427" s="3"/>
    </x:row>
  </x:sheetData>
  <x:mergeCells>
    <x:mergeCell ref="B2:L2"/>
    <x:mergeCell ref="B3:L3"/>
    <x:mergeCell ref="B5:C5"/>
    <x:mergeCell ref="G5:H5"/>
    <x:mergeCell ref="M5:AH5"/>
    <x:mergeCell ref="B6:L6"/>
    <x:mergeCell ref="B7:C7"/>
    <x:mergeCell ref="E7:L7"/>
    <x:mergeCell ref="B8:B9"/>
    <x:mergeCell ref="C8:C9"/>
    <x:mergeCell ref="AI8:AI9"/>
    <x:mergeCell ref="AJ8:AJ9"/>
    <x:mergeCell ref="B10:B11"/>
    <x:mergeCell ref="C10:C11"/>
    <x:mergeCell ref="AI10:AI11"/>
    <x:mergeCell ref="AJ10:AJ11"/>
    <x:mergeCell ref="B12:B13"/>
    <x:mergeCell ref="C12:C13"/>
    <x:mergeCell ref="AI12:AI13"/>
    <x:mergeCell ref="AJ12:AJ13"/>
    <x:mergeCell ref="B14:B15"/>
    <x:mergeCell ref="C14:C15"/>
    <x:mergeCell ref="AI14:AI15"/>
    <x:mergeCell ref="AJ14:AJ15"/>
    <x:mergeCell ref="B16:B17"/>
    <x:mergeCell ref="C16:C17"/>
    <x:mergeCell ref="AI16:AI17"/>
    <x:mergeCell ref="AJ16:AJ17"/>
    <x:mergeCell ref="B18:B19"/>
    <x:mergeCell ref="C18:C19"/>
    <x:mergeCell ref="AI18:AI19"/>
    <x:mergeCell ref="AJ18:AJ19"/>
    <x:mergeCell ref="B20:B21"/>
    <x:mergeCell ref="C20:C21"/>
    <x:mergeCell ref="AI20:AI21"/>
    <x:mergeCell ref="AJ20:AJ21"/>
    <x:mergeCell ref="B22:B23"/>
    <x:mergeCell ref="C22:C23"/>
    <x:mergeCell ref="AI22:AI23"/>
    <x:mergeCell ref="AJ22:AJ23"/>
    <x:mergeCell ref="B24:B25"/>
    <x:mergeCell ref="C24:C25"/>
    <x:mergeCell ref="AI24:AI25"/>
    <x:mergeCell ref="AJ24:AJ25"/>
    <x:mergeCell ref="B26:B27"/>
    <x:mergeCell ref="C26:C27"/>
    <x:mergeCell ref="AI26:AI27"/>
    <x:mergeCell ref="AJ26:AJ27"/>
    <x:mergeCell ref="B28:B29"/>
    <x:mergeCell ref="C28:C29"/>
    <x:mergeCell ref="AI28:AI29"/>
    <x:mergeCell ref="AJ28:AJ29"/>
    <x:mergeCell ref="B30:B31"/>
    <x:mergeCell ref="C30:C31"/>
    <x:mergeCell ref="AI30:AI31"/>
    <x:mergeCell ref="AJ30:AJ31"/>
    <x:mergeCell ref="B32:B33"/>
    <x:mergeCell ref="C32:C33"/>
    <x:mergeCell ref="AI32:AI33"/>
    <x:mergeCell ref="AJ32:AJ33"/>
    <x:mergeCell ref="B35:C35"/>
    <x:mergeCell ref="B36:C36"/>
    <x:mergeCell ref="B40:L40"/>
    <x:mergeCell ref="C41:D41"/>
    <x:mergeCell ref="I41:L41"/>
    <x:mergeCell ref="C42:D42"/>
    <x:mergeCell ref="I42:L42"/>
    <x:mergeCell ref="C43:D43"/>
    <x:mergeCell ref="I43:L43"/>
    <x:mergeCell ref="C44:D44"/>
    <x:mergeCell ref="I44:L44"/>
    <x:mergeCell ref="C45:D45"/>
    <x:mergeCell ref="I45:L45"/>
    <x:mergeCell ref="C46:D46"/>
    <x:mergeCell ref="I46:L46"/>
    <x:mergeCell ref="B48:AJ48"/>
    <x:mergeCell ref="B49:AJ49"/>
    <x:mergeCell ref="B54:L54"/>
  </x:mergeCells>
  <x:conditionalFormatting sqref="B6:L6">
    <x:cfRule type="expression" dxfId="0" priority="1">
      <x:formula>NOT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)</x:formula>
    </x:cfRule>
  </x:conditionalFormatting>
  <x:conditionalFormatting sqref="D8:D9">
    <x:cfRule type="expression" dxfId="1" priority="2">
      <x:formula>IF(ISNUMBER(D$8),WEEKDAY(D$8,2)&gt;5,FALSE)</x:formula>
    </x:cfRule>
  </x:conditionalFormatting>
  <x:conditionalFormatting sqref="E8:E9">
    <x:cfRule type="expression" dxfId="2" priority="3">
      <x:formula>IF(ISNUMBER(E$8),WEEKDAY(E$8,2)&gt;5,FALSE)</x:formula>
    </x:cfRule>
  </x:conditionalFormatting>
  <x:conditionalFormatting sqref="F8:F9">
    <x:cfRule type="expression" dxfId="3" priority="4">
      <x:formula>IF(ISNUMBER(F$8),WEEKDAY(F$8,2)&gt;5,FALSE)</x:formula>
    </x:cfRule>
  </x:conditionalFormatting>
  <x:conditionalFormatting sqref="G8:G9">
    <x:cfRule type="expression" dxfId="4" priority="5">
      <x:formula>IF(ISNUMBER(G$8),WEEKDAY(G$8,2)&gt;5,FALSE)</x:formula>
    </x:cfRule>
  </x:conditionalFormatting>
  <x:conditionalFormatting sqref="H8:H9">
    <x:cfRule type="expression" dxfId="5" priority="6">
      <x:formula>IF(ISNUMBER(H$8),WEEKDAY(H$8,2)&gt;5,FALSE)</x:formula>
    </x:cfRule>
  </x:conditionalFormatting>
  <x:conditionalFormatting sqref="I8:I9">
    <x:cfRule type="expression" dxfId="6" priority="7">
      <x:formula>IF(ISNUMBER(I$8),WEEKDAY(I$8,2)&gt;5,FALSE)</x:formula>
    </x:cfRule>
  </x:conditionalFormatting>
  <x:conditionalFormatting sqref="J8:J9">
    <x:cfRule type="expression" dxfId="7" priority="8">
      <x:formula>IF(ISNUMBER(J$8),WEEKDAY(J$8,2)&gt;5,FALSE)</x:formula>
    </x:cfRule>
  </x:conditionalFormatting>
  <x:conditionalFormatting sqref="K8:K9">
    <x:cfRule type="expression" dxfId="8" priority="9">
      <x:formula>IF(ISNUMBER(K$8),WEEKDAY(K$8,2)&gt;5,FALSE)</x:formula>
    </x:cfRule>
  </x:conditionalFormatting>
  <x:conditionalFormatting sqref="L8:L9">
    <x:cfRule type="expression" dxfId="9" priority="10">
      <x:formula>IF(ISNUMBER(L$8),WEEKDAY(L$8,2)&gt;5,FALSE)</x:formula>
    </x:cfRule>
  </x:conditionalFormatting>
  <x:conditionalFormatting sqref="M8:M9">
    <x:cfRule type="expression" dxfId="10" priority="11">
      <x:formula>IF(ISNUMBER(M$8),WEEKDAY(M$8,2)&gt;5,FALSE)</x:formula>
    </x:cfRule>
  </x:conditionalFormatting>
  <x:conditionalFormatting sqref="N8:N9">
    <x:cfRule type="expression" dxfId="11" priority="12">
      <x:formula>IF(ISNUMBER(N$8),WEEKDAY(N$8,2)&gt;5,FALSE)</x:formula>
    </x:cfRule>
  </x:conditionalFormatting>
  <x:conditionalFormatting sqref="O8:O9">
    <x:cfRule type="expression" dxfId="12" priority="13">
      <x:formula>IF(ISNUMBER(O$8),WEEKDAY(O$8,2)&gt;5,FALSE)</x:formula>
    </x:cfRule>
  </x:conditionalFormatting>
  <x:conditionalFormatting sqref="P8:P9">
    <x:cfRule type="expression" dxfId="13" priority="14">
      <x:formula>IF(ISNUMBER(P$8),WEEKDAY(P$8,2)&gt;5,FALSE)</x:formula>
    </x:cfRule>
  </x:conditionalFormatting>
  <x:conditionalFormatting sqref="Q8:Q9">
    <x:cfRule type="expression" dxfId="14" priority="15">
      <x:formula>IF(ISNUMBER(Q$8),WEEKDAY(Q$8,2)&gt;5,FALSE)</x:formula>
    </x:cfRule>
  </x:conditionalFormatting>
  <x:conditionalFormatting sqref="R8:R9">
    <x:cfRule type="expression" dxfId="15" priority="16">
      <x:formula>IF(ISNUMBER(R$8),WEEKDAY(R$8,2)&gt;5,FALSE)</x:formula>
    </x:cfRule>
  </x:conditionalFormatting>
  <x:conditionalFormatting sqref="S8:S9">
    <x:cfRule type="expression" dxfId="16" priority="17">
      <x:formula>IF(ISNUMBER(S$8),WEEKDAY(S$8,2)&gt;5,FALSE)</x:formula>
    </x:cfRule>
  </x:conditionalFormatting>
  <x:conditionalFormatting sqref="T8:T9">
    <x:cfRule type="expression" dxfId="17" priority="18">
      <x:formula>IF(ISNUMBER(T$8),WEEKDAY(T$8,2)&gt;5,FALSE)</x:formula>
    </x:cfRule>
  </x:conditionalFormatting>
  <x:conditionalFormatting sqref="U8:U9">
    <x:cfRule type="expression" dxfId="18" priority="19">
      <x:formula>IF(ISNUMBER(U$8),WEEKDAY(U$8,2)&gt;5,FALSE)</x:formula>
    </x:cfRule>
  </x:conditionalFormatting>
  <x:conditionalFormatting sqref="V8:V9">
    <x:cfRule type="expression" dxfId="19" priority="20">
      <x:formula>IF(ISNUMBER(V$8),WEEKDAY(V$8,2)&gt;5,FALSE)</x:formula>
    </x:cfRule>
  </x:conditionalFormatting>
  <x:conditionalFormatting sqref="W8:W9">
    <x:cfRule type="expression" dxfId="20" priority="21">
      <x:formula>IF(ISNUMBER(W$8),WEEKDAY(W$8,2)&gt;5,FALSE)</x:formula>
    </x:cfRule>
  </x:conditionalFormatting>
  <x:conditionalFormatting sqref="X8:X9">
    <x:cfRule type="expression" dxfId="21" priority="22">
      <x:formula>IF(ISNUMBER(X$8),WEEKDAY(X$8,2)&gt;5,FALSE)</x:formula>
    </x:cfRule>
  </x:conditionalFormatting>
  <x:conditionalFormatting sqref="Y8:Y9">
    <x:cfRule type="expression" dxfId="22" priority="23">
      <x:formula>IF(ISNUMBER(Y$8),WEEKDAY(Y$8,2)&gt;5,FALSE)</x:formula>
    </x:cfRule>
  </x:conditionalFormatting>
  <x:conditionalFormatting sqref="Z8:Z9">
    <x:cfRule type="expression" dxfId="23" priority="24">
      <x:formula>IF(ISNUMBER(Z$8),WEEKDAY(Z$8,2)&gt;5,FALSE)</x:formula>
    </x:cfRule>
  </x:conditionalFormatting>
  <x:conditionalFormatting sqref="AA8:AA9">
    <x:cfRule type="expression" dxfId="24" priority="25">
      <x:formula>IF(ISNUMBER(AA$8),WEEKDAY(AA$8,2)&gt;5,FALSE)</x:formula>
    </x:cfRule>
  </x:conditionalFormatting>
  <x:conditionalFormatting sqref="AB8:AB9">
    <x:cfRule type="expression" dxfId="25" priority="26">
      <x:formula>IF(ISNUMBER(AB$8),WEEKDAY(AB$8,2)&gt;5,FALSE)</x:formula>
    </x:cfRule>
  </x:conditionalFormatting>
  <x:conditionalFormatting sqref="AC8:AC9">
    <x:cfRule type="expression" dxfId="26" priority="27">
      <x:formula>IF(ISNUMBER(AC$8),WEEKDAY(AC$8,2)&gt;5,FALSE)</x:formula>
    </x:cfRule>
  </x:conditionalFormatting>
  <x:conditionalFormatting sqref="AD8:AD9">
    <x:cfRule type="expression" dxfId="27" priority="28">
      <x:formula>IF(ISNUMBER(AD$8),WEEKDAY(AD$8,2)&gt;5,FALSE)</x:formula>
    </x:cfRule>
  </x:conditionalFormatting>
  <x:conditionalFormatting sqref="AE8:AE9">
    <x:cfRule type="expression" dxfId="28" priority="29">
      <x:formula>IF(ISNUMBER(AE$8),WEEKDAY(AE$8,2)&gt;5,FALSE)</x:formula>
    </x:cfRule>
  </x:conditionalFormatting>
  <x:conditionalFormatting sqref="AF8:AF9">
    <x:cfRule type="expression" dxfId="29" priority="30">
      <x:formula>IF(ISNUMBER(AF$8),WEEKDAY(AF$8,2)&gt;5,FALSE)</x:formula>
    </x:cfRule>
  </x:conditionalFormatting>
  <x:conditionalFormatting sqref="AG8:AG9">
    <x:cfRule type="expression" dxfId="30" priority="31">
      <x:formula>IF(ISNUMBER(AG$8),WEEKDAY(AG$8,2)&gt;5,FALSE)</x:formula>
    </x:cfRule>
  </x:conditionalFormatting>
  <x:conditionalFormatting sqref="AH8:AH9">
    <x:cfRule type="expression" dxfId="31" priority="32">
      <x:formula>IF(ISNUMBER(AH$8),WEEKDAY(AH$8,2)&gt;5,FALSE)</x:formula>
    </x:cfRule>
  </x:conditionalFormatting>
  <x:conditionalFormatting sqref="D10:D11">
    <x:cfRule type="expression" dxfId="32" priority="33">
      <x:formula>AND($L$56&lt;&gt;"",$L$56&lt;&gt;"Готово",$L$56&lt;&gt;"Выходной")</x:formula>
    </x:cfRule>
  </x:conditionalFormatting>
  <x:conditionalFormatting sqref="E10:E11">
    <x:cfRule type="expression" dxfId="33" priority="34">
      <x:formula>AND($L$57&lt;&gt;"",$L$57&lt;&gt;"Готово",$L$57&lt;&gt;"Выходной")</x:formula>
    </x:cfRule>
  </x:conditionalFormatting>
  <x:conditionalFormatting sqref="F10:F11">
    <x:cfRule type="expression" dxfId="34" priority="35">
      <x:formula>AND($L$58&lt;&gt;"",$L$58&lt;&gt;"Готово",$L$58&lt;&gt;"Выходной")</x:formula>
    </x:cfRule>
  </x:conditionalFormatting>
  <x:conditionalFormatting sqref="G10:G11">
    <x:cfRule type="expression" dxfId="35" priority="36">
      <x:formula>AND($L$59&lt;&gt;"",$L$59&lt;&gt;"Готово",$L$59&lt;&gt;"Выходной")</x:formula>
    </x:cfRule>
  </x:conditionalFormatting>
  <x:conditionalFormatting sqref="H10:H11">
    <x:cfRule type="expression" dxfId="36" priority="37">
      <x:formula>AND($L$60&lt;&gt;"",$L$60&lt;&gt;"Готово",$L$60&lt;&gt;"Выходной")</x:formula>
    </x:cfRule>
  </x:conditionalFormatting>
  <x:conditionalFormatting sqref="I10:I11">
    <x:cfRule type="expression" dxfId="37" priority="38">
      <x:formula>AND($L$61&lt;&gt;"",$L$61&lt;&gt;"Готово",$L$61&lt;&gt;"Выходной")</x:formula>
    </x:cfRule>
  </x:conditionalFormatting>
  <x:conditionalFormatting sqref="J10:J11">
    <x:cfRule type="expression" dxfId="38" priority="39">
      <x:formula>AND($L$62&lt;&gt;"",$L$62&lt;&gt;"Готово",$L$62&lt;&gt;"Выходной")</x:formula>
    </x:cfRule>
  </x:conditionalFormatting>
  <x:conditionalFormatting sqref="K10:K11">
    <x:cfRule type="expression" dxfId="39" priority="40">
      <x:formula>AND($L$63&lt;&gt;"",$L$63&lt;&gt;"Готово",$L$63&lt;&gt;"Выходной")</x:formula>
    </x:cfRule>
  </x:conditionalFormatting>
  <x:conditionalFormatting sqref="L10:L11">
    <x:cfRule type="expression" dxfId="40" priority="41">
      <x:formula>AND($L$64&lt;&gt;"",$L$64&lt;&gt;"Готово",$L$64&lt;&gt;"Выходной")</x:formula>
    </x:cfRule>
  </x:conditionalFormatting>
  <x:conditionalFormatting sqref="M10:M11">
    <x:cfRule type="expression" dxfId="41" priority="42">
      <x:formula>AND($L$65&lt;&gt;"",$L$65&lt;&gt;"Готово",$L$65&lt;&gt;"Выходной")</x:formula>
    </x:cfRule>
  </x:conditionalFormatting>
  <x:conditionalFormatting sqref="N10:N11">
    <x:cfRule type="expression" dxfId="42" priority="43">
      <x:formula>AND($L$66&lt;&gt;"",$L$66&lt;&gt;"Готово",$L$66&lt;&gt;"Выходной")</x:formula>
    </x:cfRule>
  </x:conditionalFormatting>
  <x:conditionalFormatting sqref="O10:O11">
    <x:cfRule type="expression" dxfId="43" priority="44">
      <x:formula>AND($L$67&lt;&gt;"",$L$67&lt;&gt;"Готово",$L$67&lt;&gt;"Выходной")</x:formula>
    </x:cfRule>
  </x:conditionalFormatting>
  <x:conditionalFormatting sqref="P10:P11">
    <x:cfRule type="expression" dxfId="44" priority="45">
      <x:formula>AND($L$68&lt;&gt;"",$L$68&lt;&gt;"Готово",$L$68&lt;&gt;"Выходной")</x:formula>
    </x:cfRule>
  </x:conditionalFormatting>
  <x:conditionalFormatting sqref="Q10:Q11">
    <x:cfRule type="expression" dxfId="45" priority="46">
      <x:formula>AND($L$69&lt;&gt;"",$L$69&lt;&gt;"Готово",$L$69&lt;&gt;"Выходной")</x:formula>
    </x:cfRule>
  </x:conditionalFormatting>
  <x:conditionalFormatting sqref="R10:R11">
    <x:cfRule type="expression" dxfId="46" priority="47">
      <x:formula>AND($L$70&lt;&gt;"",$L$70&lt;&gt;"Готово",$L$70&lt;&gt;"Выходной")</x:formula>
    </x:cfRule>
  </x:conditionalFormatting>
  <x:conditionalFormatting sqref="S10:S11">
    <x:cfRule type="expression" dxfId="47" priority="48">
      <x:formula>AND($L$71&lt;&gt;"",$L$71&lt;&gt;"Готово",$L$71&lt;&gt;"Выходной")</x:formula>
    </x:cfRule>
  </x:conditionalFormatting>
  <x:conditionalFormatting sqref="T10:T11">
    <x:cfRule type="expression" dxfId="48" priority="49">
      <x:formula>AND($L$72&lt;&gt;"",$L$72&lt;&gt;"Готово",$L$72&lt;&gt;"Выходной")</x:formula>
    </x:cfRule>
  </x:conditionalFormatting>
  <x:conditionalFormatting sqref="U10:U11">
    <x:cfRule type="expression" dxfId="49" priority="50">
      <x:formula>AND($L$73&lt;&gt;"",$L$73&lt;&gt;"Готово",$L$73&lt;&gt;"Выходной")</x:formula>
    </x:cfRule>
  </x:conditionalFormatting>
  <x:conditionalFormatting sqref="V10:V11">
    <x:cfRule type="expression" dxfId="50" priority="51">
      <x:formula>AND($L$74&lt;&gt;"",$L$74&lt;&gt;"Готово",$L$74&lt;&gt;"Выходной")</x:formula>
    </x:cfRule>
  </x:conditionalFormatting>
  <x:conditionalFormatting sqref="W10:W11">
    <x:cfRule type="expression" dxfId="51" priority="52">
      <x:formula>AND($L$75&lt;&gt;"",$L$75&lt;&gt;"Готово",$L$75&lt;&gt;"Выходной")</x:formula>
    </x:cfRule>
  </x:conditionalFormatting>
  <x:conditionalFormatting sqref="X10:X11">
    <x:cfRule type="expression" dxfId="52" priority="53">
      <x:formula>AND($L$76&lt;&gt;"",$L$76&lt;&gt;"Готово",$L$76&lt;&gt;"Выходной")</x:formula>
    </x:cfRule>
  </x:conditionalFormatting>
  <x:conditionalFormatting sqref="Y10:Y11">
    <x:cfRule type="expression" dxfId="53" priority="54">
      <x:formula>AND($L$77&lt;&gt;"",$L$77&lt;&gt;"Готово",$L$77&lt;&gt;"Выходной")</x:formula>
    </x:cfRule>
  </x:conditionalFormatting>
  <x:conditionalFormatting sqref="Z10:Z11">
    <x:cfRule type="expression" dxfId="54" priority="55">
      <x:formula>AND($L$78&lt;&gt;"",$L$78&lt;&gt;"Готово",$L$78&lt;&gt;"Выходной")</x:formula>
    </x:cfRule>
  </x:conditionalFormatting>
  <x:conditionalFormatting sqref="AA10:AA11">
    <x:cfRule type="expression" dxfId="55" priority="56">
      <x:formula>AND($L$79&lt;&gt;"",$L$79&lt;&gt;"Готово",$L$79&lt;&gt;"Выходной")</x:formula>
    </x:cfRule>
  </x:conditionalFormatting>
  <x:conditionalFormatting sqref="AB10:AB11">
    <x:cfRule type="expression" dxfId="56" priority="57">
      <x:formula>AND($L$80&lt;&gt;"",$L$80&lt;&gt;"Готово",$L$80&lt;&gt;"Выходной")</x:formula>
    </x:cfRule>
  </x:conditionalFormatting>
  <x:conditionalFormatting sqref="AC10:AC11">
    <x:cfRule type="expression" dxfId="57" priority="58">
      <x:formula>AND($L$81&lt;&gt;"",$L$81&lt;&gt;"Готово",$L$81&lt;&gt;"Выходной")</x:formula>
    </x:cfRule>
  </x:conditionalFormatting>
  <x:conditionalFormatting sqref="AD10:AD11">
    <x:cfRule type="expression" dxfId="58" priority="59">
      <x:formula>AND($L$82&lt;&gt;"",$L$82&lt;&gt;"Готово",$L$82&lt;&gt;"Выходной")</x:formula>
    </x:cfRule>
  </x:conditionalFormatting>
  <x:conditionalFormatting sqref="AE10:AE11">
    <x:cfRule type="expression" dxfId="59" priority="60">
      <x:formula>AND($L$83&lt;&gt;"",$L$83&lt;&gt;"Готово",$L$83&lt;&gt;"Выходной")</x:formula>
    </x:cfRule>
  </x:conditionalFormatting>
  <x:conditionalFormatting sqref="AF10:AF11">
    <x:cfRule type="expression" dxfId="60" priority="61">
      <x:formula>AND($L$84&lt;&gt;"",$L$84&lt;&gt;"Готово",$L$84&lt;&gt;"Выходной")</x:formula>
    </x:cfRule>
  </x:conditionalFormatting>
  <x:conditionalFormatting sqref="AG10:AG11">
    <x:cfRule type="expression" dxfId="61" priority="62">
      <x:formula>AND($L$85&lt;&gt;"",$L$85&lt;&gt;"Готово",$L$85&lt;&gt;"Выходной")</x:formula>
    </x:cfRule>
  </x:conditionalFormatting>
  <x:conditionalFormatting sqref="AH10:AH11">
    <x:cfRule type="expression" dxfId="62" priority="63">
      <x:formula>AND($L$86&lt;&gt;"",$L$86&lt;&gt;"Готово",$L$86&lt;&gt;"Выходной")</x:formula>
    </x:cfRule>
  </x:conditionalFormatting>
  <x:conditionalFormatting sqref="AI10:AJ11">
    <x:cfRule type="containsText" dxfId="63" priority="64" operator="containsText" text="Проверить"/>
  </x:conditionalFormatting>
  <x:conditionalFormatting sqref="B10:B11">
    <x:cfRule type="expression" dxfId="64" priority="65">
      <x:formula>AND($B10&lt;&gt;"",COUNTIFS($B$10:$B$33,$B10)&gt;1)</x:formula>
    </x:cfRule>
  </x:conditionalFormatting>
  <x:conditionalFormatting sqref="D12:D13">
    <x:cfRule type="expression" dxfId="65" priority="66">
      <x:formula>AND($L$87&lt;&gt;"",$L$87&lt;&gt;"Готово",$L$87&lt;&gt;"Выходной")</x:formula>
    </x:cfRule>
  </x:conditionalFormatting>
  <x:conditionalFormatting sqref="E12:E13">
    <x:cfRule type="expression" dxfId="66" priority="67">
      <x:formula>AND($L$88&lt;&gt;"",$L$88&lt;&gt;"Готово",$L$88&lt;&gt;"Выходной")</x:formula>
    </x:cfRule>
  </x:conditionalFormatting>
  <x:conditionalFormatting sqref="F12:F13">
    <x:cfRule type="expression" dxfId="67" priority="68">
      <x:formula>AND($L$89&lt;&gt;"",$L$89&lt;&gt;"Готово",$L$89&lt;&gt;"Выходной")</x:formula>
    </x:cfRule>
  </x:conditionalFormatting>
  <x:conditionalFormatting sqref="G12:G13">
    <x:cfRule type="expression" dxfId="68" priority="69">
      <x:formula>AND($L$90&lt;&gt;"",$L$90&lt;&gt;"Готово",$L$90&lt;&gt;"Выходной")</x:formula>
    </x:cfRule>
  </x:conditionalFormatting>
  <x:conditionalFormatting sqref="H12:H13">
    <x:cfRule type="expression" dxfId="69" priority="70">
      <x:formula>AND($L$91&lt;&gt;"",$L$91&lt;&gt;"Готово",$L$91&lt;&gt;"Выходной")</x:formula>
    </x:cfRule>
  </x:conditionalFormatting>
  <x:conditionalFormatting sqref="I12:I13">
    <x:cfRule type="expression" dxfId="70" priority="71">
      <x:formula>AND($L$92&lt;&gt;"",$L$92&lt;&gt;"Готово",$L$92&lt;&gt;"Выходной")</x:formula>
    </x:cfRule>
  </x:conditionalFormatting>
  <x:conditionalFormatting sqref="J12:J13">
    <x:cfRule type="expression" dxfId="71" priority="72">
      <x:formula>AND($L$93&lt;&gt;"",$L$93&lt;&gt;"Готово",$L$93&lt;&gt;"Выходной")</x:formula>
    </x:cfRule>
  </x:conditionalFormatting>
  <x:conditionalFormatting sqref="K12:K13">
    <x:cfRule type="expression" dxfId="72" priority="73">
      <x:formula>AND($L$94&lt;&gt;"",$L$94&lt;&gt;"Готово",$L$94&lt;&gt;"Выходной")</x:formula>
    </x:cfRule>
  </x:conditionalFormatting>
  <x:conditionalFormatting sqref="L12:L13">
    <x:cfRule type="expression" dxfId="73" priority="74">
      <x:formula>AND($L$95&lt;&gt;"",$L$95&lt;&gt;"Готово",$L$95&lt;&gt;"Выходной")</x:formula>
    </x:cfRule>
  </x:conditionalFormatting>
  <x:conditionalFormatting sqref="M12:M13">
    <x:cfRule type="expression" dxfId="74" priority="75">
      <x:formula>AND($L$96&lt;&gt;"",$L$96&lt;&gt;"Готово",$L$96&lt;&gt;"Выходной")</x:formula>
    </x:cfRule>
  </x:conditionalFormatting>
  <x:conditionalFormatting sqref="N12:N13">
    <x:cfRule type="expression" dxfId="75" priority="76">
      <x:formula>AND($L$97&lt;&gt;"",$L$97&lt;&gt;"Готово",$L$97&lt;&gt;"Выходной")</x:formula>
    </x:cfRule>
  </x:conditionalFormatting>
  <x:conditionalFormatting sqref="O12:O13">
    <x:cfRule type="expression" dxfId="76" priority="77">
      <x:formula>AND($L$98&lt;&gt;"",$L$98&lt;&gt;"Готово",$L$98&lt;&gt;"Выходной")</x:formula>
    </x:cfRule>
  </x:conditionalFormatting>
  <x:conditionalFormatting sqref="P12:P13">
    <x:cfRule type="expression" dxfId="77" priority="78">
      <x:formula>AND($L$99&lt;&gt;"",$L$99&lt;&gt;"Готово",$L$99&lt;&gt;"Выходной")</x:formula>
    </x:cfRule>
  </x:conditionalFormatting>
  <x:conditionalFormatting sqref="Q12:Q13">
    <x:cfRule type="expression" dxfId="78" priority="79">
      <x:formula>AND($L$100&lt;&gt;"",$L$100&lt;&gt;"Готово",$L$100&lt;&gt;"Выходной")</x:formula>
    </x:cfRule>
  </x:conditionalFormatting>
  <x:conditionalFormatting sqref="R12:R13">
    <x:cfRule type="expression" dxfId="79" priority="80">
      <x:formula>AND($L$101&lt;&gt;"",$L$101&lt;&gt;"Готово",$L$101&lt;&gt;"Выходной")</x:formula>
    </x:cfRule>
  </x:conditionalFormatting>
  <x:conditionalFormatting sqref="S12:S13">
    <x:cfRule type="expression" dxfId="80" priority="81">
      <x:formula>AND($L$102&lt;&gt;"",$L$102&lt;&gt;"Готово",$L$102&lt;&gt;"Выходной")</x:formula>
    </x:cfRule>
  </x:conditionalFormatting>
  <x:conditionalFormatting sqref="T12:T13">
    <x:cfRule type="expression" dxfId="81" priority="82">
      <x:formula>AND($L$103&lt;&gt;"",$L$103&lt;&gt;"Готово",$L$103&lt;&gt;"Выходной")</x:formula>
    </x:cfRule>
  </x:conditionalFormatting>
  <x:conditionalFormatting sqref="U12:U13">
    <x:cfRule type="expression" dxfId="82" priority="83">
      <x:formula>AND($L$104&lt;&gt;"",$L$104&lt;&gt;"Готово",$L$104&lt;&gt;"Выходной")</x:formula>
    </x:cfRule>
  </x:conditionalFormatting>
  <x:conditionalFormatting sqref="V12:V13">
    <x:cfRule type="expression" dxfId="83" priority="84">
      <x:formula>AND($L$105&lt;&gt;"",$L$105&lt;&gt;"Готово",$L$105&lt;&gt;"Выходной")</x:formula>
    </x:cfRule>
  </x:conditionalFormatting>
  <x:conditionalFormatting sqref="W12:W13">
    <x:cfRule type="expression" dxfId="84" priority="85">
      <x:formula>AND($L$106&lt;&gt;"",$L$106&lt;&gt;"Готово",$L$106&lt;&gt;"Выходной")</x:formula>
    </x:cfRule>
  </x:conditionalFormatting>
  <x:conditionalFormatting sqref="X12:X13">
    <x:cfRule type="expression" dxfId="85" priority="86">
      <x:formula>AND($L$107&lt;&gt;"",$L$107&lt;&gt;"Готово",$L$107&lt;&gt;"Выходной")</x:formula>
    </x:cfRule>
  </x:conditionalFormatting>
  <x:conditionalFormatting sqref="Y12:Y13">
    <x:cfRule type="expression" dxfId="86" priority="87">
      <x:formula>AND($L$108&lt;&gt;"",$L$108&lt;&gt;"Готово",$L$108&lt;&gt;"Выходной")</x:formula>
    </x:cfRule>
  </x:conditionalFormatting>
  <x:conditionalFormatting sqref="Z12:Z13">
    <x:cfRule type="expression" dxfId="87" priority="88">
      <x:formula>AND($L$109&lt;&gt;"",$L$109&lt;&gt;"Готово",$L$109&lt;&gt;"Выходной")</x:formula>
    </x:cfRule>
  </x:conditionalFormatting>
  <x:conditionalFormatting sqref="AA12:AA13">
    <x:cfRule type="expression" dxfId="88" priority="89">
      <x:formula>AND($L$110&lt;&gt;"",$L$110&lt;&gt;"Готово",$L$110&lt;&gt;"Выходной")</x:formula>
    </x:cfRule>
  </x:conditionalFormatting>
  <x:conditionalFormatting sqref="AB12:AB13">
    <x:cfRule type="expression" dxfId="89" priority="90">
      <x:formula>AND($L$111&lt;&gt;"",$L$111&lt;&gt;"Готово",$L$111&lt;&gt;"Выходной")</x:formula>
    </x:cfRule>
  </x:conditionalFormatting>
  <x:conditionalFormatting sqref="AC12:AC13">
    <x:cfRule type="expression" dxfId="90" priority="91">
      <x:formula>AND($L$112&lt;&gt;"",$L$112&lt;&gt;"Готово",$L$112&lt;&gt;"Выходной")</x:formula>
    </x:cfRule>
  </x:conditionalFormatting>
  <x:conditionalFormatting sqref="AD12:AD13">
    <x:cfRule type="expression" dxfId="91" priority="92">
      <x:formula>AND($L$113&lt;&gt;"",$L$113&lt;&gt;"Готово",$L$113&lt;&gt;"Выходной")</x:formula>
    </x:cfRule>
  </x:conditionalFormatting>
  <x:conditionalFormatting sqref="AE12:AE13">
    <x:cfRule type="expression" dxfId="92" priority="93">
      <x:formula>AND($L$114&lt;&gt;"",$L$114&lt;&gt;"Готово",$L$114&lt;&gt;"Выходной")</x:formula>
    </x:cfRule>
  </x:conditionalFormatting>
  <x:conditionalFormatting sqref="AF12:AF13">
    <x:cfRule type="expression" dxfId="93" priority="94">
      <x:formula>AND($L$115&lt;&gt;"",$L$115&lt;&gt;"Готово",$L$115&lt;&gt;"Выходной")</x:formula>
    </x:cfRule>
  </x:conditionalFormatting>
  <x:conditionalFormatting sqref="AG12:AG13">
    <x:cfRule type="expression" dxfId="94" priority="95">
      <x:formula>AND($L$116&lt;&gt;"",$L$116&lt;&gt;"Готово",$L$116&lt;&gt;"Выходной")</x:formula>
    </x:cfRule>
  </x:conditionalFormatting>
  <x:conditionalFormatting sqref="AH12:AH13">
    <x:cfRule type="expression" dxfId="95" priority="96">
      <x:formula>AND($L$117&lt;&gt;"",$L$117&lt;&gt;"Готово",$L$117&lt;&gt;"Выходной")</x:formula>
    </x:cfRule>
  </x:conditionalFormatting>
  <x:conditionalFormatting sqref="AI12:AJ13">
    <x:cfRule type="containsText" dxfId="96" priority="97" operator="containsText" text="Проверить"/>
  </x:conditionalFormatting>
  <x:conditionalFormatting sqref="B12:B13">
    <x:cfRule type="expression" dxfId="97" priority="98">
      <x:formula>AND($B12&lt;&gt;"",COUNTIFS($B$10:$B$33,$B12)&gt;1)</x:formula>
    </x:cfRule>
  </x:conditionalFormatting>
  <x:conditionalFormatting sqref="D14:D15">
    <x:cfRule type="expression" dxfId="98" priority="99">
      <x:formula>AND($L$118&lt;&gt;"",$L$118&lt;&gt;"Готово",$L$118&lt;&gt;"Выходной")</x:formula>
    </x:cfRule>
  </x:conditionalFormatting>
  <x:conditionalFormatting sqref="E14:E15">
    <x:cfRule type="expression" dxfId="99" priority="100">
      <x:formula>AND($L$119&lt;&gt;"",$L$119&lt;&gt;"Готово",$L$119&lt;&gt;"Выходной")</x:formula>
    </x:cfRule>
  </x:conditionalFormatting>
  <x:conditionalFormatting sqref="F14:F15">
    <x:cfRule type="expression" dxfId="100" priority="101">
      <x:formula>AND($L$120&lt;&gt;"",$L$120&lt;&gt;"Готово",$L$120&lt;&gt;"Выходной")</x:formula>
    </x:cfRule>
  </x:conditionalFormatting>
  <x:conditionalFormatting sqref="G14:G15">
    <x:cfRule type="expression" dxfId="101" priority="102">
      <x:formula>AND($L$121&lt;&gt;"",$L$121&lt;&gt;"Готово",$L$121&lt;&gt;"Выходной")</x:formula>
    </x:cfRule>
  </x:conditionalFormatting>
  <x:conditionalFormatting sqref="H14:H15">
    <x:cfRule type="expression" dxfId="102" priority="103">
      <x:formula>AND($L$122&lt;&gt;"",$L$122&lt;&gt;"Готово",$L$122&lt;&gt;"Выходной")</x:formula>
    </x:cfRule>
  </x:conditionalFormatting>
  <x:conditionalFormatting sqref="I14:I15">
    <x:cfRule type="expression" dxfId="103" priority="104">
      <x:formula>AND($L$123&lt;&gt;"",$L$123&lt;&gt;"Готово",$L$123&lt;&gt;"Выходной")</x:formula>
    </x:cfRule>
  </x:conditionalFormatting>
  <x:conditionalFormatting sqref="J14:J15">
    <x:cfRule type="expression" dxfId="104" priority="105">
      <x:formula>AND($L$124&lt;&gt;"",$L$124&lt;&gt;"Готово",$L$124&lt;&gt;"Выходной")</x:formula>
    </x:cfRule>
  </x:conditionalFormatting>
  <x:conditionalFormatting sqref="K14:K15">
    <x:cfRule type="expression" dxfId="105" priority="106">
      <x:formula>AND($L$125&lt;&gt;"",$L$125&lt;&gt;"Готово",$L$125&lt;&gt;"Выходной")</x:formula>
    </x:cfRule>
  </x:conditionalFormatting>
  <x:conditionalFormatting sqref="L14:L15">
    <x:cfRule type="expression" dxfId="106" priority="107">
      <x:formula>AND($L$126&lt;&gt;"",$L$126&lt;&gt;"Готово",$L$126&lt;&gt;"Выходной")</x:formula>
    </x:cfRule>
  </x:conditionalFormatting>
  <x:conditionalFormatting sqref="M14:M15">
    <x:cfRule type="expression" dxfId="107" priority="108">
      <x:formula>AND($L$127&lt;&gt;"",$L$127&lt;&gt;"Готово",$L$127&lt;&gt;"Выходной")</x:formula>
    </x:cfRule>
  </x:conditionalFormatting>
  <x:conditionalFormatting sqref="N14:N15">
    <x:cfRule type="expression" dxfId="108" priority="109">
      <x:formula>AND($L$128&lt;&gt;"",$L$128&lt;&gt;"Готово",$L$128&lt;&gt;"Выходной")</x:formula>
    </x:cfRule>
  </x:conditionalFormatting>
  <x:conditionalFormatting sqref="O14:O15">
    <x:cfRule type="expression" dxfId="109" priority="110">
      <x:formula>AND($L$129&lt;&gt;"",$L$129&lt;&gt;"Готово",$L$129&lt;&gt;"Выходной")</x:formula>
    </x:cfRule>
  </x:conditionalFormatting>
  <x:conditionalFormatting sqref="P14:P15">
    <x:cfRule type="expression" dxfId="110" priority="111">
      <x:formula>AND($L$130&lt;&gt;"",$L$130&lt;&gt;"Готово",$L$130&lt;&gt;"Выходной")</x:formula>
    </x:cfRule>
  </x:conditionalFormatting>
  <x:conditionalFormatting sqref="Q14:Q15">
    <x:cfRule type="expression" dxfId="111" priority="112">
      <x:formula>AND($L$131&lt;&gt;"",$L$131&lt;&gt;"Готово",$L$131&lt;&gt;"Выходной")</x:formula>
    </x:cfRule>
  </x:conditionalFormatting>
  <x:conditionalFormatting sqref="R14:R15">
    <x:cfRule type="expression" dxfId="112" priority="113">
      <x:formula>AND($L$132&lt;&gt;"",$L$132&lt;&gt;"Готово",$L$132&lt;&gt;"Выходной")</x:formula>
    </x:cfRule>
  </x:conditionalFormatting>
  <x:conditionalFormatting sqref="S14:S15">
    <x:cfRule type="expression" dxfId="113" priority="114">
      <x:formula>AND($L$133&lt;&gt;"",$L$133&lt;&gt;"Готово",$L$133&lt;&gt;"Выходной")</x:formula>
    </x:cfRule>
  </x:conditionalFormatting>
  <x:conditionalFormatting sqref="T14:T15">
    <x:cfRule type="expression" dxfId="114" priority="115">
      <x:formula>AND($L$134&lt;&gt;"",$L$134&lt;&gt;"Готово",$L$134&lt;&gt;"Выходной")</x:formula>
    </x:cfRule>
  </x:conditionalFormatting>
  <x:conditionalFormatting sqref="U14:U15">
    <x:cfRule type="expression" dxfId="115" priority="116">
      <x:formula>AND($L$135&lt;&gt;"",$L$135&lt;&gt;"Готово",$L$135&lt;&gt;"Выходной")</x:formula>
    </x:cfRule>
  </x:conditionalFormatting>
  <x:conditionalFormatting sqref="V14:V15">
    <x:cfRule type="expression" dxfId="116" priority="117">
      <x:formula>AND($L$136&lt;&gt;"",$L$136&lt;&gt;"Готово",$L$136&lt;&gt;"Выходной")</x:formula>
    </x:cfRule>
  </x:conditionalFormatting>
  <x:conditionalFormatting sqref="W14:W15">
    <x:cfRule type="expression" dxfId="117" priority="118">
      <x:formula>AND($L$137&lt;&gt;"",$L$137&lt;&gt;"Готово",$L$137&lt;&gt;"Выходной")</x:formula>
    </x:cfRule>
  </x:conditionalFormatting>
  <x:conditionalFormatting sqref="X14:X15">
    <x:cfRule type="expression" dxfId="118" priority="119">
      <x:formula>AND($L$138&lt;&gt;"",$L$138&lt;&gt;"Готово",$L$138&lt;&gt;"Выходной")</x:formula>
    </x:cfRule>
  </x:conditionalFormatting>
  <x:conditionalFormatting sqref="Y14:Y15">
    <x:cfRule type="expression" dxfId="119" priority="120">
      <x:formula>AND($L$139&lt;&gt;"",$L$139&lt;&gt;"Готово",$L$139&lt;&gt;"Выходной")</x:formula>
    </x:cfRule>
  </x:conditionalFormatting>
  <x:conditionalFormatting sqref="Z14:Z15">
    <x:cfRule type="expression" dxfId="120" priority="121">
      <x:formula>AND($L$140&lt;&gt;"",$L$140&lt;&gt;"Готово",$L$140&lt;&gt;"Выходной")</x:formula>
    </x:cfRule>
  </x:conditionalFormatting>
  <x:conditionalFormatting sqref="AA14:AA15">
    <x:cfRule type="expression" dxfId="121" priority="122">
      <x:formula>AND($L$141&lt;&gt;"",$L$141&lt;&gt;"Готово",$L$141&lt;&gt;"Выходной")</x:formula>
    </x:cfRule>
  </x:conditionalFormatting>
  <x:conditionalFormatting sqref="AB14:AB15">
    <x:cfRule type="expression" dxfId="122" priority="123">
      <x:formula>AND($L$142&lt;&gt;"",$L$142&lt;&gt;"Готово",$L$142&lt;&gt;"Выходной")</x:formula>
    </x:cfRule>
  </x:conditionalFormatting>
  <x:conditionalFormatting sqref="AC14:AC15">
    <x:cfRule type="expression" dxfId="123" priority="124">
      <x:formula>AND($L$143&lt;&gt;"",$L$143&lt;&gt;"Готово",$L$143&lt;&gt;"Выходной")</x:formula>
    </x:cfRule>
  </x:conditionalFormatting>
  <x:conditionalFormatting sqref="AD14:AD15">
    <x:cfRule type="expression" dxfId="124" priority="125">
      <x:formula>AND($L$144&lt;&gt;"",$L$144&lt;&gt;"Готово",$L$144&lt;&gt;"Выходной")</x:formula>
    </x:cfRule>
  </x:conditionalFormatting>
  <x:conditionalFormatting sqref="AE14:AE15">
    <x:cfRule type="expression" dxfId="125" priority="126">
      <x:formula>AND($L$145&lt;&gt;"",$L$145&lt;&gt;"Готово",$L$145&lt;&gt;"Выходной")</x:formula>
    </x:cfRule>
  </x:conditionalFormatting>
  <x:conditionalFormatting sqref="AF14:AF15">
    <x:cfRule type="expression" dxfId="126" priority="127">
      <x:formula>AND($L$146&lt;&gt;"",$L$146&lt;&gt;"Готово",$L$146&lt;&gt;"Выходной")</x:formula>
    </x:cfRule>
  </x:conditionalFormatting>
  <x:conditionalFormatting sqref="AG14:AG15">
    <x:cfRule type="expression" dxfId="127" priority="128">
      <x:formula>AND($L$147&lt;&gt;"",$L$147&lt;&gt;"Готово",$L$147&lt;&gt;"Выходной")</x:formula>
    </x:cfRule>
  </x:conditionalFormatting>
  <x:conditionalFormatting sqref="AH14:AH15">
    <x:cfRule type="expression" dxfId="128" priority="129">
      <x:formula>AND($L$148&lt;&gt;"",$L$148&lt;&gt;"Готово",$L$148&lt;&gt;"Выходной")</x:formula>
    </x:cfRule>
  </x:conditionalFormatting>
  <x:conditionalFormatting sqref="AI14:AJ15">
    <x:cfRule type="containsText" dxfId="129" priority="130" operator="containsText" text="Проверить"/>
  </x:conditionalFormatting>
  <x:conditionalFormatting sqref="B14:B15">
    <x:cfRule type="expression" dxfId="130" priority="131">
      <x:formula>AND($B14&lt;&gt;"",COUNTIFS($B$10:$B$33,$B14)&gt;1)</x:formula>
    </x:cfRule>
  </x:conditionalFormatting>
  <x:conditionalFormatting sqref="D16:D17">
    <x:cfRule type="expression" dxfId="131" priority="132">
      <x:formula>AND($L$149&lt;&gt;"",$L$149&lt;&gt;"Готово",$L$149&lt;&gt;"Выходной")</x:formula>
    </x:cfRule>
  </x:conditionalFormatting>
  <x:conditionalFormatting sqref="E16:E17">
    <x:cfRule type="expression" dxfId="132" priority="133">
      <x:formula>AND($L$150&lt;&gt;"",$L$150&lt;&gt;"Готово",$L$150&lt;&gt;"Выходной")</x:formula>
    </x:cfRule>
  </x:conditionalFormatting>
  <x:conditionalFormatting sqref="F16:F17">
    <x:cfRule type="expression" dxfId="133" priority="134">
      <x:formula>AND($L$151&lt;&gt;"",$L$151&lt;&gt;"Готово",$L$151&lt;&gt;"Выходной")</x:formula>
    </x:cfRule>
  </x:conditionalFormatting>
  <x:conditionalFormatting sqref="G16:G17">
    <x:cfRule type="expression" dxfId="134" priority="135">
      <x:formula>AND($L$152&lt;&gt;"",$L$152&lt;&gt;"Готово",$L$152&lt;&gt;"Выходной")</x:formula>
    </x:cfRule>
  </x:conditionalFormatting>
  <x:conditionalFormatting sqref="H16:H17">
    <x:cfRule type="expression" dxfId="135" priority="136">
      <x:formula>AND($L$153&lt;&gt;"",$L$153&lt;&gt;"Готово",$L$153&lt;&gt;"Выходной")</x:formula>
    </x:cfRule>
  </x:conditionalFormatting>
  <x:conditionalFormatting sqref="I16:I17">
    <x:cfRule type="expression" dxfId="136" priority="137">
      <x:formula>AND($L$154&lt;&gt;"",$L$154&lt;&gt;"Готово",$L$154&lt;&gt;"Выходной")</x:formula>
    </x:cfRule>
  </x:conditionalFormatting>
  <x:conditionalFormatting sqref="J16:J17">
    <x:cfRule type="expression" dxfId="137" priority="138">
      <x:formula>AND($L$155&lt;&gt;"",$L$155&lt;&gt;"Готово",$L$155&lt;&gt;"Выходной")</x:formula>
    </x:cfRule>
  </x:conditionalFormatting>
  <x:conditionalFormatting sqref="K16:K17">
    <x:cfRule type="expression" dxfId="138" priority="139">
      <x:formula>AND($L$156&lt;&gt;"",$L$156&lt;&gt;"Готово",$L$156&lt;&gt;"Выходной")</x:formula>
    </x:cfRule>
  </x:conditionalFormatting>
  <x:conditionalFormatting sqref="L16:L17">
    <x:cfRule type="expression" dxfId="139" priority="140">
      <x:formula>AND($L$157&lt;&gt;"",$L$157&lt;&gt;"Готово",$L$157&lt;&gt;"Выходной")</x:formula>
    </x:cfRule>
  </x:conditionalFormatting>
  <x:conditionalFormatting sqref="M16:M17">
    <x:cfRule type="expression" dxfId="140" priority="141">
      <x:formula>AND($L$158&lt;&gt;"",$L$158&lt;&gt;"Готово",$L$158&lt;&gt;"Выходной")</x:formula>
    </x:cfRule>
  </x:conditionalFormatting>
  <x:conditionalFormatting sqref="N16:N17">
    <x:cfRule type="expression" dxfId="141" priority="142">
      <x:formula>AND($L$159&lt;&gt;"",$L$159&lt;&gt;"Готово",$L$159&lt;&gt;"Выходной")</x:formula>
    </x:cfRule>
  </x:conditionalFormatting>
  <x:conditionalFormatting sqref="O16:O17">
    <x:cfRule type="expression" dxfId="142" priority="143">
      <x:formula>AND($L$160&lt;&gt;"",$L$160&lt;&gt;"Готово",$L$160&lt;&gt;"Выходной")</x:formula>
    </x:cfRule>
  </x:conditionalFormatting>
  <x:conditionalFormatting sqref="P16:P17">
    <x:cfRule type="expression" dxfId="143" priority="144">
      <x:formula>AND($L$161&lt;&gt;"",$L$161&lt;&gt;"Готово",$L$161&lt;&gt;"Выходной")</x:formula>
    </x:cfRule>
  </x:conditionalFormatting>
  <x:conditionalFormatting sqref="Q16:Q17">
    <x:cfRule type="expression" dxfId="144" priority="145">
      <x:formula>AND($L$162&lt;&gt;"",$L$162&lt;&gt;"Готово",$L$162&lt;&gt;"Выходной")</x:formula>
    </x:cfRule>
  </x:conditionalFormatting>
  <x:conditionalFormatting sqref="R16:R17">
    <x:cfRule type="expression" dxfId="145" priority="146">
      <x:formula>AND($L$163&lt;&gt;"",$L$163&lt;&gt;"Готово",$L$163&lt;&gt;"Выходной")</x:formula>
    </x:cfRule>
  </x:conditionalFormatting>
  <x:conditionalFormatting sqref="S16:S17">
    <x:cfRule type="expression" dxfId="146" priority="147">
      <x:formula>AND($L$164&lt;&gt;"",$L$164&lt;&gt;"Готово",$L$164&lt;&gt;"Выходной")</x:formula>
    </x:cfRule>
  </x:conditionalFormatting>
  <x:conditionalFormatting sqref="T16:T17">
    <x:cfRule type="expression" dxfId="147" priority="148">
      <x:formula>AND($L$165&lt;&gt;"",$L$165&lt;&gt;"Готово",$L$165&lt;&gt;"Выходной")</x:formula>
    </x:cfRule>
  </x:conditionalFormatting>
  <x:conditionalFormatting sqref="U16:U17">
    <x:cfRule type="expression" dxfId="148" priority="149">
      <x:formula>AND($L$166&lt;&gt;"",$L$166&lt;&gt;"Готово",$L$166&lt;&gt;"Выходной")</x:formula>
    </x:cfRule>
  </x:conditionalFormatting>
  <x:conditionalFormatting sqref="V16:V17">
    <x:cfRule type="expression" dxfId="149" priority="150">
      <x:formula>AND($L$167&lt;&gt;"",$L$167&lt;&gt;"Готово",$L$167&lt;&gt;"Выходной")</x:formula>
    </x:cfRule>
  </x:conditionalFormatting>
  <x:conditionalFormatting sqref="W16:W17">
    <x:cfRule type="expression" dxfId="150" priority="151">
      <x:formula>AND($L$168&lt;&gt;"",$L$168&lt;&gt;"Готово",$L$168&lt;&gt;"Выходной")</x:formula>
    </x:cfRule>
  </x:conditionalFormatting>
  <x:conditionalFormatting sqref="X16:X17">
    <x:cfRule type="expression" dxfId="151" priority="152">
      <x:formula>AND($L$169&lt;&gt;"",$L$169&lt;&gt;"Готово",$L$169&lt;&gt;"Выходной")</x:formula>
    </x:cfRule>
  </x:conditionalFormatting>
  <x:conditionalFormatting sqref="Y16:Y17">
    <x:cfRule type="expression" dxfId="152" priority="153">
      <x:formula>AND($L$170&lt;&gt;"",$L$170&lt;&gt;"Готово",$L$170&lt;&gt;"Выходной")</x:formula>
    </x:cfRule>
  </x:conditionalFormatting>
  <x:conditionalFormatting sqref="Z16:Z17">
    <x:cfRule type="expression" dxfId="153" priority="154">
      <x:formula>AND($L$171&lt;&gt;"",$L$171&lt;&gt;"Готово",$L$171&lt;&gt;"Выходной")</x:formula>
    </x:cfRule>
  </x:conditionalFormatting>
  <x:conditionalFormatting sqref="AA16:AA17">
    <x:cfRule type="expression" dxfId="154" priority="155">
      <x:formula>AND($L$172&lt;&gt;"",$L$172&lt;&gt;"Готово",$L$172&lt;&gt;"Выходной")</x:formula>
    </x:cfRule>
  </x:conditionalFormatting>
  <x:conditionalFormatting sqref="AB16:AB17">
    <x:cfRule type="expression" dxfId="155" priority="156">
      <x:formula>AND($L$173&lt;&gt;"",$L$173&lt;&gt;"Готово",$L$173&lt;&gt;"Выходной")</x:formula>
    </x:cfRule>
  </x:conditionalFormatting>
  <x:conditionalFormatting sqref="AC16:AC17">
    <x:cfRule type="expression" dxfId="156" priority="157">
      <x:formula>AND($L$174&lt;&gt;"",$L$174&lt;&gt;"Готово",$L$174&lt;&gt;"Выходной")</x:formula>
    </x:cfRule>
  </x:conditionalFormatting>
  <x:conditionalFormatting sqref="AD16:AD17">
    <x:cfRule type="expression" dxfId="157" priority="158">
      <x:formula>AND($L$175&lt;&gt;"",$L$175&lt;&gt;"Готово",$L$175&lt;&gt;"Выходной")</x:formula>
    </x:cfRule>
  </x:conditionalFormatting>
  <x:conditionalFormatting sqref="AE16:AE17">
    <x:cfRule type="expression" dxfId="158" priority="159">
      <x:formula>AND($L$176&lt;&gt;"",$L$176&lt;&gt;"Готово",$L$176&lt;&gt;"Выходной")</x:formula>
    </x:cfRule>
  </x:conditionalFormatting>
  <x:conditionalFormatting sqref="AF16:AF17">
    <x:cfRule type="expression" dxfId="159" priority="160">
      <x:formula>AND($L$177&lt;&gt;"",$L$177&lt;&gt;"Готово",$L$177&lt;&gt;"Выходной")</x:formula>
    </x:cfRule>
  </x:conditionalFormatting>
  <x:conditionalFormatting sqref="AG16:AG17">
    <x:cfRule type="expression" dxfId="160" priority="161">
      <x:formula>AND($L$178&lt;&gt;"",$L$178&lt;&gt;"Готово",$L$178&lt;&gt;"Выходной")</x:formula>
    </x:cfRule>
  </x:conditionalFormatting>
  <x:conditionalFormatting sqref="AH16:AH17">
    <x:cfRule type="expression" dxfId="161" priority="162">
      <x:formula>AND($L$179&lt;&gt;"",$L$179&lt;&gt;"Готово",$L$179&lt;&gt;"Выходной")</x:formula>
    </x:cfRule>
  </x:conditionalFormatting>
  <x:conditionalFormatting sqref="AI16:AJ17">
    <x:cfRule type="containsText" dxfId="162" priority="163" operator="containsText" text="Проверить"/>
  </x:conditionalFormatting>
  <x:conditionalFormatting sqref="B16:B17">
    <x:cfRule type="expression" dxfId="163" priority="164">
      <x:formula>AND($B16&lt;&gt;"",COUNTIFS($B$10:$B$33,$B16)&gt;1)</x:formula>
    </x:cfRule>
  </x:conditionalFormatting>
  <x:conditionalFormatting sqref="D18:D19">
    <x:cfRule type="expression" dxfId="164" priority="165">
      <x:formula>AND($L$180&lt;&gt;"",$L$180&lt;&gt;"Готово",$L$180&lt;&gt;"Выходной")</x:formula>
    </x:cfRule>
  </x:conditionalFormatting>
  <x:conditionalFormatting sqref="E18:E19">
    <x:cfRule type="expression" dxfId="165" priority="166">
      <x:formula>AND($L$181&lt;&gt;"",$L$181&lt;&gt;"Готово",$L$181&lt;&gt;"Выходной")</x:formula>
    </x:cfRule>
  </x:conditionalFormatting>
  <x:conditionalFormatting sqref="F18:F19">
    <x:cfRule type="expression" dxfId="166" priority="167">
      <x:formula>AND($L$182&lt;&gt;"",$L$182&lt;&gt;"Готово",$L$182&lt;&gt;"Выходной")</x:formula>
    </x:cfRule>
  </x:conditionalFormatting>
  <x:conditionalFormatting sqref="G18:G19">
    <x:cfRule type="expression" dxfId="167" priority="168">
      <x:formula>AND($L$183&lt;&gt;"",$L$183&lt;&gt;"Готово",$L$183&lt;&gt;"Выходной")</x:formula>
    </x:cfRule>
  </x:conditionalFormatting>
  <x:conditionalFormatting sqref="H18:H19">
    <x:cfRule type="expression" dxfId="168" priority="169">
      <x:formula>AND($L$184&lt;&gt;"",$L$184&lt;&gt;"Готово",$L$184&lt;&gt;"Выходной")</x:formula>
    </x:cfRule>
  </x:conditionalFormatting>
  <x:conditionalFormatting sqref="I18:I19">
    <x:cfRule type="expression" dxfId="169" priority="170">
      <x:formula>AND($L$185&lt;&gt;"",$L$185&lt;&gt;"Готово",$L$185&lt;&gt;"Выходной")</x:formula>
    </x:cfRule>
  </x:conditionalFormatting>
  <x:conditionalFormatting sqref="J18:J19">
    <x:cfRule type="expression" dxfId="170" priority="171">
      <x:formula>AND($L$186&lt;&gt;"",$L$186&lt;&gt;"Готово",$L$186&lt;&gt;"Выходной")</x:formula>
    </x:cfRule>
  </x:conditionalFormatting>
  <x:conditionalFormatting sqref="K18:K19">
    <x:cfRule type="expression" dxfId="171" priority="172">
      <x:formula>AND($L$187&lt;&gt;"",$L$187&lt;&gt;"Готово",$L$187&lt;&gt;"Выходной")</x:formula>
    </x:cfRule>
  </x:conditionalFormatting>
  <x:conditionalFormatting sqref="L18:L19">
    <x:cfRule type="expression" dxfId="172" priority="173">
      <x:formula>AND($L$188&lt;&gt;"",$L$188&lt;&gt;"Готово",$L$188&lt;&gt;"Выходной")</x:formula>
    </x:cfRule>
  </x:conditionalFormatting>
  <x:conditionalFormatting sqref="M18:M19">
    <x:cfRule type="expression" dxfId="173" priority="174">
      <x:formula>AND($L$189&lt;&gt;"",$L$189&lt;&gt;"Готово",$L$189&lt;&gt;"Выходной")</x:formula>
    </x:cfRule>
  </x:conditionalFormatting>
  <x:conditionalFormatting sqref="N18:N19">
    <x:cfRule type="expression" dxfId="174" priority="175">
      <x:formula>AND($L$190&lt;&gt;"",$L$190&lt;&gt;"Готово",$L$190&lt;&gt;"Выходной")</x:formula>
    </x:cfRule>
  </x:conditionalFormatting>
  <x:conditionalFormatting sqref="O18:O19">
    <x:cfRule type="expression" dxfId="175" priority="176">
      <x:formula>AND($L$191&lt;&gt;"",$L$191&lt;&gt;"Готово",$L$191&lt;&gt;"Выходной")</x:formula>
    </x:cfRule>
  </x:conditionalFormatting>
  <x:conditionalFormatting sqref="P18:P19">
    <x:cfRule type="expression" dxfId="176" priority="177">
      <x:formula>AND($L$192&lt;&gt;"",$L$192&lt;&gt;"Готово",$L$192&lt;&gt;"Выходной")</x:formula>
    </x:cfRule>
  </x:conditionalFormatting>
  <x:conditionalFormatting sqref="Q18:Q19">
    <x:cfRule type="expression" dxfId="177" priority="178">
      <x:formula>AND($L$193&lt;&gt;"",$L$193&lt;&gt;"Готово",$L$193&lt;&gt;"Выходной")</x:formula>
    </x:cfRule>
  </x:conditionalFormatting>
  <x:conditionalFormatting sqref="R18:R19">
    <x:cfRule type="expression" dxfId="178" priority="179">
      <x:formula>AND($L$194&lt;&gt;"",$L$194&lt;&gt;"Готово",$L$194&lt;&gt;"Выходной")</x:formula>
    </x:cfRule>
  </x:conditionalFormatting>
  <x:conditionalFormatting sqref="S18:S19">
    <x:cfRule type="expression" dxfId="179" priority="180">
      <x:formula>AND($L$195&lt;&gt;"",$L$195&lt;&gt;"Готово",$L$195&lt;&gt;"Выходной")</x:formula>
    </x:cfRule>
  </x:conditionalFormatting>
  <x:conditionalFormatting sqref="T18:T19">
    <x:cfRule type="expression" dxfId="180" priority="181">
      <x:formula>AND($L$196&lt;&gt;"",$L$196&lt;&gt;"Готово",$L$196&lt;&gt;"Выходной")</x:formula>
    </x:cfRule>
  </x:conditionalFormatting>
  <x:conditionalFormatting sqref="U18:U19">
    <x:cfRule type="expression" dxfId="181" priority="182">
      <x:formula>AND($L$197&lt;&gt;"",$L$197&lt;&gt;"Готово",$L$197&lt;&gt;"Выходной")</x:formula>
    </x:cfRule>
  </x:conditionalFormatting>
  <x:conditionalFormatting sqref="V18:V19">
    <x:cfRule type="expression" dxfId="182" priority="183">
      <x:formula>AND($L$198&lt;&gt;"",$L$198&lt;&gt;"Готово",$L$198&lt;&gt;"Выходной")</x:formula>
    </x:cfRule>
  </x:conditionalFormatting>
  <x:conditionalFormatting sqref="W18:W19">
    <x:cfRule type="expression" dxfId="183" priority="184">
      <x:formula>AND($L$199&lt;&gt;"",$L$199&lt;&gt;"Готово",$L$199&lt;&gt;"Выходной")</x:formula>
    </x:cfRule>
  </x:conditionalFormatting>
  <x:conditionalFormatting sqref="X18:X19">
    <x:cfRule type="expression" dxfId="184" priority="185">
      <x:formula>AND($L$200&lt;&gt;"",$L$200&lt;&gt;"Готово",$L$200&lt;&gt;"Выходной")</x:formula>
    </x:cfRule>
  </x:conditionalFormatting>
  <x:conditionalFormatting sqref="Y18:Y19">
    <x:cfRule type="expression" dxfId="185" priority="186">
      <x:formula>AND($L$201&lt;&gt;"",$L$201&lt;&gt;"Готово",$L$201&lt;&gt;"Выходной")</x:formula>
    </x:cfRule>
  </x:conditionalFormatting>
  <x:conditionalFormatting sqref="Z18:Z19">
    <x:cfRule type="expression" dxfId="186" priority="187">
      <x:formula>AND($L$202&lt;&gt;"",$L$202&lt;&gt;"Готово",$L$202&lt;&gt;"Выходной")</x:formula>
    </x:cfRule>
  </x:conditionalFormatting>
  <x:conditionalFormatting sqref="AA18:AA19">
    <x:cfRule type="expression" dxfId="187" priority="188">
      <x:formula>AND($L$203&lt;&gt;"",$L$203&lt;&gt;"Готово",$L$203&lt;&gt;"Выходной")</x:formula>
    </x:cfRule>
  </x:conditionalFormatting>
  <x:conditionalFormatting sqref="AB18:AB19">
    <x:cfRule type="expression" dxfId="188" priority="189">
      <x:formula>AND($L$204&lt;&gt;"",$L$204&lt;&gt;"Готово",$L$204&lt;&gt;"Выходной")</x:formula>
    </x:cfRule>
  </x:conditionalFormatting>
  <x:conditionalFormatting sqref="AC18:AC19">
    <x:cfRule type="expression" dxfId="189" priority="190">
      <x:formula>AND($L$205&lt;&gt;"",$L$205&lt;&gt;"Готово",$L$205&lt;&gt;"Выходной")</x:formula>
    </x:cfRule>
  </x:conditionalFormatting>
  <x:conditionalFormatting sqref="AD18:AD19">
    <x:cfRule type="expression" dxfId="190" priority="191">
      <x:formula>AND($L$206&lt;&gt;"",$L$206&lt;&gt;"Готово",$L$206&lt;&gt;"Выходной")</x:formula>
    </x:cfRule>
  </x:conditionalFormatting>
  <x:conditionalFormatting sqref="AE18:AE19">
    <x:cfRule type="expression" dxfId="191" priority="192">
      <x:formula>AND($L$207&lt;&gt;"",$L$207&lt;&gt;"Готово",$L$207&lt;&gt;"Выходной")</x:formula>
    </x:cfRule>
  </x:conditionalFormatting>
  <x:conditionalFormatting sqref="AF18:AF19">
    <x:cfRule type="expression" dxfId="192" priority="193">
      <x:formula>AND($L$208&lt;&gt;"",$L$208&lt;&gt;"Готово",$L$208&lt;&gt;"Выходной")</x:formula>
    </x:cfRule>
  </x:conditionalFormatting>
  <x:conditionalFormatting sqref="AG18:AG19">
    <x:cfRule type="expression" dxfId="193" priority="194">
      <x:formula>AND($L$209&lt;&gt;"",$L$209&lt;&gt;"Готово",$L$209&lt;&gt;"Выходной")</x:formula>
    </x:cfRule>
  </x:conditionalFormatting>
  <x:conditionalFormatting sqref="AH18:AH19">
    <x:cfRule type="expression" dxfId="194" priority="195">
      <x:formula>AND($L$210&lt;&gt;"",$L$210&lt;&gt;"Готово",$L$210&lt;&gt;"Выходной")</x:formula>
    </x:cfRule>
  </x:conditionalFormatting>
  <x:conditionalFormatting sqref="AI18:AJ19">
    <x:cfRule type="containsText" dxfId="195" priority="196" operator="containsText" text="Проверить"/>
  </x:conditionalFormatting>
  <x:conditionalFormatting sqref="B18:B19">
    <x:cfRule type="expression" dxfId="196" priority="197">
      <x:formula>AND($B18&lt;&gt;"",COUNTIFS($B$10:$B$33,$B18)&gt;1)</x:formula>
    </x:cfRule>
  </x:conditionalFormatting>
  <x:conditionalFormatting sqref="D20:D21">
    <x:cfRule type="expression" dxfId="197" priority="198">
      <x:formula>AND($L$211&lt;&gt;"",$L$211&lt;&gt;"Готово",$L$211&lt;&gt;"Выходной")</x:formula>
    </x:cfRule>
  </x:conditionalFormatting>
  <x:conditionalFormatting sqref="E20:E21">
    <x:cfRule type="expression" dxfId="198" priority="199">
      <x:formula>AND($L$212&lt;&gt;"",$L$212&lt;&gt;"Готово",$L$212&lt;&gt;"Выходной")</x:formula>
    </x:cfRule>
  </x:conditionalFormatting>
  <x:conditionalFormatting sqref="F20:F21">
    <x:cfRule type="expression" dxfId="199" priority="200">
      <x:formula>AND($L$213&lt;&gt;"",$L$213&lt;&gt;"Готово",$L$213&lt;&gt;"Выходной")</x:formula>
    </x:cfRule>
  </x:conditionalFormatting>
  <x:conditionalFormatting sqref="G20:G21">
    <x:cfRule type="expression" dxfId="200" priority="201">
      <x:formula>AND($L$214&lt;&gt;"",$L$214&lt;&gt;"Готово",$L$214&lt;&gt;"Выходной")</x:formula>
    </x:cfRule>
  </x:conditionalFormatting>
  <x:conditionalFormatting sqref="H20:H21">
    <x:cfRule type="expression" dxfId="201" priority="202">
      <x:formula>AND($L$215&lt;&gt;"",$L$215&lt;&gt;"Готово",$L$215&lt;&gt;"Выходной")</x:formula>
    </x:cfRule>
  </x:conditionalFormatting>
  <x:conditionalFormatting sqref="I20:I21">
    <x:cfRule type="expression" dxfId="202" priority="203">
      <x:formula>AND($L$216&lt;&gt;"",$L$216&lt;&gt;"Готово",$L$216&lt;&gt;"Выходной")</x:formula>
    </x:cfRule>
  </x:conditionalFormatting>
  <x:conditionalFormatting sqref="J20:J21">
    <x:cfRule type="expression" dxfId="203" priority="204">
      <x:formula>AND($L$217&lt;&gt;"",$L$217&lt;&gt;"Готово",$L$217&lt;&gt;"Выходной")</x:formula>
    </x:cfRule>
  </x:conditionalFormatting>
  <x:conditionalFormatting sqref="K20:K21">
    <x:cfRule type="expression" dxfId="204" priority="205">
      <x:formula>AND($L$218&lt;&gt;"",$L$218&lt;&gt;"Готово",$L$218&lt;&gt;"Выходной")</x:formula>
    </x:cfRule>
  </x:conditionalFormatting>
  <x:conditionalFormatting sqref="L20:L21">
    <x:cfRule type="expression" dxfId="205" priority="206">
      <x:formula>AND($L$219&lt;&gt;"",$L$219&lt;&gt;"Готово",$L$219&lt;&gt;"Выходной")</x:formula>
    </x:cfRule>
  </x:conditionalFormatting>
  <x:conditionalFormatting sqref="M20:M21">
    <x:cfRule type="expression" dxfId="206" priority="207">
      <x:formula>AND($L$220&lt;&gt;"",$L$220&lt;&gt;"Готово",$L$220&lt;&gt;"Выходной")</x:formula>
    </x:cfRule>
  </x:conditionalFormatting>
  <x:conditionalFormatting sqref="N20:N21">
    <x:cfRule type="expression" dxfId="207" priority="208">
      <x:formula>AND($L$221&lt;&gt;"",$L$221&lt;&gt;"Готово",$L$221&lt;&gt;"Выходной")</x:formula>
    </x:cfRule>
  </x:conditionalFormatting>
  <x:conditionalFormatting sqref="O20:O21">
    <x:cfRule type="expression" dxfId="208" priority="209">
      <x:formula>AND($L$222&lt;&gt;"",$L$222&lt;&gt;"Готово",$L$222&lt;&gt;"Выходной")</x:formula>
    </x:cfRule>
  </x:conditionalFormatting>
  <x:conditionalFormatting sqref="P20:P21">
    <x:cfRule type="expression" dxfId="209" priority="210">
      <x:formula>AND($L$223&lt;&gt;"",$L$223&lt;&gt;"Готово",$L$223&lt;&gt;"Выходной")</x:formula>
    </x:cfRule>
  </x:conditionalFormatting>
  <x:conditionalFormatting sqref="Q20:Q21">
    <x:cfRule type="expression" dxfId="210" priority="211">
      <x:formula>AND($L$224&lt;&gt;"",$L$224&lt;&gt;"Готово",$L$224&lt;&gt;"Выходной")</x:formula>
    </x:cfRule>
  </x:conditionalFormatting>
  <x:conditionalFormatting sqref="R20:R21">
    <x:cfRule type="expression" dxfId="211" priority="212">
      <x:formula>AND($L$225&lt;&gt;"",$L$225&lt;&gt;"Готово",$L$225&lt;&gt;"Выходной")</x:formula>
    </x:cfRule>
  </x:conditionalFormatting>
  <x:conditionalFormatting sqref="S20:S21">
    <x:cfRule type="expression" dxfId="212" priority="213">
      <x:formula>AND($L$226&lt;&gt;"",$L$226&lt;&gt;"Готово",$L$226&lt;&gt;"Выходной")</x:formula>
    </x:cfRule>
  </x:conditionalFormatting>
  <x:conditionalFormatting sqref="T20:T21">
    <x:cfRule type="expression" dxfId="213" priority="214">
      <x:formula>AND($L$227&lt;&gt;"",$L$227&lt;&gt;"Готово",$L$227&lt;&gt;"Выходной")</x:formula>
    </x:cfRule>
  </x:conditionalFormatting>
  <x:conditionalFormatting sqref="U20:U21">
    <x:cfRule type="expression" dxfId="214" priority="215">
      <x:formula>AND($L$228&lt;&gt;"",$L$228&lt;&gt;"Готово",$L$228&lt;&gt;"Выходной")</x:formula>
    </x:cfRule>
  </x:conditionalFormatting>
  <x:conditionalFormatting sqref="V20:V21">
    <x:cfRule type="expression" dxfId="215" priority="216">
      <x:formula>AND($L$229&lt;&gt;"",$L$229&lt;&gt;"Готово",$L$229&lt;&gt;"Выходной")</x:formula>
    </x:cfRule>
  </x:conditionalFormatting>
  <x:conditionalFormatting sqref="W20:W21">
    <x:cfRule type="expression" dxfId="216" priority="217">
      <x:formula>AND($L$230&lt;&gt;"",$L$230&lt;&gt;"Готово",$L$230&lt;&gt;"Выходной")</x:formula>
    </x:cfRule>
  </x:conditionalFormatting>
  <x:conditionalFormatting sqref="X20:X21">
    <x:cfRule type="expression" dxfId="217" priority="218">
      <x:formula>AND($L$231&lt;&gt;"",$L$231&lt;&gt;"Готово",$L$231&lt;&gt;"Выходной")</x:formula>
    </x:cfRule>
  </x:conditionalFormatting>
  <x:conditionalFormatting sqref="Y20:Y21">
    <x:cfRule type="expression" dxfId="218" priority="219">
      <x:formula>AND($L$232&lt;&gt;"",$L$232&lt;&gt;"Готово",$L$232&lt;&gt;"Выходной")</x:formula>
    </x:cfRule>
  </x:conditionalFormatting>
  <x:conditionalFormatting sqref="Z20:Z21">
    <x:cfRule type="expression" dxfId="219" priority="220">
      <x:formula>AND($L$233&lt;&gt;"",$L$233&lt;&gt;"Готово",$L$233&lt;&gt;"Выходной")</x:formula>
    </x:cfRule>
  </x:conditionalFormatting>
  <x:conditionalFormatting sqref="AA20:AA21">
    <x:cfRule type="expression" dxfId="220" priority="221">
      <x:formula>AND($L$234&lt;&gt;"",$L$234&lt;&gt;"Готово",$L$234&lt;&gt;"Выходной")</x:formula>
    </x:cfRule>
  </x:conditionalFormatting>
  <x:conditionalFormatting sqref="AB20:AB21">
    <x:cfRule type="expression" dxfId="221" priority="222">
      <x:formula>AND($L$235&lt;&gt;"",$L$235&lt;&gt;"Готово",$L$235&lt;&gt;"Выходной")</x:formula>
    </x:cfRule>
  </x:conditionalFormatting>
  <x:conditionalFormatting sqref="AC20:AC21">
    <x:cfRule type="expression" dxfId="222" priority="223">
      <x:formula>AND($L$236&lt;&gt;"",$L$236&lt;&gt;"Готово",$L$236&lt;&gt;"Выходной")</x:formula>
    </x:cfRule>
  </x:conditionalFormatting>
  <x:conditionalFormatting sqref="AD20:AD21">
    <x:cfRule type="expression" dxfId="223" priority="224">
      <x:formula>AND($L$237&lt;&gt;"",$L$237&lt;&gt;"Готово",$L$237&lt;&gt;"Выходной")</x:formula>
    </x:cfRule>
  </x:conditionalFormatting>
  <x:conditionalFormatting sqref="AE20:AE21">
    <x:cfRule type="expression" dxfId="224" priority="225">
      <x:formula>AND($L$238&lt;&gt;"",$L$238&lt;&gt;"Готово",$L$238&lt;&gt;"Выходной")</x:formula>
    </x:cfRule>
  </x:conditionalFormatting>
  <x:conditionalFormatting sqref="AF20:AF21">
    <x:cfRule type="expression" dxfId="225" priority="226">
      <x:formula>AND($L$239&lt;&gt;"",$L$239&lt;&gt;"Готово",$L$239&lt;&gt;"Выходной")</x:formula>
    </x:cfRule>
  </x:conditionalFormatting>
  <x:conditionalFormatting sqref="AG20:AG21">
    <x:cfRule type="expression" dxfId="226" priority="227">
      <x:formula>AND($L$240&lt;&gt;"",$L$240&lt;&gt;"Готово",$L$240&lt;&gt;"Выходной")</x:formula>
    </x:cfRule>
  </x:conditionalFormatting>
  <x:conditionalFormatting sqref="AH20:AH21">
    <x:cfRule type="expression" dxfId="227" priority="228">
      <x:formula>AND($L$241&lt;&gt;"",$L$241&lt;&gt;"Готово",$L$241&lt;&gt;"Выходной")</x:formula>
    </x:cfRule>
  </x:conditionalFormatting>
  <x:conditionalFormatting sqref="AI20:AJ21">
    <x:cfRule type="containsText" dxfId="228" priority="229" operator="containsText" text="Проверить"/>
  </x:conditionalFormatting>
  <x:conditionalFormatting sqref="B20:B21">
    <x:cfRule type="expression" dxfId="229" priority="230">
      <x:formula>AND($B20&lt;&gt;"",COUNTIFS($B$10:$B$33,$B20)&gt;1)</x:formula>
    </x:cfRule>
  </x:conditionalFormatting>
  <x:conditionalFormatting sqref="D22:D23">
    <x:cfRule type="expression" dxfId="230" priority="231">
      <x:formula>AND($L$242&lt;&gt;"",$L$242&lt;&gt;"Готово",$L$242&lt;&gt;"Выходной")</x:formula>
    </x:cfRule>
  </x:conditionalFormatting>
  <x:conditionalFormatting sqref="E22:E23">
    <x:cfRule type="expression" dxfId="231" priority="232">
      <x:formula>AND($L$243&lt;&gt;"",$L$243&lt;&gt;"Готово",$L$243&lt;&gt;"Выходной")</x:formula>
    </x:cfRule>
  </x:conditionalFormatting>
  <x:conditionalFormatting sqref="F22:F23">
    <x:cfRule type="expression" dxfId="232" priority="233">
      <x:formula>AND($L$244&lt;&gt;"",$L$244&lt;&gt;"Готово",$L$244&lt;&gt;"Выходной")</x:formula>
    </x:cfRule>
  </x:conditionalFormatting>
  <x:conditionalFormatting sqref="G22:G23">
    <x:cfRule type="expression" dxfId="233" priority="234">
      <x:formula>AND($L$245&lt;&gt;"",$L$245&lt;&gt;"Готово",$L$245&lt;&gt;"Выходной")</x:formula>
    </x:cfRule>
  </x:conditionalFormatting>
  <x:conditionalFormatting sqref="H22:H23">
    <x:cfRule type="expression" dxfId="234" priority="235">
      <x:formula>AND($L$246&lt;&gt;"",$L$246&lt;&gt;"Готово",$L$246&lt;&gt;"Выходной")</x:formula>
    </x:cfRule>
  </x:conditionalFormatting>
  <x:conditionalFormatting sqref="I22:I23">
    <x:cfRule type="expression" dxfId="235" priority="236">
      <x:formula>AND($L$247&lt;&gt;"",$L$247&lt;&gt;"Готово",$L$247&lt;&gt;"Выходной")</x:formula>
    </x:cfRule>
  </x:conditionalFormatting>
  <x:conditionalFormatting sqref="J22:J23">
    <x:cfRule type="expression" dxfId="236" priority="237">
      <x:formula>AND($L$248&lt;&gt;"",$L$248&lt;&gt;"Готово",$L$248&lt;&gt;"Выходной")</x:formula>
    </x:cfRule>
  </x:conditionalFormatting>
  <x:conditionalFormatting sqref="K22:K23">
    <x:cfRule type="expression" dxfId="237" priority="238">
      <x:formula>AND($L$249&lt;&gt;"",$L$249&lt;&gt;"Готово",$L$249&lt;&gt;"Выходной")</x:formula>
    </x:cfRule>
  </x:conditionalFormatting>
  <x:conditionalFormatting sqref="L22:L23">
    <x:cfRule type="expression" dxfId="238" priority="239">
      <x:formula>AND($L$250&lt;&gt;"",$L$250&lt;&gt;"Готово",$L$250&lt;&gt;"Выходной")</x:formula>
    </x:cfRule>
  </x:conditionalFormatting>
  <x:conditionalFormatting sqref="M22:M23">
    <x:cfRule type="expression" dxfId="239" priority="240">
      <x:formula>AND($L$251&lt;&gt;"",$L$251&lt;&gt;"Готово",$L$251&lt;&gt;"Выходной")</x:formula>
    </x:cfRule>
  </x:conditionalFormatting>
  <x:conditionalFormatting sqref="N22:N23">
    <x:cfRule type="expression" dxfId="240" priority="241">
      <x:formula>AND($L$252&lt;&gt;"",$L$252&lt;&gt;"Готово",$L$252&lt;&gt;"Выходной")</x:formula>
    </x:cfRule>
  </x:conditionalFormatting>
  <x:conditionalFormatting sqref="O22:O23">
    <x:cfRule type="expression" dxfId="241" priority="242">
      <x:formula>AND($L$253&lt;&gt;"",$L$253&lt;&gt;"Готово",$L$253&lt;&gt;"Выходной")</x:formula>
    </x:cfRule>
  </x:conditionalFormatting>
  <x:conditionalFormatting sqref="P22:P23">
    <x:cfRule type="expression" dxfId="242" priority="243">
      <x:formula>AND($L$254&lt;&gt;"",$L$254&lt;&gt;"Готово",$L$254&lt;&gt;"Выходной")</x:formula>
    </x:cfRule>
  </x:conditionalFormatting>
  <x:conditionalFormatting sqref="Q22:Q23">
    <x:cfRule type="expression" dxfId="243" priority="244">
      <x:formula>AND($L$255&lt;&gt;"",$L$255&lt;&gt;"Готово",$L$255&lt;&gt;"Выходной")</x:formula>
    </x:cfRule>
  </x:conditionalFormatting>
  <x:conditionalFormatting sqref="R22:R23">
    <x:cfRule type="expression" dxfId="244" priority="245">
      <x:formula>AND($L$256&lt;&gt;"",$L$256&lt;&gt;"Готово",$L$256&lt;&gt;"Выходной")</x:formula>
    </x:cfRule>
  </x:conditionalFormatting>
  <x:conditionalFormatting sqref="S22:S23">
    <x:cfRule type="expression" dxfId="245" priority="246">
      <x:formula>AND($L$257&lt;&gt;"",$L$257&lt;&gt;"Готово",$L$257&lt;&gt;"Выходной")</x:formula>
    </x:cfRule>
  </x:conditionalFormatting>
  <x:conditionalFormatting sqref="T22:T23">
    <x:cfRule type="expression" dxfId="246" priority="247">
      <x:formula>AND($L$258&lt;&gt;"",$L$258&lt;&gt;"Готово",$L$258&lt;&gt;"Выходной")</x:formula>
    </x:cfRule>
  </x:conditionalFormatting>
  <x:conditionalFormatting sqref="U22:U23">
    <x:cfRule type="expression" dxfId="247" priority="248">
      <x:formula>AND($L$259&lt;&gt;"",$L$259&lt;&gt;"Готово",$L$259&lt;&gt;"Выходной")</x:formula>
    </x:cfRule>
  </x:conditionalFormatting>
  <x:conditionalFormatting sqref="V22:V23">
    <x:cfRule type="expression" dxfId="248" priority="249">
      <x:formula>AND($L$260&lt;&gt;"",$L$260&lt;&gt;"Готово",$L$260&lt;&gt;"Выходной")</x:formula>
    </x:cfRule>
  </x:conditionalFormatting>
  <x:conditionalFormatting sqref="W22:W23">
    <x:cfRule type="expression" dxfId="249" priority="250">
      <x:formula>AND($L$261&lt;&gt;"",$L$261&lt;&gt;"Готово",$L$261&lt;&gt;"Выходной")</x:formula>
    </x:cfRule>
  </x:conditionalFormatting>
  <x:conditionalFormatting sqref="X22:X23">
    <x:cfRule type="expression" dxfId="250" priority="251">
      <x:formula>AND($L$262&lt;&gt;"",$L$262&lt;&gt;"Готово",$L$262&lt;&gt;"Выходной")</x:formula>
    </x:cfRule>
  </x:conditionalFormatting>
  <x:conditionalFormatting sqref="Y22:Y23">
    <x:cfRule type="expression" dxfId="251" priority="252">
      <x:formula>AND($L$263&lt;&gt;"",$L$263&lt;&gt;"Готово",$L$263&lt;&gt;"Выходной")</x:formula>
    </x:cfRule>
  </x:conditionalFormatting>
  <x:conditionalFormatting sqref="Z22:Z23">
    <x:cfRule type="expression" dxfId="252" priority="253">
      <x:formula>AND($L$264&lt;&gt;"",$L$264&lt;&gt;"Готово",$L$264&lt;&gt;"Выходной")</x:formula>
    </x:cfRule>
  </x:conditionalFormatting>
  <x:conditionalFormatting sqref="AA22:AA23">
    <x:cfRule type="expression" dxfId="253" priority="254">
      <x:formula>AND($L$265&lt;&gt;"",$L$265&lt;&gt;"Готово",$L$265&lt;&gt;"Выходной")</x:formula>
    </x:cfRule>
  </x:conditionalFormatting>
  <x:conditionalFormatting sqref="AB22:AB23">
    <x:cfRule type="expression" dxfId="254" priority="255">
      <x:formula>AND($L$266&lt;&gt;"",$L$266&lt;&gt;"Готово",$L$266&lt;&gt;"Выходной")</x:formula>
    </x:cfRule>
  </x:conditionalFormatting>
  <x:conditionalFormatting sqref="AC22:AC23">
    <x:cfRule type="expression" dxfId="255" priority="256">
      <x:formula>AND($L$267&lt;&gt;"",$L$267&lt;&gt;"Готово",$L$267&lt;&gt;"Выходной")</x:formula>
    </x:cfRule>
  </x:conditionalFormatting>
  <x:conditionalFormatting sqref="AD22:AD23">
    <x:cfRule type="expression" dxfId="256" priority="257">
      <x:formula>AND($L$268&lt;&gt;"",$L$268&lt;&gt;"Готово",$L$268&lt;&gt;"Выходной")</x:formula>
    </x:cfRule>
  </x:conditionalFormatting>
  <x:conditionalFormatting sqref="AE22:AE23">
    <x:cfRule type="expression" dxfId="257" priority="258">
      <x:formula>AND($L$269&lt;&gt;"",$L$269&lt;&gt;"Готово",$L$269&lt;&gt;"Выходной")</x:formula>
    </x:cfRule>
  </x:conditionalFormatting>
  <x:conditionalFormatting sqref="AF22:AF23">
    <x:cfRule type="expression" dxfId="258" priority="259">
      <x:formula>AND($L$270&lt;&gt;"",$L$270&lt;&gt;"Готово",$L$270&lt;&gt;"Выходной")</x:formula>
    </x:cfRule>
  </x:conditionalFormatting>
  <x:conditionalFormatting sqref="AG22:AG23">
    <x:cfRule type="expression" dxfId="259" priority="260">
      <x:formula>AND($L$271&lt;&gt;"",$L$271&lt;&gt;"Готово",$L$271&lt;&gt;"Выходной")</x:formula>
    </x:cfRule>
  </x:conditionalFormatting>
  <x:conditionalFormatting sqref="AH22:AH23">
    <x:cfRule type="expression" dxfId="260" priority="261">
      <x:formula>AND($L$272&lt;&gt;"",$L$272&lt;&gt;"Готово",$L$272&lt;&gt;"Выходной")</x:formula>
    </x:cfRule>
  </x:conditionalFormatting>
  <x:conditionalFormatting sqref="AI22:AJ23">
    <x:cfRule type="containsText" dxfId="261" priority="262" operator="containsText" text="Проверить"/>
  </x:conditionalFormatting>
  <x:conditionalFormatting sqref="B22:B23">
    <x:cfRule type="expression" dxfId="262" priority="263">
      <x:formula>AND($B22&lt;&gt;"",COUNTIFS($B$10:$B$33,$B22)&gt;1)</x:formula>
    </x:cfRule>
  </x:conditionalFormatting>
  <x:conditionalFormatting sqref="D24:D25">
    <x:cfRule type="expression" dxfId="263" priority="264">
      <x:formula>AND($L$273&lt;&gt;"",$L$273&lt;&gt;"Готово",$L$273&lt;&gt;"Выходной")</x:formula>
    </x:cfRule>
  </x:conditionalFormatting>
  <x:conditionalFormatting sqref="E24:E25">
    <x:cfRule type="expression" dxfId="264" priority="265">
      <x:formula>AND($L$274&lt;&gt;"",$L$274&lt;&gt;"Готово",$L$274&lt;&gt;"Выходной")</x:formula>
    </x:cfRule>
  </x:conditionalFormatting>
  <x:conditionalFormatting sqref="F24:F25">
    <x:cfRule type="expression" dxfId="265" priority="266">
      <x:formula>AND($L$275&lt;&gt;"",$L$275&lt;&gt;"Готово",$L$275&lt;&gt;"Выходной")</x:formula>
    </x:cfRule>
  </x:conditionalFormatting>
  <x:conditionalFormatting sqref="G24:G25">
    <x:cfRule type="expression" dxfId="266" priority="267">
      <x:formula>AND($L$276&lt;&gt;"",$L$276&lt;&gt;"Готово",$L$276&lt;&gt;"Выходной")</x:formula>
    </x:cfRule>
  </x:conditionalFormatting>
  <x:conditionalFormatting sqref="H24:H25">
    <x:cfRule type="expression" dxfId="267" priority="268">
      <x:formula>AND($L$277&lt;&gt;"",$L$277&lt;&gt;"Готово",$L$277&lt;&gt;"Выходной")</x:formula>
    </x:cfRule>
  </x:conditionalFormatting>
  <x:conditionalFormatting sqref="I24:I25">
    <x:cfRule type="expression" dxfId="268" priority="269">
      <x:formula>AND($L$278&lt;&gt;"",$L$278&lt;&gt;"Готово",$L$278&lt;&gt;"Выходной")</x:formula>
    </x:cfRule>
  </x:conditionalFormatting>
  <x:conditionalFormatting sqref="J24:J25">
    <x:cfRule type="expression" dxfId="269" priority="270">
      <x:formula>AND($L$279&lt;&gt;"",$L$279&lt;&gt;"Готово",$L$279&lt;&gt;"Выходной")</x:formula>
    </x:cfRule>
  </x:conditionalFormatting>
  <x:conditionalFormatting sqref="K24:K25">
    <x:cfRule type="expression" dxfId="270" priority="271">
      <x:formula>AND($L$280&lt;&gt;"",$L$280&lt;&gt;"Готово",$L$280&lt;&gt;"Выходной")</x:formula>
    </x:cfRule>
  </x:conditionalFormatting>
  <x:conditionalFormatting sqref="L24:L25">
    <x:cfRule type="expression" dxfId="271" priority="272">
      <x:formula>AND($L$281&lt;&gt;"",$L$281&lt;&gt;"Готово",$L$281&lt;&gt;"Выходной")</x:formula>
    </x:cfRule>
  </x:conditionalFormatting>
  <x:conditionalFormatting sqref="M24:M25">
    <x:cfRule type="expression" dxfId="272" priority="273">
      <x:formula>AND($L$282&lt;&gt;"",$L$282&lt;&gt;"Готово",$L$282&lt;&gt;"Выходной")</x:formula>
    </x:cfRule>
  </x:conditionalFormatting>
  <x:conditionalFormatting sqref="N24:N25">
    <x:cfRule type="expression" dxfId="273" priority="274">
      <x:formula>AND($L$283&lt;&gt;"",$L$283&lt;&gt;"Готово",$L$283&lt;&gt;"Выходной")</x:formula>
    </x:cfRule>
  </x:conditionalFormatting>
  <x:conditionalFormatting sqref="O24:O25">
    <x:cfRule type="expression" dxfId="274" priority="275">
      <x:formula>AND($L$284&lt;&gt;"",$L$284&lt;&gt;"Готово",$L$284&lt;&gt;"Выходной")</x:formula>
    </x:cfRule>
  </x:conditionalFormatting>
  <x:conditionalFormatting sqref="P24:P25">
    <x:cfRule type="expression" dxfId="275" priority="276">
      <x:formula>AND($L$285&lt;&gt;"",$L$285&lt;&gt;"Готово",$L$285&lt;&gt;"Выходной")</x:formula>
    </x:cfRule>
  </x:conditionalFormatting>
  <x:conditionalFormatting sqref="Q24:Q25">
    <x:cfRule type="expression" dxfId="276" priority="277">
      <x:formula>AND($L$286&lt;&gt;"",$L$286&lt;&gt;"Готово",$L$286&lt;&gt;"Выходной")</x:formula>
    </x:cfRule>
  </x:conditionalFormatting>
  <x:conditionalFormatting sqref="R24:R25">
    <x:cfRule type="expression" dxfId="277" priority="278">
      <x:formula>AND($L$287&lt;&gt;"",$L$287&lt;&gt;"Готово",$L$287&lt;&gt;"Выходной")</x:formula>
    </x:cfRule>
  </x:conditionalFormatting>
  <x:conditionalFormatting sqref="S24:S25">
    <x:cfRule type="expression" dxfId="278" priority="279">
      <x:formula>AND($L$288&lt;&gt;"",$L$288&lt;&gt;"Готово",$L$288&lt;&gt;"Выходной")</x:formula>
    </x:cfRule>
  </x:conditionalFormatting>
  <x:conditionalFormatting sqref="T24:T25">
    <x:cfRule type="expression" dxfId="279" priority="280">
      <x:formula>AND($L$289&lt;&gt;"",$L$289&lt;&gt;"Готово",$L$289&lt;&gt;"Выходной")</x:formula>
    </x:cfRule>
  </x:conditionalFormatting>
  <x:conditionalFormatting sqref="U24:U25">
    <x:cfRule type="expression" dxfId="280" priority="281">
      <x:formula>AND($L$290&lt;&gt;"",$L$290&lt;&gt;"Готово",$L$290&lt;&gt;"Выходной")</x:formula>
    </x:cfRule>
  </x:conditionalFormatting>
  <x:conditionalFormatting sqref="V24:V25">
    <x:cfRule type="expression" dxfId="281" priority="282">
      <x:formula>AND($L$291&lt;&gt;"",$L$291&lt;&gt;"Готово",$L$291&lt;&gt;"Выходной")</x:formula>
    </x:cfRule>
  </x:conditionalFormatting>
  <x:conditionalFormatting sqref="W24:W25">
    <x:cfRule type="expression" dxfId="282" priority="283">
      <x:formula>AND($L$292&lt;&gt;"",$L$292&lt;&gt;"Готово",$L$292&lt;&gt;"Выходной")</x:formula>
    </x:cfRule>
  </x:conditionalFormatting>
  <x:conditionalFormatting sqref="X24:X25">
    <x:cfRule type="expression" dxfId="283" priority="284">
      <x:formula>AND($L$293&lt;&gt;"",$L$293&lt;&gt;"Готово",$L$293&lt;&gt;"Выходной")</x:formula>
    </x:cfRule>
  </x:conditionalFormatting>
  <x:conditionalFormatting sqref="Y24:Y25">
    <x:cfRule type="expression" dxfId="284" priority="285">
      <x:formula>AND($L$294&lt;&gt;"",$L$294&lt;&gt;"Готово",$L$294&lt;&gt;"Выходной")</x:formula>
    </x:cfRule>
  </x:conditionalFormatting>
  <x:conditionalFormatting sqref="Z24:Z25">
    <x:cfRule type="expression" dxfId="285" priority="286">
      <x:formula>AND($L$295&lt;&gt;"",$L$295&lt;&gt;"Готово",$L$295&lt;&gt;"Выходной")</x:formula>
    </x:cfRule>
  </x:conditionalFormatting>
  <x:conditionalFormatting sqref="AA24:AA25">
    <x:cfRule type="expression" dxfId="286" priority="287">
      <x:formula>AND($L$296&lt;&gt;"",$L$296&lt;&gt;"Готово",$L$296&lt;&gt;"Выходной")</x:formula>
    </x:cfRule>
  </x:conditionalFormatting>
  <x:conditionalFormatting sqref="AB24:AB25">
    <x:cfRule type="expression" dxfId="287" priority="288">
      <x:formula>AND($L$297&lt;&gt;"",$L$297&lt;&gt;"Готово",$L$297&lt;&gt;"Выходной")</x:formula>
    </x:cfRule>
  </x:conditionalFormatting>
  <x:conditionalFormatting sqref="AC24:AC25">
    <x:cfRule type="expression" dxfId="288" priority="289">
      <x:formula>AND($L$298&lt;&gt;"",$L$298&lt;&gt;"Готово",$L$298&lt;&gt;"Выходной")</x:formula>
    </x:cfRule>
  </x:conditionalFormatting>
  <x:conditionalFormatting sqref="AD24:AD25">
    <x:cfRule type="expression" dxfId="289" priority="290">
      <x:formula>AND($L$299&lt;&gt;"",$L$299&lt;&gt;"Готово",$L$299&lt;&gt;"Выходной")</x:formula>
    </x:cfRule>
  </x:conditionalFormatting>
  <x:conditionalFormatting sqref="AE24:AE25">
    <x:cfRule type="expression" dxfId="290" priority="291">
      <x:formula>AND($L$300&lt;&gt;"",$L$300&lt;&gt;"Готово",$L$300&lt;&gt;"Выходной")</x:formula>
    </x:cfRule>
  </x:conditionalFormatting>
  <x:conditionalFormatting sqref="AF24:AF25">
    <x:cfRule type="expression" dxfId="291" priority="292">
      <x:formula>AND($L$301&lt;&gt;"",$L$301&lt;&gt;"Готово",$L$301&lt;&gt;"Выходной")</x:formula>
    </x:cfRule>
  </x:conditionalFormatting>
  <x:conditionalFormatting sqref="AG24:AG25">
    <x:cfRule type="expression" dxfId="292" priority="293">
      <x:formula>AND($L$302&lt;&gt;"",$L$302&lt;&gt;"Готово",$L$302&lt;&gt;"Выходной")</x:formula>
    </x:cfRule>
  </x:conditionalFormatting>
  <x:conditionalFormatting sqref="AH24:AH25">
    <x:cfRule type="expression" dxfId="293" priority="294">
      <x:formula>AND($L$303&lt;&gt;"",$L$303&lt;&gt;"Готово",$L$303&lt;&gt;"Выходной")</x:formula>
    </x:cfRule>
  </x:conditionalFormatting>
  <x:conditionalFormatting sqref="AI24:AJ25">
    <x:cfRule type="containsText" dxfId="294" priority="295" operator="containsText" text="Проверить"/>
  </x:conditionalFormatting>
  <x:conditionalFormatting sqref="B24:B25">
    <x:cfRule type="expression" dxfId="295" priority="296">
      <x:formula>AND($B24&lt;&gt;"",COUNTIFS($B$10:$B$33,$B24)&gt;1)</x:formula>
    </x:cfRule>
  </x:conditionalFormatting>
  <x:conditionalFormatting sqref="D26:D27">
    <x:cfRule type="expression" dxfId="296" priority="297">
      <x:formula>AND($L$304&lt;&gt;"",$L$304&lt;&gt;"Готово",$L$304&lt;&gt;"Выходной")</x:formula>
    </x:cfRule>
  </x:conditionalFormatting>
  <x:conditionalFormatting sqref="E26:E27">
    <x:cfRule type="expression" dxfId="297" priority="298">
      <x:formula>AND($L$305&lt;&gt;"",$L$305&lt;&gt;"Готово",$L$305&lt;&gt;"Выходной")</x:formula>
    </x:cfRule>
  </x:conditionalFormatting>
  <x:conditionalFormatting sqref="F26:F27">
    <x:cfRule type="expression" dxfId="298" priority="299">
      <x:formula>AND($L$306&lt;&gt;"",$L$306&lt;&gt;"Готово",$L$306&lt;&gt;"Выходной")</x:formula>
    </x:cfRule>
  </x:conditionalFormatting>
  <x:conditionalFormatting sqref="G26:G27">
    <x:cfRule type="expression" dxfId="299" priority="300">
      <x:formula>AND($L$307&lt;&gt;"",$L$307&lt;&gt;"Готово",$L$307&lt;&gt;"Выходной")</x:formula>
    </x:cfRule>
  </x:conditionalFormatting>
  <x:conditionalFormatting sqref="H26:H27">
    <x:cfRule type="expression" dxfId="300" priority="301">
      <x:formula>AND($L$308&lt;&gt;"",$L$308&lt;&gt;"Готово",$L$308&lt;&gt;"Выходной")</x:formula>
    </x:cfRule>
  </x:conditionalFormatting>
  <x:conditionalFormatting sqref="I26:I27">
    <x:cfRule type="expression" dxfId="301" priority="302">
      <x:formula>AND($L$309&lt;&gt;"",$L$309&lt;&gt;"Готово",$L$309&lt;&gt;"Выходной")</x:formula>
    </x:cfRule>
  </x:conditionalFormatting>
  <x:conditionalFormatting sqref="J26:J27">
    <x:cfRule type="expression" dxfId="302" priority="303">
      <x:formula>AND($L$310&lt;&gt;"",$L$310&lt;&gt;"Готово",$L$310&lt;&gt;"Выходной")</x:formula>
    </x:cfRule>
  </x:conditionalFormatting>
  <x:conditionalFormatting sqref="K26:K27">
    <x:cfRule type="expression" dxfId="303" priority="304">
      <x:formula>AND($L$311&lt;&gt;"",$L$311&lt;&gt;"Готово",$L$311&lt;&gt;"Выходной")</x:formula>
    </x:cfRule>
  </x:conditionalFormatting>
  <x:conditionalFormatting sqref="L26:L27">
    <x:cfRule type="expression" dxfId="304" priority="305">
      <x:formula>AND($L$312&lt;&gt;"",$L$312&lt;&gt;"Готово",$L$312&lt;&gt;"Выходной")</x:formula>
    </x:cfRule>
  </x:conditionalFormatting>
  <x:conditionalFormatting sqref="M26:M27">
    <x:cfRule type="expression" dxfId="305" priority="306">
      <x:formula>AND($L$313&lt;&gt;"",$L$313&lt;&gt;"Готово",$L$313&lt;&gt;"Выходной")</x:formula>
    </x:cfRule>
  </x:conditionalFormatting>
  <x:conditionalFormatting sqref="N26:N27">
    <x:cfRule type="expression" dxfId="306" priority="307">
      <x:formula>AND($L$314&lt;&gt;"",$L$314&lt;&gt;"Готово",$L$314&lt;&gt;"Выходной")</x:formula>
    </x:cfRule>
  </x:conditionalFormatting>
  <x:conditionalFormatting sqref="O26:O27">
    <x:cfRule type="expression" dxfId="307" priority="308">
      <x:formula>AND($L$315&lt;&gt;"",$L$315&lt;&gt;"Готово",$L$315&lt;&gt;"Выходной")</x:formula>
    </x:cfRule>
  </x:conditionalFormatting>
  <x:conditionalFormatting sqref="P26:P27">
    <x:cfRule type="expression" dxfId="308" priority="309">
      <x:formula>AND($L$316&lt;&gt;"",$L$316&lt;&gt;"Готово",$L$316&lt;&gt;"Выходной")</x:formula>
    </x:cfRule>
  </x:conditionalFormatting>
  <x:conditionalFormatting sqref="Q26:Q27">
    <x:cfRule type="expression" dxfId="309" priority="310">
      <x:formula>AND($L$317&lt;&gt;"",$L$317&lt;&gt;"Готово",$L$317&lt;&gt;"Выходной")</x:formula>
    </x:cfRule>
  </x:conditionalFormatting>
  <x:conditionalFormatting sqref="R26:R27">
    <x:cfRule type="expression" dxfId="310" priority="311">
      <x:formula>AND($L$318&lt;&gt;"",$L$318&lt;&gt;"Готово",$L$318&lt;&gt;"Выходной")</x:formula>
    </x:cfRule>
  </x:conditionalFormatting>
  <x:conditionalFormatting sqref="S26:S27">
    <x:cfRule type="expression" dxfId="311" priority="312">
      <x:formula>AND($L$319&lt;&gt;"",$L$319&lt;&gt;"Готово",$L$319&lt;&gt;"Выходной")</x:formula>
    </x:cfRule>
  </x:conditionalFormatting>
  <x:conditionalFormatting sqref="T26:T27">
    <x:cfRule type="expression" dxfId="312" priority="313">
      <x:formula>AND($L$320&lt;&gt;"",$L$320&lt;&gt;"Готово",$L$320&lt;&gt;"Выходной")</x:formula>
    </x:cfRule>
  </x:conditionalFormatting>
  <x:conditionalFormatting sqref="U26:U27">
    <x:cfRule type="expression" dxfId="313" priority="314">
      <x:formula>AND($L$321&lt;&gt;"",$L$321&lt;&gt;"Готово",$L$321&lt;&gt;"Выходной")</x:formula>
    </x:cfRule>
  </x:conditionalFormatting>
  <x:conditionalFormatting sqref="V26:V27">
    <x:cfRule type="expression" dxfId="314" priority="315">
      <x:formula>AND($L$322&lt;&gt;"",$L$322&lt;&gt;"Готово",$L$322&lt;&gt;"Выходной")</x:formula>
    </x:cfRule>
  </x:conditionalFormatting>
  <x:conditionalFormatting sqref="W26:W27">
    <x:cfRule type="expression" dxfId="315" priority="316">
      <x:formula>AND($L$323&lt;&gt;"",$L$323&lt;&gt;"Готово",$L$323&lt;&gt;"Выходной")</x:formula>
    </x:cfRule>
  </x:conditionalFormatting>
  <x:conditionalFormatting sqref="X26:X27">
    <x:cfRule type="expression" dxfId="316" priority="317">
      <x:formula>AND($L$324&lt;&gt;"",$L$324&lt;&gt;"Готово",$L$324&lt;&gt;"Выходной")</x:formula>
    </x:cfRule>
  </x:conditionalFormatting>
  <x:conditionalFormatting sqref="Y26:Y27">
    <x:cfRule type="expression" dxfId="317" priority="318">
      <x:formula>AND($L$325&lt;&gt;"",$L$325&lt;&gt;"Готово",$L$325&lt;&gt;"Выходной")</x:formula>
    </x:cfRule>
  </x:conditionalFormatting>
  <x:conditionalFormatting sqref="Z26:Z27">
    <x:cfRule type="expression" dxfId="318" priority="319">
      <x:formula>AND($L$326&lt;&gt;"",$L$326&lt;&gt;"Готово",$L$326&lt;&gt;"Выходной")</x:formula>
    </x:cfRule>
  </x:conditionalFormatting>
  <x:conditionalFormatting sqref="AA26:AA27">
    <x:cfRule type="expression" dxfId="319" priority="320">
      <x:formula>AND($L$327&lt;&gt;"",$L$327&lt;&gt;"Готово",$L$327&lt;&gt;"Выходной")</x:formula>
    </x:cfRule>
  </x:conditionalFormatting>
  <x:conditionalFormatting sqref="AB26:AB27">
    <x:cfRule type="expression" dxfId="320" priority="321">
      <x:formula>AND($L$328&lt;&gt;"",$L$328&lt;&gt;"Готово",$L$328&lt;&gt;"Выходной")</x:formula>
    </x:cfRule>
  </x:conditionalFormatting>
  <x:conditionalFormatting sqref="AC26:AC27">
    <x:cfRule type="expression" dxfId="321" priority="322">
      <x:formula>AND($L$329&lt;&gt;"",$L$329&lt;&gt;"Готово",$L$329&lt;&gt;"Выходной")</x:formula>
    </x:cfRule>
  </x:conditionalFormatting>
  <x:conditionalFormatting sqref="AD26:AD27">
    <x:cfRule type="expression" dxfId="322" priority="323">
      <x:formula>AND($L$330&lt;&gt;"",$L$330&lt;&gt;"Готово",$L$330&lt;&gt;"Выходной")</x:formula>
    </x:cfRule>
  </x:conditionalFormatting>
  <x:conditionalFormatting sqref="AE26:AE27">
    <x:cfRule type="expression" dxfId="323" priority="324">
      <x:formula>AND($L$331&lt;&gt;"",$L$331&lt;&gt;"Готово",$L$331&lt;&gt;"Выходной")</x:formula>
    </x:cfRule>
  </x:conditionalFormatting>
  <x:conditionalFormatting sqref="AF26:AF27">
    <x:cfRule type="expression" dxfId="324" priority="325">
      <x:formula>AND($L$332&lt;&gt;"",$L$332&lt;&gt;"Готово",$L$332&lt;&gt;"Выходной")</x:formula>
    </x:cfRule>
  </x:conditionalFormatting>
  <x:conditionalFormatting sqref="AG26:AG27">
    <x:cfRule type="expression" dxfId="325" priority="326">
      <x:formula>AND($L$333&lt;&gt;"",$L$333&lt;&gt;"Готово",$L$333&lt;&gt;"Выходной")</x:formula>
    </x:cfRule>
  </x:conditionalFormatting>
  <x:conditionalFormatting sqref="AH26:AH27">
    <x:cfRule type="expression" dxfId="326" priority="327">
      <x:formula>AND($L$334&lt;&gt;"",$L$334&lt;&gt;"Готово",$L$334&lt;&gt;"Выходной")</x:formula>
    </x:cfRule>
  </x:conditionalFormatting>
  <x:conditionalFormatting sqref="AI26:AJ27">
    <x:cfRule type="containsText" dxfId="327" priority="328" operator="containsText" text="Проверить"/>
  </x:conditionalFormatting>
  <x:conditionalFormatting sqref="B26:B27">
    <x:cfRule type="expression" dxfId="328" priority="329">
      <x:formula>AND($B26&lt;&gt;"",COUNTIFS($B$10:$B$33,$B26)&gt;1)</x:formula>
    </x:cfRule>
  </x:conditionalFormatting>
  <x:conditionalFormatting sqref="D28:D29">
    <x:cfRule type="expression" dxfId="329" priority="330">
      <x:formula>AND($L$335&lt;&gt;"",$L$335&lt;&gt;"Готово",$L$335&lt;&gt;"Выходной")</x:formula>
    </x:cfRule>
  </x:conditionalFormatting>
  <x:conditionalFormatting sqref="E28:E29">
    <x:cfRule type="expression" dxfId="330" priority="331">
      <x:formula>AND($L$336&lt;&gt;"",$L$336&lt;&gt;"Готово",$L$336&lt;&gt;"Выходной")</x:formula>
    </x:cfRule>
  </x:conditionalFormatting>
  <x:conditionalFormatting sqref="F28:F29">
    <x:cfRule type="expression" dxfId="331" priority="332">
      <x:formula>AND($L$337&lt;&gt;"",$L$337&lt;&gt;"Готово",$L$337&lt;&gt;"Выходной")</x:formula>
    </x:cfRule>
  </x:conditionalFormatting>
  <x:conditionalFormatting sqref="G28:G29">
    <x:cfRule type="expression" dxfId="332" priority="333">
      <x:formula>AND($L$338&lt;&gt;"",$L$338&lt;&gt;"Готово",$L$338&lt;&gt;"Выходной")</x:formula>
    </x:cfRule>
  </x:conditionalFormatting>
  <x:conditionalFormatting sqref="H28:H29">
    <x:cfRule type="expression" dxfId="333" priority="334">
      <x:formula>AND($L$339&lt;&gt;"",$L$339&lt;&gt;"Готово",$L$339&lt;&gt;"Выходной")</x:formula>
    </x:cfRule>
  </x:conditionalFormatting>
  <x:conditionalFormatting sqref="I28:I29">
    <x:cfRule type="expression" dxfId="334" priority="335">
      <x:formula>AND($L$340&lt;&gt;"",$L$340&lt;&gt;"Готово",$L$340&lt;&gt;"Выходной")</x:formula>
    </x:cfRule>
  </x:conditionalFormatting>
  <x:conditionalFormatting sqref="J28:J29">
    <x:cfRule type="expression" dxfId="335" priority="336">
      <x:formula>AND($L$341&lt;&gt;"",$L$341&lt;&gt;"Готово",$L$341&lt;&gt;"Выходной")</x:formula>
    </x:cfRule>
  </x:conditionalFormatting>
  <x:conditionalFormatting sqref="K28:K29">
    <x:cfRule type="expression" dxfId="336" priority="337">
      <x:formula>AND($L$342&lt;&gt;"",$L$342&lt;&gt;"Готово",$L$342&lt;&gt;"Выходной")</x:formula>
    </x:cfRule>
  </x:conditionalFormatting>
  <x:conditionalFormatting sqref="L28:L29">
    <x:cfRule type="expression" dxfId="337" priority="338">
      <x:formula>AND($L$343&lt;&gt;"",$L$343&lt;&gt;"Готово",$L$343&lt;&gt;"Выходной")</x:formula>
    </x:cfRule>
  </x:conditionalFormatting>
  <x:conditionalFormatting sqref="M28:M29">
    <x:cfRule type="expression" dxfId="338" priority="339">
      <x:formula>AND($L$344&lt;&gt;"",$L$344&lt;&gt;"Готово",$L$344&lt;&gt;"Выходной")</x:formula>
    </x:cfRule>
  </x:conditionalFormatting>
  <x:conditionalFormatting sqref="N28:N29">
    <x:cfRule type="expression" dxfId="339" priority="340">
      <x:formula>AND($L$345&lt;&gt;"",$L$345&lt;&gt;"Готово",$L$345&lt;&gt;"Выходной")</x:formula>
    </x:cfRule>
  </x:conditionalFormatting>
  <x:conditionalFormatting sqref="O28:O29">
    <x:cfRule type="expression" dxfId="340" priority="341">
      <x:formula>AND($L$346&lt;&gt;"",$L$346&lt;&gt;"Готово",$L$346&lt;&gt;"Выходной")</x:formula>
    </x:cfRule>
  </x:conditionalFormatting>
  <x:conditionalFormatting sqref="P28:P29">
    <x:cfRule type="expression" dxfId="341" priority="342">
      <x:formula>AND($L$347&lt;&gt;"",$L$347&lt;&gt;"Готово",$L$347&lt;&gt;"Выходной")</x:formula>
    </x:cfRule>
  </x:conditionalFormatting>
  <x:conditionalFormatting sqref="Q28:Q29">
    <x:cfRule type="expression" dxfId="342" priority="343">
      <x:formula>AND($L$348&lt;&gt;"",$L$348&lt;&gt;"Готово",$L$348&lt;&gt;"Выходной")</x:formula>
    </x:cfRule>
  </x:conditionalFormatting>
  <x:conditionalFormatting sqref="R28:R29">
    <x:cfRule type="expression" dxfId="343" priority="344">
      <x:formula>AND($L$349&lt;&gt;"",$L$349&lt;&gt;"Готово",$L$349&lt;&gt;"Выходной")</x:formula>
    </x:cfRule>
  </x:conditionalFormatting>
  <x:conditionalFormatting sqref="S28:S29">
    <x:cfRule type="expression" dxfId="344" priority="345">
      <x:formula>AND($L$350&lt;&gt;"",$L$350&lt;&gt;"Готово",$L$350&lt;&gt;"Выходной")</x:formula>
    </x:cfRule>
  </x:conditionalFormatting>
  <x:conditionalFormatting sqref="T28:T29">
    <x:cfRule type="expression" dxfId="345" priority="346">
      <x:formula>AND($L$351&lt;&gt;"",$L$351&lt;&gt;"Готово",$L$351&lt;&gt;"Выходной")</x:formula>
    </x:cfRule>
  </x:conditionalFormatting>
  <x:conditionalFormatting sqref="U28:U29">
    <x:cfRule type="expression" dxfId="346" priority="347">
      <x:formula>AND($L$352&lt;&gt;"",$L$352&lt;&gt;"Готово",$L$352&lt;&gt;"Выходной")</x:formula>
    </x:cfRule>
  </x:conditionalFormatting>
  <x:conditionalFormatting sqref="V28:V29">
    <x:cfRule type="expression" dxfId="347" priority="348">
      <x:formula>AND($L$353&lt;&gt;"",$L$353&lt;&gt;"Готово",$L$353&lt;&gt;"Выходной")</x:formula>
    </x:cfRule>
  </x:conditionalFormatting>
  <x:conditionalFormatting sqref="W28:W29">
    <x:cfRule type="expression" dxfId="348" priority="349">
      <x:formula>AND($L$354&lt;&gt;"",$L$354&lt;&gt;"Готово",$L$354&lt;&gt;"Выходной")</x:formula>
    </x:cfRule>
  </x:conditionalFormatting>
  <x:conditionalFormatting sqref="X28:X29">
    <x:cfRule type="expression" dxfId="349" priority="350">
      <x:formula>AND($L$355&lt;&gt;"",$L$355&lt;&gt;"Готово",$L$355&lt;&gt;"Выходной")</x:formula>
    </x:cfRule>
  </x:conditionalFormatting>
  <x:conditionalFormatting sqref="Y28:Y29">
    <x:cfRule type="expression" dxfId="350" priority="351">
      <x:formula>AND($L$356&lt;&gt;"",$L$356&lt;&gt;"Готово",$L$356&lt;&gt;"Выходной")</x:formula>
    </x:cfRule>
  </x:conditionalFormatting>
  <x:conditionalFormatting sqref="Z28:Z29">
    <x:cfRule type="expression" dxfId="351" priority="352">
      <x:formula>AND($L$357&lt;&gt;"",$L$357&lt;&gt;"Готово",$L$357&lt;&gt;"Выходной")</x:formula>
    </x:cfRule>
  </x:conditionalFormatting>
  <x:conditionalFormatting sqref="AA28:AA29">
    <x:cfRule type="expression" dxfId="352" priority="353">
      <x:formula>AND($L$358&lt;&gt;"",$L$358&lt;&gt;"Готово",$L$358&lt;&gt;"Выходной")</x:formula>
    </x:cfRule>
  </x:conditionalFormatting>
  <x:conditionalFormatting sqref="AB28:AB29">
    <x:cfRule type="expression" dxfId="353" priority="354">
      <x:formula>AND($L$359&lt;&gt;"",$L$359&lt;&gt;"Готово",$L$359&lt;&gt;"Выходной")</x:formula>
    </x:cfRule>
  </x:conditionalFormatting>
  <x:conditionalFormatting sqref="AC28:AC29">
    <x:cfRule type="expression" dxfId="354" priority="355">
      <x:formula>AND($L$360&lt;&gt;"",$L$360&lt;&gt;"Готово",$L$360&lt;&gt;"Выходной")</x:formula>
    </x:cfRule>
  </x:conditionalFormatting>
  <x:conditionalFormatting sqref="AD28:AD29">
    <x:cfRule type="expression" dxfId="355" priority="356">
      <x:formula>AND($L$361&lt;&gt;"",$L$361&lt;&gt;"Готово",$L$361&lt;&gt;"Выходной")</x:formula>
    </x:cfRule>
  </x:conditionalFormatting>
  <x:conditionalFormatting sqref="AE28:AE29">
    <x:cfRule type="expression" dxfId="356" priority="357">
      <x:formula>AND($L$362&lt;&gt;"",$L$362&lt;&gt;"Готово",$L$362&lt;&gt;"Выходной")</x:formula>
    </x:cfRule>
  </x:conditionalFormatting>
  <x:conditionalFormatting sqref="AF28:AF29">
    <x:cfRule type="expression" dxfId="357" priority="358">
      <x:formula>AND($L$363&lt;&gt;"",$L$363&lt;&gt;"Готово",$L$363&lt;&gt;"Выходной")</x:formula>
    </x:cfRule>
  </x:conditionalFormatting>
  <x:conditionalFormatting sqref="AG28:AG29">
    <x:cfRule type="expression" dxfId="358" priority="359">
      <x:formula>AND($L$364&lt;&gt;"",$L$364&lt;&gt;"Готово",$L$364&lt;&gt;"Выходной")</x:formula>
    </x:cfRule>
  </x:conditionalFormatting>
  <x:conditionalFormatting sqref="AH28:AH29">
    <x:cfRule type="expression" dxfId="359" priority="360">
      <x:formula>AND($L$365&lt;&gt;"",$L$365&lt;&gt;"Готово",$L$365&lt;&gt;"Выходной")</x:formula>
    </x:cfRule>
  </x:conditionalFormatting>
  <x:conditionalFormatting sqref="AI28:AJ29">
    <x:cfRule type="containsText" dxfId="360" priority="361" operator="containsText" text="Проверить"/>
  </x:conditionalFormatting>
  <x:conditionalFormatting sqref="B28:B29">
    <x:cfRule type="expression" dxfId="361" priority="362">
      <x:formula>AND($B28&lt;&gt;"",COUNTIFS($B$10:$B$33,$B28)&gt;1)</x:formula>
    </x:cfRule>
  </x:conditionalFormatting>
  <x:conditionalFormatting sqref="D30:D31">
    <x:cfRule type="expression" dxfId="362" priority="363">
      <x:formula>AND($L$366&lt;&gt;"",$L$366&lt;&gt;"Готово",$L$366&lt;&gt;"Выходной")</x:formula>
    </x:cfRule>
  </x:conditionalFormatting>
  <x:conditionalFormatting sqref="E30:E31">
    <x:cfRule type="expression" dxfId="363" priority="364">
      <x:formula>AND($L$367&lt;&gt;"",$L$367&lt;&gt;"Готово",$L$367&lt;&gt;"Выходной")</x:formula>
    </x:cfRule>
  </x:conditionalFormatting>
  <x:conditionalFormatting sqref="F30:F31">
    <x:cfRule type="expression" dxfId="364" priority="365">
      <x:formula>AND($L$368&lt;&gt;"",$L$368&lt;&gt;"Готово",$L$368&lt;&gt;"Выходной")</x:formula>
    </x:cfRule>
  </x:conditionalFormatting>
  <x:conditionalFormatting sqref="G30:G31">
    <x:cfRule type="expression" dxfId="365" priority="366">
      <x:formula>AND($L$369&lt;&gt;"",$L$369&lt;&gt;"Готово",$L$369&lt;&gt;"Выходной")</x:formula>
    </x:cfRule>
  </x:conditionalFormatting>
  <x:conditionalFormatting sqref="H30:H31">
    <x:cfRule type="expression" dxfId="366" priority="367">
      <x:formula>AND($L$370&lt;&gt;"",$L$370&lt;&gt;"Готово",$L$370&lt;&gt;"Выходной")</x:formula>
    </x:cfRule>
  </x:conditionalFormatting>
  <x:conditionalFormatting sqref="I30:I31">
    <x:cfRule type="expression" dxfId="367" priority="368">
      <x:formula>AND($L$371&lt;&gt;"",$L$371&lt;&gt;"Готово",$L$371&lt;&gt;"Выходной")</x:formula>
    </x:cfRule>
  </x:conditionalFormatting>
  <x:conditionalFormatting sqref="J30:J31">
    <x:cfRule type="expression" dxfId="368" priority="369">
      <x:formula>AND($L$372&lt;&gt;"",$L$372&lt;&gt;"Готово",$L$372&lt;&gt;"Выходной")</x:formula>
    </x:cfRule>
  </x:conditionalFormatting>
  <x:conditionalFormatting sqref="K30:K31">
    <x:cfRule type="expression" dxfId="369" priority="370">
      <x:formula>AND($L$373&lt;&gt;"",$L$373&lt;&gt;"Готово",$L$373&lt;&gt;"Выходной")</x:formula>
    </x:cfRule>
  </x:conditionalFormatting>
  <x:conditionalFormatting sqref="L30:L31">
    <x:cfRule type="expression" dxfId="370" priority="371">
      <x:formula>AND($L$374&lt;&gt;"",$L$374&lt;&gt;"Готово",$L$374&lt;&gt;"Выходной")</x:formula>
    </x:cfRule>
  </x:conditionalFormatting>
  <x:conditionalFormatting sqref="M30:M31">
    <x:cfRule type="expression" dxfId="371" priority="372">
      <x:formula>AND($L$375&lt;&gt;"",$L$375&lt;&gt;"Готово",$L$375&lt;&gt;"Выходной")</x:formula>
    </x:cfRule>
  </x:conditionalFormatting>
  <x:conditionalFormatting sqref="N30:N31">
    <x:cfRule type="expression" dxfId="372" priority="373">
      <x:formula>AND($L$376&lt;&gt;"",$L$376&lt;&gt;"Готово",$L$376&lt;&gt;"Выходной")</x:formula>
    </x:cfRule>
  </x:conditionalFormatting>
  <x:conditionalFormatting sqref="O30:O31">
    <x:cfRule type="expression" dxfId="373" priority="374">
      <x:formula>AND($L$377&lt;&gt;"",$L$377&lt;&gt;"Готово",$L$377&lt;&gt;"Выходной")</x:formula>
    </x:cfRule>
  </x:conditionalFormatting>
  <x:conditionalFormatting sqref="P30:P31">
    <x:cfRule type="expression" dxfId="374" priority="375">
      <x:formula>AND($L$378&lt;&gt;"",$L$378&lt;&gt;"Готово",$L$378&lt;&gt;"Выходной")</x:formula>
    </x:cfRule>
  </x:conditionalFormatting>
  <x:conditionalFormatting sqref="Q30:Q31">
    <x:cfRule type="expression" dxfId="375" priority="376">
      <x:formula>AND($L$379&lt;&gt;"",$L$379&lt;&gt;"Готово",$L$379&lt;&gt;"Выходной")</x:formula>
    </x:cfRule>
  </x:conditionalFormatting>
  <x:conditionalFormatting sqref="R30:R31">
    <x:cfRule type="expression" dxfId="376" priority="377">
      <x:formula>AND($L$380&lt;&gt;"",$L$380&lt;&gt;"Готово",$L$380&lt;&gt;"Выходной")</x:formula>
    </x:cfRule>
  </x:conditionalFormatting>
  <x:conditionalFormatting sqref="S30:S31">
    <x:cfRule type="expression" dxfId="377" priority="378">
      <x:formula>AND($L$381&lt;&gt;"",$L$381&lt;&gt;"Готово",$L$381&lt;&gt;"Выходной")</x:formula>
    </x:cfRule>
  </x:conditionalFormatting>
  <x:conditionalFormatting sqref="T30:T31">
    <x:cfRule type="expression" dxfId="378" priority="379">
      <x:formula>AND($L$382&lt;&gt;"",$L$382&lt;&gt;"Готово",$L$382&lt;&gt;"Выходной")</x:formula>
    </x:cfRule>
  </x:conditionalFormatting>
  <x:conditionalFormatting sqref="U30:U31">
    <x:cfRule type="expression" dxfId="379" priority="380">
      <x:formula>AND($L$383&lt;&gt;"",$L$383&lt;&gt;"Готово",$L$383&lt;&gt;"Выходной")</x:formula>
    </x:cfRule>
  </x:conditionalFormatting>
  <x:conditionalFormatting sqref="V30:V31">
    <x:cfRule type="expression" dxfId="380" priority="381">
      <x:formula>AND($L$384&lt;&gt;"",$L$384&lt;&gt;"Готово",$L$384&lt;&gt;"Выходной")</x:formula>
    </x:cfRule>
  </x:conditionalFormatting>
  <x:conditionalFormatting sqref="W30:W31">
    <x:cfRule type="expression" dxfId="381" priority="382">
      <x:formula>AND($L$385&lt;&gt;"",$L$385&lt;&gt;"Готово",$L$385&lt;&gt;"Выходной")</x:formula>
    </x:cfRule>
  </x:conditionalFormatting>
  <x:conditionalFormatting sqref="X30:X31">
    <x:cfRule type="expression" dxfId="382" priority="383">
      <x:formula>AND($L$386&lt;&gt;"",$L$386&lt;&gt;"Готово",$L$386&lt;&gt;"Выходной")</x:formula>
    </x:cfRule>
  </x:conditionalFormatting>
  <x:conditionalFormatting sqref="Y30:Y31">
    <x:cfRule type="expression" dxfId="383" priority="384">
      <x:formula>AND($L$387&lt;&gt;"",$L$387&lt;&gt;"Готово",$L$387&lt;&gt;"Выходной")</x:formula>
    </x:cfRule>
  </x:conditionalFormatting>
  <x:conditionalFormatting sqref="Z30:Z31">
    <x:cfRule type="expression" dxfId="384" priority="385">
      <x:formula>AND($L$388&lt;&gt;"",$L$388&lt;&gt;"Готово",$L$388&lt;&gt;"Выходной")</x:formula>
    </x:cfRule>
  </x:conditionalFormatting>
  <x:conditionalFormatting sqref="AA30:AA31">
    <x:cfRule type="expression" dxfId="385" priority="386">
      <x:formula>AND($L$389&lt;&gt;"",$L$389&lt;&gt;"Готово",$L$389&lt;&gt;"Выходной")</x:formula>
    </x:cfRule>
  </x:conditionalFormatting>
  <x:conditionalFormatting sqref="AB30:AB31">
    <x:cfRule type="expression" dxfId="386" priority="387">
      <x:formula>AND($L$390&lt;&gt;"",$L$390&lt;&gt;"Готово",$L$390&lt;&gt;"Выходной")</x:formula>
    </x:cfRule>
  </x:conditionalFormatting>
  <x:conditionalFormatting sqref="AC30:AC31">
    <x:cfRule type="expression" dxfId="387" priority="388">
      <x:formula>AND($L$391&lt;&gt;"",$L$391&lt;&gt;"Готово",$L$391&lt;&gt;"Выходной")</x:formula>
    </x:cfRule>
  </x:conditionalFormatting>
  <x:conditionalFormatting sqref="AD30:AD31">
    <x:cfRule type="expression" dxfId="388" priority="389">
      <x:formula>AND($L$392&lt;&gt;"",$L$392&lt;&gt;"Готово",$L$392&lt;&gt;"Выходной")</x:formula>
    </x:cfRule>
  </x:conditionalFormatting>
  <x:conditionalFormatting sqref="AE30:AE31">
    <x:cfRule type="expression" dxfId="389" priority="390">
      <x:formula>AND($L$393&lt;&gt;"",$L$393&lt;&gt;"Готово",$L$393&lt;&gt;"Выходной")</x:formula>
    </x:cfRule>
  </x:conditionalFormatting>
  <x:conditionalFormatting sqref="AF30:AF31">
    <x:cfRule type="expression" dxfId="390" priority="391">
      <x:formula>AND($L$394&lt;&gt;"",$L$394&lt;&gt;"Готово",$L$394&lt;&gt;"Выходной")</x:formula>
    </x:cfRule>
  </x:conditionalFormatting>
  <x:conditionalFormatting sqref="AG30:AG31">
    <x:cfRule type="expression" dxfId="391" priority="392">
      <x:formula>AND($L$395&lt;&gt;"",$L$395&lt;&gt;"Готово",$L$395&lt;&gt;"Выходной")</x:formula>
    </x:cfRule>
  </x:conditionalFormatting>
  <x:conditionalFormatting sqref="AH30:AH31">
    <x:cfRule type="expression" dxfId="392" priority="393">
      <x:formula>AND($L$396&lt;&gt;"",$L$396&lt;&gt;"Готово",$L$396&lt;&gt;"Выходной")</x:formula>
    </x:cfRule>
  </x:conditionalFormatting>
  <x:conditionalFormatting sqref="AI30:AJ31">
    <x:cfRule type="containsText" dxfId="393" priority="394" operator="containsText" text="Проверить"/>
  </x:conditionalFormatting>
  <x:conditionalFormatting sqref="B30:B31">
    <x:cfRule type="expression" dxfId="394" priority="395">
      <x:formula>AND($B30&lt;&gt;"",COUNTIFS($B$10:$B$33,$B30)&gt;1)</x:formula>
    </x:cfRule>
  </x:conditionalFormatting>
  <x:conditionalFormatting sqref="D32:D33">
    <x:cfRule type="expression" dxfId="395" priority="396">
      <x:formula>AND($L$397&lt;&gt;"",$L$397&lt;&gt;"Готово",$L$397&lt;&gt;"Выходной")</x:formula>
    </x:cfRule>
  </x:conditionalFormatting>
  <x:conditionalFormatting sqref="E32:E33">
    <x:cfRule type="expression" dxfId="396" priority="397">
      <x:formula>AND($L$398&lt;&gt;"",$L$398&lt;&gt;"Готово",$L$398&lt;&gt;"Выходной")</x:formula>
    </x:cfRule>
  </x:conditionalFormatting>
  <x:conditionalFormatting sqref="F32:F33">
    <x:cfRule type="expression" dxfId="397" priority="398">
      <x:formula>AND($L$399&lt;&gt;"",$L$399&lt;&gt;"Готово",$L$399&lt;&gt;"Выходной")</x:formula>
    </x:cfRule>
  </x:conditionalFormatting>
  <x:conditionalFormatting sqref="G32:G33">
    <x:cfRule type="expression" dxfId="398" priority="399">
      <x:formula>AND($L$400&lt;&gt;"",$L$400&lt;&gt;"Готово",$L$400&lt;&gt;"Выходной")</x:formula>
    </x:cfRule>
  </x:conditionalFormatting>
  <x:conditionalFormatting sqref="H32:H33">
    <x:cfRule type="expression" dxfId="399" priority="400">
      <x:formula>AND($L$401&lt;&gt;"",$L$401&lt;&gt;"Готово",$L$401&lt;&gt;"Выходной")</x:formula>
    </x:cfRule>
  </x:conditionalFormatting>
  <x:conditionalFormatting sqref="I32:I33">
    <x:cfRule type="expression" dxfId="400" priority="401">
      <x:formula>AND($L$402&lt;&gt;"",$L$402&lt;&gt;"Готово",$L$402&lt;&gt;"Выходной")</x:formula>
    </x:cfRule>
  </x:conditionalFormatting>
  <x:conditionalFormatting sqref="J32:J33">
    <x:cfRule type="expression" dxfId="401" priority="402">
      <x:formula>AND($L$403&lt;&gt;"",$L$403&lt;&gt;"Готово",$L$403&lt;&gt;"Выходной")</x:formula>
    </x:cfRule>
  </x:conditionalFormatting>
  <x:conditionalFormatting sqref="K32:K33">
    <x:cfRule type="expression" dxfId="402" priority="403">
      <x:formula>AND($L$404&lt;&gt;"",$L$404&lt;&gt;"Готово",$L$404&lt;&gt;"Выходной")</x:formula>
    </x:cfRule>
  </x:conditionalFormatting>
  <x:conditionalFormatting sqref="L32:L33">
    <x:cfRule type="expression" dxfId="403" priority="404">
      <x:formula>AND($L$405&lt;&gt;"",$L$405&lt;&gt;"Готово",$L$405&lt;&gt;"Выходной")</x:formula>
    </x:cfRule>
  </x:conditionalFormatting>
  <x:conditionalFormatting sqref="M32:M33">
    <x:cfRule type="expression" dxfId="404" priority="405">
      <x:formula>AND($L$406&lt;&gt;"",$L$406&lt;&gt;"Готово",$L$406&lt;&gt;"Выходной")</x:formula>
    </x:cfRule>
  </x:conditionalFormatting>
  <x:conditionalFormatting sqref="N32:N33">
    <x:cfRule type="expression" dxfId="405" priority="406">
      <x:formula>AND($L$407&lt;&gt;"",$L$407&lt;&gt;"Готово",$L$407&lt;&gt;"Выходной")</x:formula>
    </x:cfRule>
  </x:conditionalFormatting>
  <x:conditionalFormatting sqref="O32:O33">
    <x:cfRule type="expression" dxfId="406" priority="407">
      <x:formula>AND($L$408&lt;&gt;"",$L$408&lt;&gt;"Готово",$L$408&lt;&gt;"Выходной")</x:formula>
    </x:cfRule>
  </x:conditionalFormatting>
  <x:conditionalFormatting sqref="P32:P33">
    <x:cfRule type="expression" dxfId="407" priority="408">
      <x:formula>AND($L$409&lt;&gt;"",$L$409&lt;&gt;"Готово",$L$409&lt;&gt;"Выходной")</x:formula>
    </x:cfRule>
  </x:conditionalFormatting>
  <x:conditionalFormatting sqref="Q32:Q33">
    <x:cfRule type="expression" dxfId="408" priority="409">
      <x:formula>AND($L$410&lt;&gt;"",$L$410&lt;&gt;"Готово",$L$410&lt;&gt;"Выходной")</x:formula>
    </x:cfRule>
  </x:conditionalFormatting>
  <x:conditionalFormatting sqref="R32:R33">
    <x:cfRule type="expression" dxfId="409" priority="410">
      <x:formula>AND($L$411&lt;&gt;"",$L$411&lt;&gt;"Готово",$L$411&lt;&gt;"Выходной")</x:formula>
    </x:cfRule>
  </x:conditionalFormatting>
  <x:conditionalFormatting sqref="S32:S33">
    <x:cfRule type="expression" dxfId="410" priority="411">
      <x:formula>AND($L$412&lt;&gt;"",$L$412&lt;&gt;"Готово",$L$412&lt;&gt;"Выходной")</x:formula>
    </x:cfRule>
  </x:conditionalFormatting>
  <x:conditionalFormatting sqref="T32:T33">
    <x:cfRule type="expression" dxfId="411" priority="412">
      <x:formula>AND($L$413&lt;&gt;"",$L$413&lt;&gt;"Готово",$L$413&lt;&gt;"Выходной")</x:formula>
    </x:cfRule>
  </x:conditionalFormatting>
  <x:conditionalFormatting sqref="U32:U33">
    <x:cfRule type="expression" dxfId="412" priority="413">
      <x:formula>AND($L$414&lt;&gt;"",$L$414&lt;&gt;"Готово",$L$414&lt;&gt;"Выходной")</x:formula>
    </x:cfRule>
  </x:conditionalFormatting>
  <x:conditionalFormatting sqref="V32:V33">
    <x:cfRule type="expression" dxfId="413" priority="414">
      <x:formula>AND($L$415&lt;&gt;"",$L$415&lt;&gt;"Готово",$L$415&lt;&gt;"Выходной")</x:formula>
    </x:cfRule>
  </x:conditionalFormatting>
  <x:conditionalFormatting sqref="W32:W33">
    <x:cfRule type="expression" dxfId="414" priority="415">
      <x:formula>AND($L$416&lt;&gt;"",$L$416&lt;&gt;"Готово",$L$416&lt;&gt;"Выходной")</x:formula>
    </x:cfRule>
  </x:conditionalFormatting>
  <x:conditionalFormatting sqref="X32:X33">
    <x:cfRule type="expression" dxfId="415" priority="416">
      <x:formula>AND($L$417&lt;&gt;"",$L$417&lt;&gt;"Готово",$L$417&lt;&gt;"Выходной")</x:formula>
    </x:cfRule>
  </x:conditionalFormatting>
  <x:conditionalFormatting sqref="Y32:Y33">
    <x:cfRule type="expression" dxfId="416" priority="417">
      <x:formula>AND($L$418&lt;&gt;"",$L$418&lt;&gt;"Готово",$L$418&lt;&gt;"Выходной")</x:formula>
    </x:cfRule>
  </x:conditionalFormatting>
  <x:conditionalFormatting sqref="Z32:Z33">
    <x:cfRule type="expression" dxfId="417" priority="418">
      <x:formula>AND($L$419&lt;&gt;"",$L$419&lt;&gt;"Готово",$L$419&lt;&gt;"Выходной")</x:formula>
    </x:cfRule>
  </x:conditionalFormatting>
  <x:conditionalFormatting sqref="AA32:AA33">
    <x:cfRule type="expression" dxfId="418" priority="419">
      <x:formula>AND($L$420&lt;&gt;"",$L$420&lt;&gt;"Готово",$L$420&lt;&gt;"Выходной")</x:formula>
    </x:cfRule>
  </x:conditionalFormatting>
  <x:conditionalFormatting sqref="AB32:AB33">
    <x:cfRule type="expression" dxfId="419" priority="420">
      <x:formula>AND($L$421&lt;&gt;"",$L$421&lt;&gt;"Готово",$L$421&lt;&gt;"Выходной")</x:formula>
    </x:cfRule>
  </x:conditionalFormatting>
  <x:conditionalFormatting sqref="AC32:AC33">
    <x:cfRule type="expression" dxfId="420" priority="421">
      <x:formula>AND($L$422&lt;&gt;"",$L$422&lt;&gt;"Готово",$L$422&lt;&gt;"Выходной")</x:formula>
    </x:cfRule>
  </x:conditionalFormatting>
  <x:conditionalFormatting sqref="AD32:AD33">
    <x:cfRule type="expression" dxfId="421" priority="422">
      <x:formula>AND($L$423&lt;&gt;"",$L$423&lt;&gt;"Готово",$L$423&lt;&gt;"Выходной")</x:formula>
    </x:cfRule>
  </x:conditionalFormatting>
  <x:conditionalFormatting sqref="AE32:AE33">
    <x:cfRule type="expression" dxfId="422" priority="423">
      <x:formula>AND($L$424&lt;&gt;"",$L$424&lt;&gt;"Готово",$L$424&lt;&gt;"Выходной")</x:formula>
    </x:cfRule>
  </x:conditionalFormatting>
  <x:conditionalFormatting sqref="AF32:AF33">
    <x:cfRule type="expression" dxfId="423" priority="424">
      <x:formula>AND($L$425&lt;&gt;"",$L$425&lt;&gt;"Готово",$L$425&lt;&gt;"Выходной")</x:formula>
    </x:cfRule>
  </x:conditionalFormatting>
  <x:conditionalFormatting sqref="AG32:AG33">
    <x:cfRule type="expression" dxfId="424" priority="425">
      <x:formula>AND($L$426&lt;&gt;"",$L$426&lt;&gt;"Готово",$L$426&lt;&gt;"Выходной")</x:formula>
    </x:cfRule>
  </x:conditionalFormatting>
  <x:conditionalFormatting sqref="AH32:AH33">
    <x:cfRule type="expression" dxfId="425" priority="426">
      <x:formula>AND($L$427&lt;&gt;"",$L$427&lt;&gt;"Готово",$L$427&lt;&gt;"Выходной")</x:formula>
    </x:cfRule>
  </x:conditionalFormatting>
  <x:conditionalFormatting sqref="AI32:AJ33">
    <x:cfRule type="containsText" dxfId="426" priority="427" operator="containsText" text="Проверить"/>
  </x:conditionalFormatting>
  <x:conditionalFormatting sqref="B32:B33">
    <x:cfRule type="expression" dxfId="427" priority="428">
      <x:formula>AND($B32&lt;&gt;"",COUNTIFS($B$10:$B$33,$B32)&gt;1)</x:formula>
    </x:cfRule>
  </x:conditionalFormatting>
  <x:conditionalFormatting sqref="D10:D33">
    <x:cfRule type="expression" dxfId="428" priority="429">
      <x:formula>IF(ISNUMBER(D$8),WEEKDAY(D$8,2)&gt;5,FALSE)</x:formula>
    </x:cfRule>
  </x:conditionalFormatting>
  <x:conditionalFormatting sqref="D8:D33">
    <x:cfRule type="expression" dxfId="429" priority="430">
      <x:formula>D$8=""</x:formula>
    </x:cfRule>
  </x:conditionalFormatting>
  <x:conditionalFormatting sqref="E10:E33">
    <x:cfRule type="expression" dxfId="430" priority="431">
      <x:formula>IF(ISNUMBER(E$8),WEEKDAY(E$8,2)&gt;5,FALSE)</x:formula>
    </x:cfRule>
  </x:conditionalFormatting>
  <x:conditionalFormatting sqref="E8:E33">
    <x:cfRule type="expression" dxfId="431" priority="432">
      <x:formula>E$8=""</x:formula>
    </x:cfRule>
  </x:conditionalFormatting>
  <x:conditionalFormatting sqref="F10:F33">
    <x:cfRule type="expression" dxfId="432" priority="433">
      <x:formula>IF(ISNUMBER(F$8),WEEKDAY(F$8,2)&gt;5,FALSE)</x:formula>
    </x:cfRule>
  </x:conditionalFormatting>
  <x:conditionalFormatting sqref="F8:F33">
    <x:cfRule type="expression" dxfId="433" priority="434">
      <x:formula>F$8=""</x:formula>
    </x:cfRule>
  </x:conditionalFormatting>
  <x:conditionalFormatting sqref="G10:G33">
    <x:cfRule type="expression" dxfId="434" priority="435">
      <x:formula>IF(ISNUMBER(G$8),WEEKDAY(G$8,2)&gt;5,FALSE)</x:formula>
    </x:cfRule>
  </x:conditionalFormatting>
  <x:conditionalFormatting sqref="G8:G33">
    <x:cfRule type="expression" dxfId="435" priority="436">
      <x:formula>G$8=""</x:formula>
    </x:cfRule>
  </x:conditionalFormatting>
  <x:conditionalFormatting sqref="H10:H33">
    <x:cfRule type="expression" dxfId="436" priority="437">
      <x:formula>IF(ISNUMBER(H$8),WEEKDAY(H$8,2)&gt;5,FALSE)</x:formula>
    </x:cfRule>
  </x:conditionalFormatting>
  <x:conditionalFormatting sqref="H8:H33">
    <x:cfRule type="expression" dxfId="437" priority="438">
      <x:formula>H$8=""</x:formula>
    </x:cfRule>
  </x:conditionalFormatting>
  <x:conditionalFormatting sqref="I10:I33">
    <x:cfRule type="expression" dxfId="438" priority="439">
      <x:formula>IF(ISNUMBER(I$8),WEEKDAY(I$8,2)&gt;5,FALSE)</x:formula>
    </x:cfRule>
  </x:conditionalFormatting>
  <x:conditionalFormatting sqref="I8:I33">
    <x:cfRule type="expression" dxfId="439" priority="440">
      <x:formula>I$8=""</x:formula>
    </x:cfRule>
  </x:conditionalFormatting>
  <x:conditionalFormatting sqref="J10:J33">
    <x:cfRule type="expression" dxfId="440" priority="441">
      <x:formula>IF(ISNUMBER(J$8),WEEKDAY(J$8,2)&gt;5,FALSE)</x:formula>
    </x:cfRule>
  </x:conditionalFormatting>
  <x:conditionalFormatting sqref="J8:J33">
    <x:cfRule type="expression" dxfId="441" priority="442">
      <x:formula>J$8=""</x:formula>
    </x:cfRule>
  </x:conditionalFormatting>
  <x:conditionalFormatting sqref="K10:K33">
    <x:cfRule type="expression" dxfId="442" priority="443">
      <x:formula>IF(ISNUMBER(K$8),WEEKDAY(K$8,2)&gt;5,FALSE)</x:formula>
    </x:cfRule>
  </x:conditionalFormatting>
  <x:conditionalFormatting sqref="K8:K33">
    <x:cfRule type="expression" dxfId="443" priority="444">
      <x:formula>K$8=""</x:formula>
    </x:cfRule>
  </x:conditionalFormatting>
  <x:conditionalFormatting sqref="L10:L33">
    <x:cfRule type="expression" dxfId="444" priority="445">
      <x:formula>IF(ISNUMBER(L$8),WEEKDAY(L$8,2)&gt;5,FALSE)</x:formula>
    </x:cfRule>
  </x:conditionalFormatting>
  <x:conditionalFormatting sqref="L8:L33">
    <x:cfRule type="expression" dxfId="445" priority="446">
      <x:formula>L$8=""</x:formula>
    </x:cfRule>
  </x:conditionalFormatting>
  <x:conditionalFormatting sqref="M10:M33">
    <x:cfRule type="expression" dxfId="446" priority="447">
      <x:formula>IF(ISNUMBER(M$8),WEEKDAY(M$8,2)&gt;5,FALSE)</x:formula>
    </x:cfRule>
  </x:conditionalFormatting>
  <x:conditionalFormatting sqref="M8:M33">
    <x:cfRule type="expression" dxfId="447" priority="448">
      <x:formula>M$8=""</x:formula>
    </x:cfRule>
  </x:conditionalFormatting>
  <x:conditionalFormatting sqref="N10:N33">
    <x:cfRule type="expression" dxfId="448" priority="449">
      <x:formula>IF(ISNUMBER(N$8),WEEKDAY(N$8,2)&gt;5,FALSE)</x:formula>
    </x:cfRule>
  </x:conditionalFormatting>
  <x:conditionalFormatting sqref="N8:N33">
    <x:cfRule type="expression" dxfId="449" priority="450">
      <x:formula>N$8=""</x:formula>
    </x:cfRule>
  </x:conditionalFormatting>
  <x:conditionalFormatting sqref="O10:O33">
    <x:cfRule type="expression" dxfId="450" priority="451">
      <x:formula>IF(ISNUMBER(O$8),WEEKDAY(O$8,2)&gt;5,FALSE)</x:formula>
    </x:cfRule>
  </x:conditionalFormatting>
  <x:conditionalFormatting sqref="O8:O33">
    <x:cfRule type="expression" dxfId="451" priority="452">
      <x:formula>O$8=""</x:formula>
    </x:cfRule>
  </x:conditionalFormatting>
  <x:conditionalFormatting sqref="P10:P33">
    <x:cfRule type="expression" dxfId="452" priority="453">
      <x:formula>IF(ISNUMBER(P$8),WEEKDAY(P$8,2)&gt;5,FALSE)</x:formula>
    </x:cfRule>
  </x:conditionalFormatting>
  <x:conditionalFormatting sqref="P8:P33">
    <x:cfRule type="expression" dxfId="453" priority="454">
      <x:formula>P$8=""</x:formula>
    </x:cfRule>
  </x:conditionalFormatting>
  <x:conditionalFormatting sqref="Q10:Q33">
    <x:cfRule type="expression" dxfId="454" priority="455">
      <x:formula>IF(ISNUMBER(Q$8),WEEKDAY(Q$8,2)&gt;5,FALSE)</x:formula>
    </x:cfRule>
  </x:conditionalFormatting>
  <x:conditionalFormatting sqref="Q8:Q33">
    <x:cfRule type="expression" dxfId="455" priority="456">
      <x:formula>Q$8=""</x:formula>
    </x:cfRule>
  </x:conditionalFormatting>
  <x:conditionalFormatting sqref="R10:R33">
    <x:cfRule type="expression" dxfId="456" priority="457">
      <x:formula>IF(ISNUMBER(R$8),WEEKDAY(R$8,2)&gt;5,FALSE)</x:formula>
    </x:cfRule>
  </x:conditionalFormatting>
  <x:conditionalFormatting sqref="R8:R33">
    <x:cfRule type="expression" dxfId="457" priority="458">
      <x:formula>R$8=""</x:formula>
    </x:cfRule>
  </x:conditionalFormatting>
  <x:conditionalFormatting sqref="S10:S33">
    <x:cfRule type="expression" dxfId="458" priority="459">
      <x:formula>IF(ISNUMBER(S$8),WEEKDAY(S$8,2)&gt;5,FALSE)</x:formula>
    </x:cfRule>
  </x:conditionalFormatting>
  <x:conditionalFormatting sqref="S8:S33">
    <x:cfRule type="expression" dxfId="459" priority="460">
      <x:formula>S$8=""</x:formula>
    </x:cfRule>
  </x:conditionalFormatting>
  <x:conditionalFormatting sqref="T10:T33">
    <x:cfRule type="expression" dxfId="460" priority="461">
      <x:formula>IF(ISNUMBER(T$8),WEEKDAY(T$8,2)&gt;5,FALSE)</x:formula>
    </x:cfRule>
  </x:conditionalFormatting>
  <x:conditionalFormatting sqref="T8:T33">
    <x:cfRule type="expression" dxfId="461" priority="462">
      <x:formula>T$8=""</x:formula>
    </x:cfRule>
  </x:conditionalFormatting>
  <x:conditionalFormatting sqref="U10:U33">
    <x:cfRule type="expression" dxfId="462" priority="463">
      <x:formula>IF(ISNUMBER(U$8),WEEKDAY(U$8,2)&gt;5,FALSE)</x:formula>
    </x:cfRule>
  </x:conditionalFormatting>
  <x:conditionalFormatting sqref="U8:U33">
    <x:cfRule type="expression" dxfId="463" priority="464">
      <x:formula>U$8=""</x:formula>
    </x:cfRule>
  </x:conditionalFormatting>
  <x:conditionalFormatting sqref="V10:V33">
    <x:cfRule type="expression" dxfId="464" priority="465">
      <x:formula>IF(ISNUMBER(V$8),WEEKDAY(V$8,2)&gt;5,FALSE)</x:formula>
    </x:cfRule>
  </x:conditionalFormatting>
  <x:conditionalFormatting sqref="V8:V33">
    <x:cfRule type="expression" dxfId="465" priority="466">
      <x:formula>V$8=""</x:formula>
    </x:cfRule>
  </x:conditionalFormatting>
  <x:conditionalFormatting sqref="W10:W33">
    <x:cfRule type="expression" dxfId="466" priority="467">
      <x:formula>IF(ISNUMBER(W$8),WEEKDAY(W$8,2)&gt;5,FALSE)</x:formula>
    </x:cfRule>
  </x:conditionalFormatting>
  <x:conditionalFormatting sqref="W8:W33">
    <x:cfRule type="expression" dxfId="467" priority="468">
      <x:formula>W$8=""</x:formula>
    </x:cfRule>
  </x:conditionalFormatting>
  <x:conditionalFormatting sqref="X10:X33">
    <x:cfRule type="expression" dxfId="468" priority="469">
      <x:formula>IF(ISNUMBER(X$8),WEEKDAY(X$8,2)&gt;5,FALSE)</x:formula>
    </x:cfRule>
  </x:conditionalFormatting>
  <x:conditionalFormatting sqref="X8:X33">
    <x:cfRule type="expression" dxfId="469" priority="470">
      <x:formula>X$8=""</x:formula>
    </x:cfRule>
  </x:conditionalFormatting>
  <x:conditionalFormatting sqref="Y10:Y33">
    <x:cfRule type="expression" dxfId="470" priority="471">
      <x:formula>IF(ISNUMBER(Y$8),WEEKDAY(Y$8,2)&gt;5,FALSE)</x:formula>
    </x:cfRule>
  </x:conditionalFormatting>
  <x:conditionalFormatting sqref="Y8:Y33">
    <x:cfRule type="expression" dxfId="471" priority="472">
      <x:formula>Y$8=""</x:formula>
    </x:cfRule>
  </x:conditionalFormatting>
  <x:conditionalFormatting sqref="Z10:Z33">
    <x:cfRule type="expression" dxfId="472" priority="473">
      <x:formula>IF(ISNUMBER(Z$8),WEEKDAY(Z$8,2)&gt;5,FALSE)</x:formula>
    </x:cfRule>
  </x:conditionalFormatting>
  <x:conditionalFormatting sqref="Z8:Z33">
    <x:cfRule type="expression" dxfId="473" priority="474">
      <x:formula>Z$8=""</x:formula>
    </x:cfRule>
  </x:conditionalFormatting>
  <x:conditionalFormatting sqref="AA10:AA33">
    <x:cfRule type="expression" dxfId="474" priority="475">
      <x:formula>IF(ISNUMBER(AA$8),WEEKDAY(AA$8,2)&gt;5,FALSE)</x:formula>
    </x:cfRule>
  </x:conditionalFormatting>
  <x:conditionalFormatting sqref="AA8:AA33">
    <x:cfRule type="expression" dxfId="475" priority="476">
      <x:formula>AA$8=""</x:formula>
    </x:cfRule>
  </x:conditionalFormatting>
  <x:conditionalFormatting sqref="AB10:AB33">
    <x:cfRule type="expression" dxfId="476" priority="477">
      <x:formula>IF(ISNUMBER(AB$8),WEEKDAY(AB$8,2)&gt;5,FALSE)</x:formula>
    </x:cfRule>
  </x:conditionalFormatting>
  <x:conditionalFormatting sqref="AB8:AB33">
    <x:cfRule type="expression" dxfId="477" priority="478">
      <x:formula>AB$8=""</x:formula>
    </x:cfRule>
  </x:conditionalFormatting>
  <x:conditionalFormatting sqref="AC10:AC33">
    <x:cfRule type="expression" dxfId="478" priority="479">
      <x:formula>IF(ISNUMBER(AC$8),WEEKDAY(AC$8,2)&gt;5,FALSE)</x:formula>
    </x:cfRule>
  </x:conditionalFormatting>
  <x:conditionalFormatting sqref="AC8:AC33">
    <x:cfRule type="expression" dxfId="479" priority="480">
      <x:formula>AC$8=""</x:formula>
    </x:cfRule>
  </x:conditionalFormatting>
  <x:conditionalFormatting sqref="AD10:AD33">
    <x:cfRule type="expression" dxfId="480" priority="481">
      <x:formula>IF(ISNUMBER(AD$8),WEEKDAY(AD$8,2)&gt;5,FALSE)</x:formula>
    </x:cfRule>
  </x:conditionalFormatting>
  <x:conditionalFormatting sqref="AD8:AD33">
    <x:cfRule type="expression" dxfId="481" priority="482">
      <x:formula>AD$8=""</x:formula>
    </x:cfRule>
  </x:conditionalFormatting>
  <x:conditionalFormatting sqref="AE10:AE33">
    <x:cfRule type="expression" dxfId="482" priority="483">
      <x:formula>IF(ISNUMBER(AE$8),WEEKDAY(AE$8,2)&gt;5,FALSE)</x:formula>
    </x:cfRule>
  </x:conditionalFormatting>
  <x:conditionalFormatting sqref="AE8:AE33">
    <x:cfRule type="expression" dxfId="483" priority="484">
      <x:formula>AE$8=""</x:formula>
    </x:cfRule>
  </x:conditionalFormatting>
  <x:conditionalFormatting sqref="AF10:AF33">
    <x:cfRule type="expression" dxfId="484" priority="485">
      <x:formula>IF(ISNUMBER(AF$8),WEEKDAY(AF$8,2)&gt;5,FALSE)</x:formula>
    </x:cfRule>
  </x:conditionalFormatting>
  <x:conditionalFormatting sqref="AF8:AF33">
    <x:cfRule type="expression" dxfId="485" priority="486">
      <x:formula>AF$8=""</x:formula>
    </x:cfRule>
  </x:conditionalFormatting>
  <x:conditionalFormatting sqref="AG10:AG33">
    <x:cfRule type="expression" dxfId="486" priority="487">
      <x:formula>IF(ISNUMBER(AG$8),WEEKDAY(AG$8,2)&gt;5,FALSE)</x:formula>
    </x:cfRule>
  </x:conditionalFormatting>
  <x:conditionalFormatting sqref="AG8:AG33">
    <x:cfRule type="expression" dxfId="487" priority="488">
      <x:formula>AG$8=""</x:formula>
    </x:cfRule>
  </x:conditionalFormatting>
  <x:conditionalFormatting sqref="AH10:AH33">
    <x:cfRule type="expression" dxfId="488" priority="489">
      <x:formula>IF(ISNUMBER(AH$8),WEEKDAY(AH$8,2)&gt;5,FALSE)</x:formula>
    </x:cfRule>
  </x:conditionalFormatting>
  <x:conditionalFormatting sqref="AH8:AH33">
    <x:cfRule type="expression" dxfId="489" priority="490">
      <x:formula>AH$8=""</x:formula>
    </x:cfRule>
  </x:conditionalFormatting>
  <x:conditionalFormatting sqref="D35:AI36">
    <x:cfRule type="containsText" dxfId="490" priority="491" operator="containsText" text="Проверить"/>
  </x:conditionalFormatting>
  <x:dataValidations count="5">
    <x:dataValidation type="list" sqref="D5">
      <x:formula1>"Январь,Февраль,Март,Апрель,Май,Июнь,Июль,Август,Сентябрь,Октябрь,Ноябрь,Декабрь"</x:formula1>
    </x:dataValidation>
    <x:dataValidation type="whole" operator="between" sqref="F5">
      <x:formula1>2000</x:formula1>
      <x:formula2>2099</x:formula2>
    </x:dataValidation>
    <x:dataValidation type="whole" operator="between" sqref="D7">
      <x:formula1>0</x:formula1>
      <x:formula2>1439</x:formula2>
    </x:dataValidation>
    <x:dataValidation type="decimal" operator="between" sqref="E42:F46">
      <x:formula1>0</x:formula1>
      <x:formula2>0.99999999</x:formula2>
    </x:dataValidation>
    <x:dataValidation type="whole" operator="between" sqref="G42:G46">
      <x:formula1>0</x:formula1>
      <x:formula2>1439</x:formula2>
    </x:dataValidation>
  </x:dataValidations>
  <x:pageMargins left="0.7" right="0.7" top="0.75" bottom="0.75" header="0.3" footer="0.3"/>
  <x:drawing xmlns:r="http://schemas.openxmlformats.org/officeDocument/2006/relationships" r:id="R4879b00f21374e7f"/>
</x:worksheet>
</file>

<file path=xl/worksheets/sheet2.xml><?xml version="1.0" encoding="utf-8"?>
<x:worksheet xmlns:x="http://schemas.openxmlformats.org/spreadsheetml/2006/main">
  <x:sheetPr>
    <x:tabColor rgb="FFE94560"/>
  </x:sheetPr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4000000953674316" hidden="0" customWidth="1"/>
    <x:col min="37" max="37" width="2.4000000953674316" hidden="0" customWidth="1"/>
    <x:col min="2" max="2" width="23" hidden="0" customWidth="1"/>
    <x:col min="3" max="3" width="16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  <x:col min="23" max="23" width="12" hidden="0" customWidth="1"/>
    <x:col min="24" max="24" width="12" hidden="0" customWidth="1"/>
    <x:col min="25" max="25" width="12" hidden="0" customWidth="1"/>
    <x:col min="26" max="26" width="12" hidden="0" customWidth="1"/>
    <x:col min="27" max="27" width="12" hidden="0" customWidth="1"/>
    <x:col min="28" max="28" width="12" hidden="0" customWidth="1"/>
    <x:col min="29" max="29" width="12" hidden="0" customWidth="1"/>
    <x:col min="30" max="30" width="12" hidden="0" customWidth="1"/>
    <x:col min="31" max="31" width="12" hidden="0" customWidth="1"/>
    <x:col min="32" max="32" width="12" hidden="0" customWidth="1"/>
    <x:col min="33" max="33" width="12" hidden="0" customWidth="1"/>
    <x:col min="34" max="34" width="12" hidden="0" customWidth="1"/>
    <x:col min="35" max="35" width="12" hidden="0" customWidth="1"/>
    <x:col min="36" max="36" width="10" hidden="0" customWidth="1"/>
  </x:cols>
  <x:sheetData>
    <x:row r="1" ht="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  <x:c r="AE1" s="3"/>
      <x:c r="AF1" s="3"/>
      <x:c r="AG1" s="3"/>
      <x:c r="AH1" s="3"/>
      <x:c r="AI1" s="3"/>
      <x:c r="AJ1" s="3"/>
      <x:c r="AK1" s="3"/>
    </x:row>
    <x:row r="2" ht="28" customHeight="1">
      <x:c r="A2" s="4"/>
      <x:c r="B2" s="5" t="str">
        <x:v>График кафе на месяц. Учебный пример</x:v>
      </x:c>
      <x:c r="C2" s="5" t="str">
        <x:v>График кафе на месяц. Учебный пример</x:v>
      </x:c>
      <x:c r="D2" s="5" t="str">
        <x:v>График кафе на месяц. Учебный пример</x:v>
      </x:c>
      <x:c r="E2" s="5" t="str">
        <x:v>График кафе на месяц. Учебный пример</x:v>
      </x:c>
      <x:c r="F2" s="5" t="str">
        <x:v>График кафе на месяц. Учебный пример</x:v>
      </x:c>
      <x:c r="G2" s="5" t="str">
        <x:v>График кафе на месяц. Учебный пример</x:v>
      </x:c>
      <x:c r="H2" s="5" t="str">
        <x:v>График кафе на месяц. Учебный пример</x:v>
      </x:c>
      <x:c r="I2" s="5" t="str">
        <x:v>График кафе на месяц. Учебный пример</x:v>
      </x:c>
      <x:c r="J2" s="5" t="str">
        <x:v>График кафе на месяц. Учебный пример</x:v>
      </x:c>
      <x:c r="K2" s="5" t="str">
        <x:v>График кафе на месяц. Учебный пример</x:v>
      </x:c>
      <x:c r="L2" s="5" t="str">
        <x:v>График кафе на месяц. Учебный пример</x:v>
      </x:c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  <x:c r="AE2" s="3"/>
      <x:c r="AF2" s="3"/>
      <x:c r="AG2" s="3"/>
      <x:c r="AH2" s="3"/>
      <x:c r="AI2" s="3"/>
      <x:c r="AJ2" s="3"/>
      <x:c r="AK2" s="3"/>
    </x:row>
    <x:row r="3" ht="22" customHeight="1">
      <x:c r="A3" s="3"/>
      <x:c r="B3" s="6" t="str">
        <x:v>Вымышленные сотрудники. Плановые часы с учётом неоплачиваемого перерыва.</x:v>
      </x:c>
      <x:c r="C3" s="6" t="str">
        <x:v>Вымышленные сотрудники. Плановые часы с учётом неоплачиваемого перерыва.</x:v>
      </x:c>
      <x:c r="D3" s="6" t="str">
        <x:v>Вымышленные сотрудники. Плановые часы с учётом неоплачиваемого перерыва.</x:v>
      </x:c>
      <x:c r="E3" s="6" t="str">
        <x:v>Вымышленные сотрудники. Плановые часы с учётом неоплачиваемого перерыва.</x:v>
      </x:c>
      <x:c r="F3" s="6" t="str">
        <x:v>Вымышленные сотрудники. Плановые часы с учётом неоплачиваемого перерыва.</x:v>
      </x:c>
      <x:c r="G3" s="6" t="str">
        <x:v>Вымышленные сотрудники. Плановые часы с учётом неоплачиваемого перерыва.</x:v>
      </x:c>
      <x:c r="H3" s="6" t="str">
        <x:v>Вымышленные сотрудники. Плановые часы с учётом неоплачиваемого перерыва.</x:v>
      </x:c>
      <x:c r="I3" s="6" t="str">
        <x:v>Вымышленные сотрудники. Плановые часы с учётом неоплачиваемого перерыва.</x:v>
      </x:c>
      <x:c r="J3" s="6" t="str">
        <x:v>Вымышленные сотрудники. Плановые часы с учётом неоплачиваемого перерыва.</x:v>
      </x:c>
      <x:c r="K3" s="6" t="str">
        <x:v>Вымышленные сотрудники. Плановые часы с учётом неоплачиваемого перерыва.</x:v>
      </x:c>
      <x:c r="L3" s="6" t="str">
        <x:v>Вымышленные сотрудники. Плановые часы с учётом неоплачиваемого перерыва.</x:v>
      </x:c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  <x:c r="X3" s="3"/>
      <x:c r="Y3" s="3"/>
      <x:c r="Z3" s="3"/>
      <x:c r="AA3" s="3"/>
      <x:c r="AB3" s="3"/>
      <x:c r="AC3" s="3"/>
      <x:c r="AD3" s="3"/>
      <x:c r="AE3" s="3"/>
      <x:c r="AF3" s="3"/>
      <x:c r="AG3" s="3"/>
      <x:c r="AH3" s="3"/>
      <x:c r="AI3" s="3"/>
      <x:c r="AJ3" s="3"/>
      <x:c r="AK3" s="3"/>
    </x:row>
    <x:row r="4" ht="7" customHeight="1">
      <x:c r="A4" s="3"/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  <x:c r="W4" s="7"/>
      <x:c r="X4" s="7"/>
      <x:c r="Y4" s="7"/>
      <x:c r="Z4" s="7"/>
      <x:c r="AA4" s="7"/>
      <x:c r="AB4" s="7"/>
      <x:c r="AC4" s="7"/>
      <x:c r="AD4" s="7"/>
      <x:c r="AE4" s="7"/>
      <x:c r="AF4" s="7"/>
      <x:c r="AG4" s="7"/>
      <x:c r="AH4" s="7"/>
      <x:c r="AI4" s="7"/>
      <x:c r="AJ4" s="7"/>
      <x:c r="AK4" s="3"/>
    </x:row>
    <x:row r="5" ht="29" customHeight="1">
      <x:c r="A5" s="3"/>
      <x:c r="B5" s="12" t="str">
        <x:v>Месяц</x:v>
      </x:c>
      <x:c r="C5" s="12" t="str">
        <x:v>Месяц</x:v>
      </x:c>
      <x:c r="D5" s="14" t="str">
        <x:v>Ноябрь</x:v>
      </x:c>
      <x:c r="E5" s="3" t="str">
        <x:v>Год</x:v>
      </x:c>
      <x:c r="F5" s="14" t="n">
        <x:v>2026</x:v>
      </x:c>
      <x:c r="G5" s="15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DATE($F$5,MATCH($D$5,'Инструкция'!$B$40:$B$51,0),1),"")</x:f>
        <x:v>46327</x:v>
      </x:c>
      <x:c r="H5" s="15"/>
      <x:c r="I5" s="3"/>
      <x:c r="J5" s="3" t="str">
        <x:v>Дней</x:v>
      </x:c>
      <x:c r="K5" s="1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DAY(DATE($F$5,MATCH($D$5,'Инструкция'!$B$40:$B$51,0)+1,0)),"")</x:f>
        <x:v>30</x:v>
      </x:c>
      <x:c r="L5" s="3"/>
      <x:c r="M5" s="8" t="str">
        <x:v>Месяц меняет даты. Назначения сохраняются. Для нового графика очистите ввод смен.</x:v>
      </x:c>
      <x:c r="N5" s="8" t="str">
        <x:v>Месяц меняет даты. Назначения сохраняются. Для нового графика очистите ввод смен.</x:v>
      </x:c>
      <x:c r="O5" s="8" t="str">
        <x:v>Месяц меняет даты. Назначения сохраняются. Для нового графика очистите ввод смен.</x:v>
      </x:c>
      <x:c r="P5" s="8" t="str">
        <x:v>Месяц меняет даты. Назначения сохраняются. Для нового графика очистите ввод смен.</x:v>
      </x:c>
      <x:c r="Q5" s="8" t="str">
        <x:v>Месяц меняет даты. Назначения сохраняются. Для нового графика очистите ввод смен.</x:v>
      </x:c>
      <x:c r="R5" s="8" t="str">
        <x:v>Месяц меняет даты. Назначения сохраняются. Для нового графика очистите ввод смен.</x:v>
      </x:c>
      <x:c r="S5" s="8" t="str">
        <x:v>Месяц меняет даты. Назначения сохраняются. Для нового графика очистите ввод смен.</x:v>
      </x:c>
      <x:c r="T5" s="8" t="str">
        <x:v>Месяц меняет даты. Назначения сохраняются. Для нового графика очистите ввод смен.</x:v>
      </x:c>
      <x:c r="U5" s="8" t="str">
        <x:v>Месяц меняет даты. Назначения сохраняются. Для нового графика очистите ввод смен.</x:v>
      </x:c>
      <x:c r="V5" s="8" t="str">
        <x:v>Месяц меняет даты. Назначения сохраняются. Для нового графика очистите ввод смен.</x:v>
      </x:c>
      <x:c r="W5" s="8" t="str">
        <x:v>Месяц меняет даты. Назначения сохраняются. Для нового графика очистите ввод смен.</x:v>
      </x:c>
      <x:c r="X5" s="8" t="str">
        <x:v>Месяц меняет даты. Назначения сохраняются. Для нового графика очистите ввод смен.</x:v>
      </x:c>
      <x:c r="Y5" s="8" t="str">
        <x:v>Месяц меняет даты. Назначения сохраняются. Для нового графика очистите ввод смен.</x:v>
      </x:c>
      <x:c r="Z5" s="8" t="str">
        <x:v>Месяц меняет даты. Назначения сохраняются. Для нового графика очистите ввод смен.</x:v>
      </x:c>
      <x:c r="AA5" s="8" t="str">
        <x:v>Месяц меняет даты. Назначения сохраняются. Для нового графика очистите ввод смен.</x:v>
      </x:c>
      <x:c r="AB5" s="8" t="str">
        <x:v>Месяц меняет даты. Назначения сохраняются. Для нового графика очистите ввод смен.</x:v>
      </x:c>
      <x:c r="AC5" s="8" t="str">
        <x:v>Месяц меняет даты. Назначения сохраняются. Для нового графика очистите ввод смен.</x:v>
      </x:c>
      <x:c r="AD5" s="8" t="str">
        <x:v>Месяц меняет даты. Назначения сохраняются. Для нового графика очистите ввод смен.</x:v>
      </x:c>
      <x:c r="AE5" s="8" t="str">
        <x:v>Месяц меняет даты. Назначения сохраняются. Для нового графика очистите ввод смен.</x:v>
      </x:c>
      <x:c r="AF5" s="8" t="str">
        <x:v>Месяц меняет даты. Назначения сохраняются. Для нового графика очистите ввод смен.</x:v>
      </x:c>
      <x:c r="AG5" s="8" t="str">
        <x:v>Месяц меняет даты. Назначения сохраняются. Для нового графика очистите ввод смен.</x:v>
      </x:c>
      <x:c r="AH5" s="8" t="str">
        <x:v>Месяц меняет даты. Назначения сохраняются. Для нового графика очистите ввод смен.</x:v>
      </x:c>
      <x:c r="AI5" s="3"/>
      <x:c r="AJ5" s="3"/>
      <x:c r="AK5" s="3"/>
    </x:row>
    <x:row r="6" ht="23" customHeight="1">
      <x:c r="A6" s="3"/>
      <x:c r="B6" s="11" t="str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"Время: 8-18, 8:30-18:30, 22-6 · Коды: Р, П, Н, С1, С2 · В: выходной · Пусто: нет плана","Выберите месяц в D5 и целый год 2000–2099 в F5")</x:f>
        <x:v>Время: 8-18, 8:30-18:30, 22-6 · Коды: Р, П, Н, С1, С2 · В: выходной · Пусто: нет плана</x:v>
      </x:c>
      <x:c r="C6" s="11"/>
      <x:c r="D6" s="11"/>
      <x:c r="E6" s="11"/>
      <x:c r="F6" s="11"/>
      <x:c r="G6" s="11"/>
      <x:c r="H6" s="11"/>
      <x:c r="I6" s="11"/>
      <x:c r="J6" s="11"/>
      <x:c r="K6" s="11"/>
      <x:c r="L6" s="11"/>
      <x:c r="M6" s="3"/>
      <x:c r="N6" s="3"/>
      <x:c r="O6" s="3"/>
      <x:c r="P6" s="3"/>
      <x:c r="Q6" s="3"/>
      <x:c r="R6" s="3"/>
      <x:c r="S6" s="3"/>
      <x:c r="T6" s="3"/>
      <x:c r="U6" s="3"/>
      <x:c r="V6" s="3"/>
      <x:c r="W6" s="3"/>
      <x:c r="X6" s="3"/>
      <x:c r="Y6" s="3"/>
      <x:c r="Z6" s="3"/>
      <x:c r="AA6" s="3"/>
      <x:c r="AB6" s="3"/>
      <x:c r="AC6" s="3"/>
      <x:c r="AD6" s="3"/>
      <x:c r="AE6" s="3"/>
      <x:c r="AF6" s="3"/>
      <x:c r="AG6" s="3"/>
      <x:c r="AH6" s="3"/>
      <x:c r="AI6" s="3"/>
      <x:c r="AJ6" s="3"/>
      <x:c r="AK6" s="3"/>
    </x:row>
    <x:row r="7" ht="27" customHeight="1">
      <x:c r="A7" s="3"/>
      <x:c r="B7" s="17" t="str">
        <x:v>Перерыв ввода, мин</x:v>
      </x:c>
      <x:c r="C7" s="17" t="str">
        <x:v>Перерыв ввода, мин</x:v>
      </x:c>
      <x:c r="D7" s="19" t="n">
        <x:v>30</x:v>
      </x:c>
      <x:c r="E7" s="11" t="str">
        <x:v>Для времени 8-18. Введите 0, если перерыв оплачивается. У кодов свой перерыв в каталоге.</x:v>
      </x:c>
      <x:c r="F7" s="11" t="str">
        <x:v>Для времени 8-18. Введите 0, если перерыв оплачивается. У кодов свой перерыв в каталоге.</x:v>
      </x:c>
      <x:c r="G7" s="11" t="str">
        <x:v>Для времени 8-18. Введите 0, если перерыв оплачивается. У кодов свой перерыв в каталоге.</x:v>
      </x:c>
      <x:c r="H7" s="11" t="str">
        <x:v>Для времени 8-18. Введите 0, если перерыв оплачивается. У кодов свой перерыв в каталоге.</x:v>
      </x:c>
      <x:c r="I7" s="11" t="str">
        <x:v>Для времени 8-18. Введите 0, если перерыв оплачивается. У кодов свой перерыв в каталоге.</x:v>
      </x:c>
      <x:c r="J7" s="11" t="str">
        <x:v>Для времени 8-18. Введите 0, если перерыв оплачивается. У кодов свой перерыв в каталоге.</x:v>
      </x:c>
      <x:c r="K7" s="11" t="str">
        <x:v>Для времени 8-18. Введите 0, если перерыв оплачивается. У кодов свой перерыв в каталоге.</x:v>
      </x:c>
      <x:c r="L7" s="11" t="str">
        <x:v>Для времени 8-18. Введите 0, если перерыв оплачивается. У кодов свой перерыв в каталоге.</x:v>
      </x:c>
      <x:c r="M7" s="3"/>
      <x:c r="N7" s="3"/>
      <x:c r="O7" s="3"/>
      <x:c r="P7" s="3"/>
      <x:c r="Q7" s="3"/>
      <x:c r="R7" s="3"/>
      <x:c r="S7" s="3"/>
      <x:c r="T7" s="3"/>
      <x:c r="U7" s="3"/>
      <x:c r="V7" s="3"/>
      <x:c r="W7" s="3"/>
      <x:c r="X7" s="3"/>
      <x:c r="Y7" s="3"/>
      <x:c r="Z7" s="3"/>
      <x:c r="AA7" s="3"/>
      <x:c r="AB7" s="3"/>
      <x:c r="AC7" s="3"/>
      <x:c r="AD7" s="3"/>
      <x:c r="AE7" s="3"/>
      <x:c r="AF7" s="3"/>
      <x:c r="AG7" s="3"/>
      <x:c r="AH7" s="3"/>
      <x:c r="AI7" s="3"/>
      <x:c r="AJ7" s="3"/>
      <x:c r="AK7" s="3"/>
    </x:row>
    <x:row r="8" ht="23" customHeight="1">
      <x:c r="A8" s="3"/>
      <x:c r="B8" s="21" t="str">
        <x:v>Сотрудник</x:v>
      </x:c>
      <x:c r="C8" s="21" t="str">
        <x:v>Должность</x:v>
      </x:c>
      <x:c r="D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(1&lt;=$K$5,$G$5+0,""),"")</x:f>
        <x:v>46327</x:v>
      </x:c>
      <x:c r="E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(2&lt;=$K$5,$G$5+1,""),"")</x:f>
        <x:v>46328</x:v>
      </x:c>
      <x:c r="F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(3&lt;=$K$5,$G$5+2,""),"")</x:f>
        <x:v>46329</x:v>
      </x:c>
      <x:c r="G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(4&lt;=$K$5,$G$5+3,""),"")</x:f>
        <x:v>46330</x:v>
      </x:c>
      <x:c r="H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(5&lt;=$K$5,$G$5+4,""),"")</x:f>
        <x:v>46331</x:v>
      </x:c>
      <x:c r="I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(6&lt;=$K$5,$G$5+5,""),"")</x:f>
        <x:v>46332</x:v>
      </x:c>
      <x:c r="J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(7&lt;=$K$5,$G$5+6,""),"")</x:f>
        <x:v>46333</x:v>
      </x:c>
      <x:c r="K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(8&lt;=$K$5,$G$5+7,""),"")</x:f>
        <x:v>46334</x:v>
      </x:c>
      <x:c r="L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(9&lt;=$K$5,$G$5+8,""),"")</x:f>
        <x:v>46335</x:v>
      </x:c>
      <x:c r="M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(10&lt;=$K$5,$G$5+9,""),"")</x:f>
        <x:v>46336</x:v>
      </x:c>
      <x:c r="N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(11&lt;=$K$5,$G$5+10,""),"")</x:f>
        <x:v>46337</x:v>
      </x:c>
      <x:c r="O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(12&lt;=$K$5,$G$5+11,""),"")</x:f>
        <x:v>46338</x:v>
      </x:c>
      <x:c r="P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(13&lt;=$K$5,$G$5+12,""),"")</x:f>
        <x:v>46339</x:v>
      </x:c>
      <x:c r="Q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(14&lt;=$K$5,$G$5+13,""),"")</x:f>
        <x:v>46340</x:v>
      </x:c>
      <x:c r="R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(15&lt;=$K$5,$G$5+14,""),"")</x:f>
        <x:v>46341</x:v>
      </x:c>
      <x:c r="S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(16&lt;=$K$5,$G$5+15,""),"")</x:f>
        <x:v>46342</x:v>
      </x:c>
      <x:c r="T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(17&lt;=$K$5,$G$5+16,""),"")</x:f>
        <x:v>46343</x:v>
      </x:c>
      <x:c r="U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(18&lt;=$K$5,$G$5+17,""),"")</x:f>
        <x:v>46344</x:v>
      </x:c>
      <x:c r="V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(19&lt;=$K$5,$G$5+18,""),"")</x:f>
        <x:v>46345</x:v>
      </x:c>
      <x:c r="W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(20&lt;=$K$5,$G$5+19,""),"")</x:f>
        <x:v>46346</x:v>
      </x:c>
      <x:c r="X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(21&lt;=$K$5,$G$5+20,""),"")</x:f>
        <x:v>46347</x:v>
      </x:c>
      <x:c r="Y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(22&lt;=$K$5,$G$5+21,""),"")</x:f>
        <x:v>46348</x:v>
      </x:c>
      <x:c r="Z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(23&lt;=$K$5,$G$5+22,""),"")</x:f>
        <x:v>46349</x:v>
      </x:c>
      <x:c r="AA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(24&lt;=$K$5,$G$5+23,""),"")</x:f>
        <x:v>46350</x:v>
      </x:c>
      <x:c r="AB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(25&lt;=$K$5,$G$5+24,""),"")</x:f>
        <x:v>46351</x:v>
      </x:c>
      <x:c r="AC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(26&lt;=$K$5,$G$5+25,""),"")</x:f>
        <x:v>46352</x:v>
      </x:c>
      <x:c r="AD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(27&lt;=$K$5,$G$5+26,""),"")</x:f>
        <x:v>46353</x:v>
      </x:c>
      <x:c r="AE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(28&lt;=$K$5,$G$5+27,""),"")</x:f>
        <x:v>46354</x:v>
      </x:c>
      <x:c r="AF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(29&lt;=$K$5,$G$5+28,""),"")</x:f>
        <x:v>46355</x:v>
      </x:c>
      <x:c r="AG8" s="26" t="n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(30&lt;=$K$5,$G$5+29,""),"")</x:f>
        <x:v>46356</x:v>
      </x:c>
      <x:c r="AH8" s="26" t="str">
        <x:f>IF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,IF(31&lt;=$K$5,$G$5+30,""),"")</x:f>
      </x:c>
      <x:c r="AI8" s="22" t="str">
        <x:v>Часы, ч</x:v>
      </x:c>
      <x:c r="AJ8" s="22" t="str">
        <x:v>Смены</x:v>
      </x:c>
      <x:c r="AK8" s="3"/>
    </x:row>
    <x:row r="9" ht="17" customHeight="1">
      <x:c r="A9" s="3"/>
      <x:c r="B9" s="29" t="str">
        <x:v>Сотрудник</x:v>
      </x:c>
      <x:c r="C9" s="29" t="str">
        <x:v>Должность</x:v>
      </x:c>
      <x:c r="D9" s="30" t="str">
        <x:f>IF(D8="","",CHOOSE(WEEKDAY(D8,2),"пн","вт","ср","чт","пт","сб","вс"))</x:f>
        <x:v>вс</x:v>
      </x:c>
      <x:c r="E9" s="30" t="str">
        <x:f>IF(E8="","",CHOOSE(WEEKDAY(E8,2),"пн","вт","ср","чт","пт","сб","вс"))</x:f>
        <x:v>пн</x:v>
      </x:c>
      <x:c r="F9" s="30" t="str">
        <x:f>IF(F8="","",CHOOSE(WEEKDAY(F8,2),"пн","вт","ср","чт","пт","сб","вс"))</x:f>
        <x:v>вт</x:v>
      </x:c>
      <x:c r="G9" s="30" t="str">
        <x:f>IF(G8="","",CHOOSE(WEEKDAY(G8,2),"пн","вт","ср","чт","пт","сб","вс"))</x:f>
        <x:v>ср</x:v>
      </x:c>
      <x:c r="H9" s="30" t="str">
        <x:f>IF(H8="","",CHOOSE(WEEKDAY(H8,2),"пн","вт","ср","чт","пт","сб","вс"))</x:f>
        <x:v>чт</x:v>
      </x:c>
      <x:c r="I9" s="30" t="str">
        <x:f>IF(I8="","",CHOOSE(WEEKDAY(I8,2),"пн","вт","ср","чт","пт","сб","вс"))</x:f>
        <x:v>пт</x:v>
      </x:c>
      <x:c r="J9" s="30" t="str">
        <x:f>IF(J8="","",CHOOSE(WEEKDAY(J8,2),"пн","вт","ср","чт","пт","сб","вс"))</x:f>
        <x:v>сб</x:v>
      </x:c>
      <x:c r="K9" s="30" t="str">
        <x:f>IF(K8="","",CHOOSE(WEEKDAY(K8,2),"пн","вт","ср","чт","пт","сб","вс"))</x:f>
        <x:v>вс</x:v>
      </x:c>
      <x:c r="L9" s="30" t="str">
        <x:f>IF(L8="","",CHOOSE(WEEKDAY(L8,2),"пн","вт","ср","чт","пт","сб","вс"))</x:f>
        <x:v>пн</x:v>
      </x:c>
      <x:c r="M9" s="30" t="str">
        <x:f>IF(M8="","",CHOOSE(WEEKDAY(M8,2),"пн","вт","ср","чт","пт","сб","вс"))</x:f>
        <x:v>вт</x:v>
      </x:c>
      <x:c r="N9" s="30" t="str">
        <x:f>IF(N8="","",CHOOSE(WEEKDAY(N8,2),"пн","вт","ср","чт","пт","сб","вс"))</x:f>
        <x:v>ср</x:v>
      </x:c>
      <x:c r="O9" s="30" t="str">
        <x:f>IF(O8="","",CHOOSE(WEEKDAY(O8,2),"пн","вт","ср","чт","пт","сб","вс"))</x:f>
        <x:v>чт</x:v>
      </x:c>
      <x:c r="P9" s="30" t="str">
        <x:f>IF(P8="","",CHOOSE(WEEKDAY(P8,2),"пн","вт","ср","чт","пт","сб","вс"))</x:f>
        <x:v>пт</x:v>
      </x:c>
      <x:c r="Q9" s="30" t="str">
        <x:f>IF(Q8="","",CHOOSE(WEEKDAY(Q8,2),"пн","вт","ср","чт","пт","сб","вс"))</x:f>
        <x:v>сб</x:v>
      </x:c>
      <x:c r="R9" s="30" t="str">
        <x:f>IF(R8="","",CHOOSE(WEEKDAY(R8,2),"пн","вт","ср","чт","пт","сб","вс"))</x:f>
        <x:v>вс</x:v>
      </x:c>
      <x:c r="S9" s="30" t="str">
        <x:f>IF(S8="","",CHOOSE(WEEKDAY(S8,2),"пн","вт","ср","чт","пт","сб","вс"))</x:f>
        <x:v>пн</x:v>
      </x:c>
      <x:c r="T9" s="30" t="str">
        <x:f>IF(T8="","",CHOOSE(WEEKDAY(T8,2),"пн","вт","ср","чт","пт","сб","вс"))</x:f>
        <x:v>вт</x:v>
      </x:c>
      <x:c r="U9" s="30" t="str">
        <x:f>IF(U8="","",CHOOSE(WEEKDAY(U8,2),"пн","вт","ср","чт","пт","сб","вс"))</x:f>
        <x:v>ср</x:v>
      </x:c>
      <x:c r="V9" s="30" t="str">
        <x:f>IF(V8="","",CHOOSE(WEEKDAY(V8,2),"пн","вт","ср","чт","пт","сб","вс"))</x:f>
        <x:v>чт</x:v>
      </x:c>
      <x:c r="W9" s="30" t="str">
        <x:f>IF(W8="","",CHOOSE(WEEKDAY(W8,2),"пн","вт","ср","чт","пт","сб","вс"))</x:f>
        <x:v>пт</x:v>
      </x:c>
      <x:c r="X9" s="30" t="str">
        <x:f>IF(X8="","",CHOOSE(WEEKDAY(X8,2),"пн","вт","ср","чт","пт","сб","вс"))</x:f>
        <x:v>сб</x:v>
      </x:c>
      <x:c r="Y9" s="30" t="str">
        <x:f>IF(Y8="","",CHOOSE(WEEKDAY(Y8,2),"пн","вт","ср","чт","пт","сб","вс"))</x:f>
        <x:v>вс</x:v>
      </x:c>
      <x:c r="Z9" s="30" t="str">
        <x:f>IF(Z8="","",CHOOSE(WEEKDAY(Z8,2),"пн","вт","ср","чт","пт","сб","вс"))</x:f>
        <x:v>пн</x:v>
      </x:c>
      <x:c r="AA9" s="30" t="str">
        <x:f>IF(AA8="","",CHOOSE(WEEKDAY(AA8,2),"пн","вт","ср","чт","пт","сб","вс"))</x:f>
        <x:v>вт</x:v>
      </x:c>
      <x:c r="AB9" s="30" t="str">
        <x:f>IF(AB8="","",CHOOSE(WEEKDAY(AB8,2),"пн","вт","ср","чт","пт","сб","вс"))</x:f>
        <x:v>ср</x:v>
      </x:c>
      <x:c r="AC9" s="30" t="str">
        <x:f>IF(AC8="","",CHOOSE(WEEKDAY(AC8,2),"пн","вт","ср","чт","пт","сб","вс"))</x:f>
        <x:v>чт</x:v>
      </x:c>
      <x:c r="AD9" s="30" t="str">
        <x:f>IF(AD8="","",CHOOSE(WEEKDAY(AD8,2),"пн","вт","ср","чт","пт","сб","вс"))</x:f>
        <x:v>пт</x:v>
      </x:c>
      <x:c r="AE9" s="30" t="str">
        <x:f>IF(AE8="","",CHOOSE(WEEKDAY(AE8,2),"пн","вт","ср","чт","пт","сб","вс"))</x:f>
        <x:v>сб</x:v>
      </x:c>
      <x:c r="AF9" s="30" t="str">
        <x:f>IF(AF8="","",CHOOSE(WEEKDAY(AF8,2),"пн","вт","ср","чт","пт","сб","вс"))</x:f>
        <x:v>вс</x:v>
      </x:c>
      <x:c r="AG9" s="30" t="str">
        <x:f>IF(AG8="","",CHOOSE(WEEKDAY(AG8,2),"пн","вт","ср","чт","пт","сб","вс"))</x:f>
        <x:v>пн</x:v>
      </x:c>
      <x:c r="AH9" s="30" t="str">
        <x:f>IF(AH8="","",CHOOSE(WEEKDAY(AH8,2),"пн","вт","ср","чт","пт","сб","вс"))</x:f>
      </x:c>
      <x:c r="AI9" s="31" t="str">
        <x:v>Часы, ч</x:v>
      </x:c>
      <x:c r="AJ9" s="31" t="str">
        <x:v>Смены</x:v>
      </x:c>
      <x:c r="AK9" s="3"/>
    </x:row>
    <x:row r="10" ht="21" customHeight="1">
      <x:c r="A10" s="3"/>
      <x:c r="B10" s="33" t="str">
        <x:v>Анна</x:v>
      </x:c>
      <x:c r="C10" s="34" t="str">
        <x:v>Официант</x:v>
      </x:c>
      <x:c r="D10" s="37" t="str">
        <x:v>10-18</x:v>
      </x:c>
      <x:c r="E10" s="37" t="str">
        <x:v>В</x:v>
      </x:c>
      <x:c r="F10" s="37" t="str">
        <x:v>В</x:v>
      </x:c>
      <x:c r="G10" s="37" t="str">
        <x:v>Р</x:v>
      </x:c>
      <x:c r="H10" s="37" t="str">
        <x:v>Р</x:v>
      </x:c>
      <x:c r="I10" s="37" t="str">
        <x:v>Р</x:v>
      </x:c>
      <x:c r="J10" s="37" t="str">
        <x:v>Р</x:v>
      </x:c>
      <x:c r="K10" s="37" t="str">
        <x:v>Р</x:v>
      </x:c>
      <x:c r="L10" s="37" t="str">
        <x:v>В</x:v>
      </x:c>
      <x:c r="M10" s="37" t="str">
        <x:v>В</x:v>
      </x:c>
      <x:c r="N10" s="37" t="str">
        <x:v>Р</x:v>
      </x:c>
      <x:c r="O10" s="37" t="str">
        <x:v>Р</x:v>
      </x:c>
      <x:c r="P10" s="37" t="str">
        <x:v>Р</x:v>
      </x:c>
      <x:c r="Q10" s="37" t="str">
        <x:v>Р</x:v>
      </x:c>
      <x:c r="R10" s="37" t="str">
        <x:v>Р</x:v>
      </x:c>
      <x:c r="S10" s="37" t="str">
        <x:v>В</x:v>
      </x:c>
      <x:c r="T10" s="37" t="str">
        <x:v>В</x:v>
      </x:c>
      <x:c r="U10" s="37" t="str">
        <x:v>Р</x:v>
      </x:c>
      <x:c r="V10" s="37" t="str">
        <x:v>Р</x:v>
      </x:c>
      <x:c r="W10" s="37" t="str">
        <x:v>Р</x:v>
      </x:c>
      <x:c r="X10" s="37" t="str">
        <x:v>Р</x:v>
      </x:c>
      <x:c r="Y10" s="37" t="str">
        <x:v>Р</x:v>
      </x:c>
      <x:c r="Z10" s="37" t="str">
        <x:v>В</x:v>
      </x:c>
      <x:c r="AA10" s="37" t="str">
        <x:v>В</x:v>
      </x:c>
      <x:c r="AB10" s="37" t="str">
        <x:v>Р</x:v>
      </x:c>
      <x:c r="AC10" s="37" t="str">
        <x:v>Р</x:v>
      </x:c>
      <x:c r="AD10" s="37" t="str">
        <x:v>Р</x:v>
      </x:c>
      <x:c r="AE10" s="37" t="str">
        <x:v>Р</x:v>
      </x:c>
      <x:c r="AF10" s="37" t="str">
        <x:v>Р</x:v>
      </x:c>
      <x:c r="AG10" s="37" t="str">
        <x:v>В</x:v>
      </x:c>
      <x:c r="AH10" s="37"/>
      <x:c r="AI10" s="45" t="n">
        <x:f>IF(COUNTA(D10:AH10)=0,IF($B10="","",0),IF(COUNT(K56:K86)=31,SUM(K56:K86),"Проверить"))</x:f>
        <x:v>157.5</x:v>
      </x:c>
      <x:c r="AJ10" s="47" t="n">
        <x:f>IF(ISTEXT(AI10),AI10,COUNTIFS(K56:K86,"&gt;0"))</x:f>
        <x:v>21</x:v>
      </x:c>
      <x:c r="AK10" s="3"/>
    </x:row>
    <x:row r="11" ht="18" customHeight="1">
      <x:c r="A11" s="3"/>
      <x:c r="B11" s="38"/>
      <x:c r="C11" s="39"/>
      <x:c r="D11" s="40" t="str">
        <x:f>IF($L$56="Готово",CONCATENATE(IF(HOUR(H56)&lt;10,"0",""),HOUR(H56),":",IF(MINUTE(H56)&lt;10,"0",""),MINUTE(H56))&amp;"–"&amp;CONCATENATE(IF(HOUR(I56)&lt;10,"0",""),HOUR(I56),":",IF(MINUTE(I56)&lt;10,"0",""),MINUTE(I56))&amp;IF(I56&lt;H56," +1",""),L56)</x:f>
        <x:v>10:00–18:00</x:v>
      </x:c>
      <x:c r="E11" s="40" t="str">
        <x:f>IF($L$57="Готово",CONCATENATE(IF(HOUR(H57)&lt;10,"0",""),HOUR(H57),":",IF(MINUTE(H57)&lt;10,"0",""),MINUTE(H57))&amp;"–"&amp;CONCATENATE(IF(HOUR(I57)&lt;10,"0",""),HOUR(I57),":",IF(MINUTE(I57)&lt;10,"0",""),MINUTE(I57))&amp;IF(I57&lt;H57," +1",""),L57)</x:f>
        <x:v>Выходной</x:v>
      </x:c>
      <x:c r="F11" s="40" t="str">
        <x:f>IF($L$58="Готово",CONCATENATE(IF(HOUR(H58)&lt;10,"0",""),HOUR(H58),":",IF(MINUTE(H58)&lt;10,"0",""),MINUTE(H58))&amp;"–"&amp;CONCATENATE(IF(HOUR(I58)&lt;10,"0",""),HOUR(I58),":",IF(MINUTE(I58)&lt;10,"0",""),MINUTE(I58))&amp;IF(I58&lt;H58," +1",""),L58)</x:f>
        <x:v>Выходной</x:v>
      </x:c>
      <x:c r="G11" s="40" t="str">
        <x:f>IF($L$59="Готово",CONCATENATE(IF(HOUR(H59)&lt;10,"0",""),HOUR(H59),":",IF(MINUTE(H59)&lt;10,"0",""),MINUTE(H59))&amp;"–"&amp;CONCATENATE(IF(HOUR(I59)&lt;10,"0",""),HOUR(I59),":",IF(MINUTE(I59)&lt;10,"0",""),MINUTE(I59))&amp;IF(I59&lt;H59," +1",""),L59)</x:f>
        <x:v>10:00–18:00</x:v>
      </x:c>
      <x:c r="H11" s="40" t="str">
        <x:f>IF($L$60="Готово",CONCATENATE(IF(HOUR(H60)&lt;10,"0",""),HOUR(H60),":",IF(MINUTE(H60)&lt;10,"0",""),MINUTE(H60))&amp;"–"&amp;CONCATENATE(IF(HOUR(I60)&lt;10,"0",""),HOUR(I60),":",IF(MINUTE(I60)&lt;10,"0",""),MINUTE(I60))&amp;IF(I60&lt;H60," +1",""),L60)</x:f>
        <x:v>10:00–18:00</x:v>
      </x:c>
      <x:c r="I11" s="40" t="str">
        <x:f>IF($L$61="Готово",CONCATENATE(IF(HOUR(H61)&lt;10,"0",""),HOUR(H61),":",IF(MINUTE(H61)&lt;10,"0",""),MINUTE(H61))&amp;"–"&amp;CONCATENATE(IF(HOUR(I61)&lt;10,"0",""),HOUR(I61),":",IF(MINUTE(I61)&lt;10,"0",""),MINUTE(I61))&amp;IF(I61&lt;H61," +1",""),L61)</x:f>
        <x:v>10:00–18:00</x:v>
      </x:c>
      <x:c r="J11" s="40" t="str">
        <x:f>IF($L$62="Готово",CONCATENATE(IF(HOUR(H62)&lt;10,"0",""),HOUR(H62),":",IF(MINUTE(H62)&lt;10,"0",""),MINUTE(H62))&amp;"–"&amp;CONCATENATE(IF(HOUR(I62)&lt;10,"0",""),HOUR(I62),":",IF(MINUTE(I62)&lt;10,"0",""),MINUTE(I62))&amp;IF(I62&lt;H62," +1",""),L62)</x:f>
        <x:v>10:00–18:00</x:v>
      </x:c>
      <x:c r="K11" s="40" t="str">
        <x:f>IF($L$63="Готово",CONCATENATE(IF(HOUR(H63)&lt;10,"0",""),HOUR(H63),":",IF(MINUTE(H63)&lt;10,"0",""),MINUTE(H63))&amp;"–"&amp;CONCATENATE(IF(HOUR(I63)&lt;10,"0",""),HOUR(I63),":",IF(MINUTE(I63)&lt;10,"0",""),MINUTE(I63))&amp;IF(I63&lt;H63," +1",""),L63)</x:f>
        <x:v>10:00–18:00</x:v>
      </x:c>
      <x:c r="L11" s="40" t="str">
        <x:f>IF($L$64="Готово",CONCATENATE(IF(HOUR(H64)&lt;10,"0",""),HOUR(H64),":",IF(MINUTE(H64)&lt;10,"0",""),MINUTE(H64))&amp;"–"&amp;CONCATENATE(IF(HOUR(I64)&lt;10,"0",""),HOUR(I64),":",IF(MINUTE(I64)&lt;10,"0",""),MINUTE(I64))&amp;IF(I64&lt;H64," +1",""),L64)</x:f>
        <x:v>Выходной</x:v>
      </x:c>
      <x:c r="M11" s="40" t="str">
        <x:f>IF($L$65="Готово",CONCATENATE(IF(HOUR(H65)&lt;10,"0",""),HOUR(H65),":",IF(MINUTE(H65)&lt;10,"0",""),MINUTE(H65))&amp;"–"&amp;CONCATENATE(IF(HOUR(I65)&lt;10,"0",""),HOUR(I65),":",IF(MINUTE(I65)&lt;10,"0",""),MINUTE(I65))&amp;IF(I65&lt;H65," +1",""),L65)</x:f>
        <x:v>Выходной</x:v>
      </x:c>
      <x:c r="N11" s="40" t="str">
        <x:f>IF($L$66="Готово",CONCATENATE(IF(HOUR(H66)&lt;10,"0",""),HOUR(H66),":",IF(MINUTE(H66)&lt;10,"0",""),MINUTE(H66))&amp;"–"&amp;CONCATENATE(IF(HOUR(I66)&lt;10,"0",""),HOUR(I66),":",IF(MINUTE(I66)&lt;10,"0",""),MINUTE(I66))&amp;IF(I66&lt;H66," +1",""),L66)</x:f>
        <x:v>10:00–18:00</x:v>
      </x:c>
      <x:c r="O11" s="40" t="str">
        <x:f>IF($L$67="Готово",CONCATENATE(IF(HOUR(H67)&lt;10,"0",""),HOUR(H67),":",IF(MINUTE(H67)&lt;10,"0",""),MINUTE(H67))&amp;"–"&amp;CONCATENATE(IF(HOUR(I67)&lt;10,"0",""),HOUR(I67),":",IF(MINUTE(I67)&lt;10,"0",""),MINUTE(I67))&amp;IF(I67&lt;H67," +1",""),L67)</x:f>
        <x:v>10:00–18:00</x:v>
      </x:c>
      <x:c r="P11" s="40" t="str">
        <x:f>IF($L$68="Готово",CONCATENATE(IF(HOUR(H68)&lt;10,"0",""),HOUR(H68),":",IF(MINUTE(H68)&lt;10,"0",""),MINUTE(H68))&amp;"–"&amp;CONCATENATE(IF(HOUR(I68)&lt;10,"0",""),HOUR(I68),":",IF(MINUTE(I68)&lt;10,"0",""),MINUTE(I68))&amp;IF(I68&lt;H68," +1",""),L68)</x:f>
        <x:v>10:00–18:00</x:v>
      </x:c>
      <x:c r="Q11" s="40" t="str">
        <x:f>IF($L$69="Готово",CONCATENATE(IF(HOUR(H69)&lt;10,"0",""),HOUR(H69),":",IF(MINUTE(H69)&lt;10,"0",""),MINUTE(H69))&amp;"–"&amp;CONCATENATE(IF(HOUR(I69)&lt;10,"0",""),HOUR(I69),":",IF(MINUTE(I69)&lt;10,"0",""),MINUTE(I69))&amp;IF(I69&lt;H69," +1",""),L69)</x:f>
        <x:v>10:00–18:00</x:v>
      </x:c>
      <x:c r="R11" s="40" t="str">
        <x:f>IF($L$70="Готово",CONCATENATE(IF(HOUR(H70)&lt;10,"0",""),HOUR(H70),":",IF(MINUTE(H70)&lt;10,"0",""),MINUTE(H70))&amp;"–"&amp;CONCATENATE(IF(HOUR(I70)&lt;10,"0",""),HOUR(I70),":",IF(MINUTE(I70)&lt;10,"0",""),MINUTE(I70))&amp;IF(I70&lt;H70," +1",""),L70)</x:f>
        <x:v>10:00–18:00</x:v>
      </x:c>
      <x:c r="S11" s="40" t="str">
        <x:f>IF($L$71="Готово",CONCATENATE(IF(HOUR(H71)&lt;10,"0",""),HOUR(H71),":",IF(MINUTE(H71)&lt;10,"0",""),MINUTE(H71))&amp;"–"&amp;CONCATENATE(IF(HOUR(I71)&lt;10,"0",""),HOUR(I71),":",IF(MINUTE(I71)&lt;10,"0",""),MINUTE(I71))&amp;IF(I71&lt;H71," +1",""),L71)</x:f>
        <x:v>Выходной</x:v>
      </x:c>
      <x:c r="T11" s="40" t="str">
        <x:f>IF($L$72="Готово",CONCATENATE(IF(HOUR(H72)&lt;10,"0",""),HOUR(H72),":",IF(MINUTE(H72)&lt;10,"0",""),MINUTE(H72))&amp;"–"&amp;CONCATENATE(IF(HOUR(I72)&lt;10,"0",""),HOUR(I72),":",IF(MINUTE(I72)&lt;10,"0",""),MINUTE(I72))&amp;IF(I72&lt;H72," +1",""),L72)</x:f>
        <x:v>Выходной</x:v>
      </x:c>
      <x:c r="U11" s="40" t="str">
        <x:f>IF($L$73="Готово",CONCATENATE(IF(HOUR(H73)&lt;10,"0",""),HOUR(H73),":",IF(MINUTE(H73)&lt;10,"0",""),MINUTE(H73))&amp;"–"&amp;CONCATENATE(IF(HOUR(I73)&lt;10,"0",""),HOUR(I73),":",IF(MINUTE(I73)&lt;10,"0",""),MINUTE(I73))&amp;IF(I73&lt;H73," +1",""),L73)</x:f>
        <x:v>10:00–18:00</x:v>
      </x:c>
      <x:c r="V11" s="40" t="str">
        <x:f>IF($L$74="Готово",CONCATENATE(IF(HOUR(H74)&lt;10,"0",""),HOUR(H74),":",IF(MINUTE(H74)&lt;10,"0",""),MINUTE(H74))&amp;"–"&amp;CONCATENATE(IF(HOUR(I74)&lt;10,"0",""),HOUR(I74),":",IF(MINUTE(I74)&lt;10,"0",""),MINUTE(I74))&amp;IF(I74&lt;H74," +1",""),L74)</x:f>
        <x:v>10:00–18:00</x:v>
      </x:c>
      <x:c r="W11" s="40" t="str">
        <x:f>IF($L$75="Готово",CONCATENATE(IF(HOUR(H75)&lt;10,"0",""),HOUR(H75),":",IF(MINUTE(H75)&lt;10,"0",""),MINUTE(H75))&amp;"–"&amp;CONCATENATE(IF(HOUR(I75)&lt;10,"0",""),HOUR(I75),":",IF(MINUTE(I75)&lt;10,"0",""),MINUTE(I75))&amp;IF(I75&lt;H75," +1",""),L75)</x:f>
        <x:v>10:00–18:00</x:v>
      </x:c>
      <x:c r="X11" s="40" t="str">
        <x:f>IF($L$76="Готово",CONCATENATE(IF(HOUR(H76)&lt;10,"0",""),HOUR(H76),":",IF(MINUTE(H76)&lt;10,"0",""),MINUTE(H76))&amp;"–"&amp;CONCATENATE(IF(HOUR(I76)&lt;10,"0",""),HOUR(I76),":",IF(MINUTE(I76)&lt;10,"0",""),MINUTE(I76))&amp;IF(I76&lt;H76," +1",""),L76)</x:f>
        <x:v>10:00–18:00</x:v>
      </x:c>
      <x:c r="Y11" s="40" t="str">
        <x:f>IF($L$77="Готово",CONCATENATE(IF(HOUR(H77)&lt;10,"0",""),HOUR(H77),":",IF(MINUTE(H77)&lt;10,"0",""),MINUTE(H77))&amp;"–"&amp;CONCATENATE(IF(HOUR(I77)&lt;10,"0",""),HOUR(I77),":",IF(MINUTE(I77)&lt;10,"0",""),MINUTE(I77))&amp;IF(I77&lt;H77," +1",""),L77)</x:f>
        <x:v>10:00–18:00</x:v>
      </x:c>
      <x:c r="Z11" s="40" t="str">
        <x:f>IF($L$78="Готово",CONCATENATE(IF(HOUR(H78)&lt;10,"0",""),HOUR(H78),":",IF(MINUTE(H78)&lt;10,"0",""),MINUTE(H78))&amp;"–"&amp;CONCATENATE(IF(HOUR(I78)&lt;10,"0",""),HOUR(I78),":",IF(MINUTE(I78)&lt;10,"0",""),MINUTE(I78))&amp;IF(I78&lt;H78," +1",""),L78)</x:f>
        <x:v>Выходной</x:v>
      </x:c>
      <x:c r="AA11" s="40" t="str">
        <x:f>IF($L$79="Готово",CONCATENATE(IF(HOUR(H79)&lt;10,"0",""),HOUR(H79),":",IF(MINUTE(H79)&lt;10,"0",""),MINUTE(H79))&amp;"–"&amp;CONCATENATE(IF(HOUR(I79)&lt;10,"0",""),HOUR(I79),":",IF(MINUTE(I79)&lt;10,"0",""),MINUTE(I79))&amp;IF(I79&lt;H79," +1",""),L79)</x:f>
        <x:v>Выходной</x:v>
      </x:c>
      <x:c r="AB11" s="40" t="str">
        <x:f>IF($L$80="Готово",CONCATENATE(IF(HOUR(H80)&lt;10,"0",""),HOUR(H80),":",IF(MINUTE(H80)&lt;10,"0",""),MINUTE(H80))&amp;"–"&amp;CONCATENATE(IF(HOUR(I80)&lt;10,"0",""),HOUR(I80),":",IF(MINUTE(I80)&lt;10,"0",""),MINUTE(I80))&amp;IF(I80&lt;H80," +1",""),L80)</x:f>
        <x:v>10:00–18:00</x:v>
      </x:c>
      <x:c r="AC11" s="40" t="str">
        <x:f>IF($L$81="Готово",CONCATENATE(IF(HOUR(H81)&lt;10,"0",""),HOUR(H81),":",IF(MINUTE(H81)&lt;10,"0",""),MINUTE(H81))&amp;"–"&amp;CONCATENATE(IF(HOUR(I81)&lt;10,"0",""),HOUR(I81),":",IF(MINUTE(I81)&lt;10,"0",""),MINUTE(I81))&amp;IF(I81&lt;H81," +1",""),L81)</x:f>
        <x:v>10:00–18:00</x:v>
      </x:c>
      <x:c r="AD11" s="40" t="str">
        <x:f>IF($L$82="Готово",CONCATENATE(IF(HOUR(H82)&lt;10,"0",""),HOUR(H82),":",IF(MINUTE(H82)&lt;10,"0",""),MINUTE(H82))&amp;"–"&amp;CONCATENATE(IF(HOUR(I82)&lt;10,"0",""),HOUR(I82),":",IF(MINUTE(I82)&lt;10,"0",""),MINUTE(I82))&amp;IF(I82&lt;H82," +1",""),L82)</x:f>
        <x:v>10:00–18:00</x:v>
      </x:c>
      <x:c r="AE11" s="40" t="str">
        <x:f>IF($L$83="Готово",CONCATENATE(IF(HOUR(H83)&lt;10,"0",""),HOUR(H83),":",IF(MINUTE(H83)&lt;10,"0",""),MINUTE(H83))&amp;"–"&amp;CONCATENATE(IF(HOUR(I83)&lt;10,"0",""),HOUR(I83),":",IF(MINUTE(I83)&lt;10,"0",""),MINUTE(I83))&amp;IF(I83&lt;H83," +1",""),L83)</x:f>
        <x:v>10:00–18:00</x:v>
      </x:c>
      <x:c r="AF11" s="40" t="str">
        <x:f>IF($L$84="Готово",CONCATENATE(IF(HOUR(H84)&lt;10,"0",""),HOUR(H84),":",IF(MINUTE(H84)&lt;10,"0",""),MINUTE(H84))&amp;"–"&amp;CONCATENATE(IF(HOUR(I84)&lt;10,"0",""),HOUR(I84),":",IF(MINUTE(I84)&lt;10,"0",""),MINUTE(I84))&amp;IF(I84&lt;H84," +1",""),L84)</x:f>
        <x:v>10:00–18:00</x:v>
      </x:c>
      <x:c r="AG11" s="40" t="str">
        <x:f>IF($L$85="Готово",CONCATENATE(IF(HOUR(H85)&lt;10,"0",""),HOUR(H85),":",IF(MINUTE(H85)&lt;10,"0",""),MINUTE(H85))&amp;"–"&amp;CONCATENATE(IF(HOUR(I85)&lt;10,"0",""),HOUR(I85),":",IF(MINUTE(I85)&lt;10,"0",""),MINUTE(I85))&amp;IF(I85&lt;H85," +1",""),L85)</x:f>
        <x:v>Выходной</x:v>
      </x:c>
      <x:c r="AH11" s="40" t="str">
        <x:f>IF($L$86="Готово",CONCATENATE(IF(HOUR(H86)&lt;10,"0",""),HOUR(H86),":",IF(MINUTE(H86)&lt;10,"0",""),MINUTE(H86))&amp;"–"&amp;CONCATENATE(IF(HOUR(I86)&lt;10,"0",""),HOUR(I86),":",IF(MINUTE(I86)&lt;10,"0",""),MINUTE(I86))&amp;IF(I86&lt;H86," +1",""),L86)</x:f>
      </x:c>
      <x:c r="AI11" s="46"/>
      <x:c r="AJ11" s="48"/>
      <x:c r="AK11" s="3"/>
    </x:row>
    <x:row r="12" ht="21" customHeight="1">
      <x:c r="A12" s="3"/>
      <x:c r="B12" s="33" t="str">
        <x:v>Борис</x:v>
      </x:c>
      <x:c r="C12" s="34" t="str">
        <x:v>Официант</x:v>
      </x:c>
      <x:c r="D12" s="37" t="str">
        <x:v>14-22</x:v>
      </x:c>
      <x:c r="E12" s="37" t="str">
        <x:v>П</x:v>
      </x:c>
      <x:c r="F12" s="37" t="str">
        <x:v>В</x:v>
      </x:c>
      <x:c r="G12" s="37" t="str">
        <x:v>В</x:v>
      </x:c>
      <x:c r="H12" s="37" t="str">
        <x:v>П</x:v>
      </x:c>
      <x:c r="I12" s="37" t="str">
        <x:v>П</x:v>
      </x:c>
      <x:c r="J12" s="37" t="str">
        <x:v>П</x:v>
      </x:c>
      <x:c r="K12" s="37" t="str">
        <x:v>П</x:v>
      </x:c>
      <x:c r="L12" s="37" t="str">
        <x:v>П</x:v>
      </x:c>
      <x:c r="M12" s="37" t="str">
        <x:v>В</x:v>
      </x:c>
      <x:c r="N12" s="37" t="str">
        <x:v>В</x:v>
      </x:c>
      <x:c r="O12" s="37" t="str">
        <x:v>П</x:v>
      </x:c>
      <x:c r="P12" s="37" t="str">
        <x:v>П</x:v>
      </x:c>
      <x:c r="Q12" s="37" t="str">
        <x:v>П</x:v>
      </x:c>
      <x:c r="R12" s="37" t="str">
        <x:v>П</x:v>
      </x:c>
      <x:c r="S12" s="37" t="str">
        <x:v>П</x:v>
      </x:c>
      <x:c r="T12" s="37" t="str">
        <x:v>В</x:v>
      </x:c>
      <x:c r="U12" s="37" t="str">
        <x:v>В</x:v>
      </x:c>
      <x:c r="V12" s="37" t="str">
        <x:v>П</x:v>
      </x:c>
      <x:c r="W12" s="37" t="str">
        <x:v>П</x:v>
      </x:c>
      <x:c r="X12" s="37" t="str">
        <x:v>П</x:v>
      </x:c>
      <x:c r="Y12" s="37" t="str">
        <x:v>П</x:v>
      </x:c>
      <x:c r="Z12" s="37" t="str">
        <x:v>П</x:v>
      </x:c>
      <x:c r="AA12" s="37" t="str">
        <x:v>В</x:v>
      </x:c>
      <x:c r="AB12" s="37" t="str">
        <x:v>В</x:v>
      </x:c>
      <x:c r="AC12" s="37" t="str">
        <x:v>П</x:v>
      </x:c>
      <x:c r="AD12" s="37" t="str">
        <x:v>П</x:v>
      </x:c>
      <x:c r="AE12" s="37" t="str">
        <x:v>П</x:v>
      </x:c>
      <x:c r="AF12" s="37" t="str">
        <x:v>П</x:v>
      </x:c>
      <x:c r="AG12" s="37" t="str">
        <x:v>П</x:v>
      </x:c>
      <x:c r="AH12" s="37"/>
      <x:c r="AI12" s="45" t="n">
        <x:f>IF(COUNTA(D12:AH12)=0,IF($B12="","",0),IF(COUNT(K87:K117)=31,SUM(K87:K117),"Проверить"))</x:f>
        <x:v>165</x:v>
      </x:c>
      <x:c r="AJ12" s="47" t="n">
        <x:f>IF(ISTEXT(AI12),AI12,COUNTIFS(K87:K117,"&gt;0"))</x:f>
        <x:v>22</x:v>
      </x:c>
      <x:c r="AK12" s="3"/>
    </x:row>
    <x:row r="13" ht="18" customHeight="1">
      <x:c r="A13" s="3"/>
      <x:c r="B13" s="38"/>
      <x:c r="C13" s="39"/>
      <x:c r="D13" s="40" t="str">
        <x:f>IF($L$87="Готово",CONCATENATE(IF(HOUR(H87)&lt;10,"0",""),HOUR(H87),":",IF(MINUTE(H87)&lt;10,"0",""),MINUTE(H87))&amp;"–"&amp;CONCATENATE(IF(HOUR(I87)&lt;10,"0",""),HOUR(I87),":",IF(MINUTE(I87)&lt;10,"0",""),MINUTE(I87))&amp;IF(I87&lt;H87," +1",""),L87)</x:f>
        <x:v>14:00–22:00</x:v>
      </x:c>
      <x:c r="E13" s="40" t="str">
        <x:f>IF($L$88="Готово",CONCATENATE(IF(HOUR(H88)&lt;10,"0",""),HOUR(H88),":",IF(MINUTE(H88)&lt;10,"0",""),MINUTE(H88))&amp;"–"&amp;CONCATENATE(IF(HOUR(I88)&lt;10,"0",""),HOUR(I88),":",IF(MINUTE(I88)&lt;10,"0",""),MINUTE(I88))&amp;IF(I88&lt;H88," +1",""),L88)</x:f>
        <x:v>14:00–22:00</x:v>
      </x:c>
      <x:c r="F13" s="40" t="str">
        <x:f>IF($L$89="Готово",CONCATENATE(IF(HOUR(H89)&lt;10,"0",""),HOUR(H89),":",IF(MINUTE(H89)&lt;10,"0",""),MINUTE(H89))&amp;"–"&amp;CONCATENATE(IF(HOUR(I89)&lt;10,"0",""),HOUR(I89),":",IF(MINUTE(I89)&lt;10,"0",""),MINUTE(I89))&amp;IF(I89&lt;H89," +1",""),L89)</x:f>
        <x:v>Выходной</x:v>
      </x:c>
      <x:c r="G13" s="40" t="str">
        <x:f>IF($L$90="Готово",CONCATENATE(IF(HOUR(H90)&lt;10,"0",""),HOUR(H90),":",IF(MINUTE(H90)&lt;10,"0",""),MINUTE(H90))&amp;"–"&amp;CONCATENATE(IF(HOUR(I90)&lt;10,"0",""),HOUR(I90),":",IF(MINUTE(I90)&lt;10,"0",""),MINUTE(I90))&amp;IF(I90&lt;H90," +1",""),L90)</x:f>
        <x:v>Выходной</x:v>
      </x:c>
      <x:c r="H13" s="40" t="str">
        <x:f>IF($L$91="Готово",CONCATENATE(IF(HOUR(H91)&lt;10,"0",""),HOUR(H91),":",IF(MINUTE(H91)&lt;10,"0",""),MINUTE(H91))&amp;"–"&amp;CONCATENATE(IF(HOUR(I91)&lt;10,"0",""),HOUR(I91),":",IF(MINUTE(I91)&lt;10,"0",""),MINUTE(I91))&amp;IF(I91&lt;H91," +1",""),L91)</x:f>
        <x:v>14:00–22:00</x:v>
      </x:c>
      <x:c r="I13" s="40" t="str">
        <x:f>IF($L$92="Готово",CONCATENATE(IF(HOUR(H92)&lt;10,"0",""),HOUR(H92),":",IF(MINUTE(H92)&lt;10,"0",""),MINUTE(H92))&amp;"–"&amp;CONCATENATE(IF(HOUR(I92)&lt;10,"0",""),HOUR(I92),":",IF(MINUTE(I92)&lt;10,"0",""),MINUTE(I92))&amp;IF(I92&lt;H92," +1",""),L92)</x:f>
        <x:v>14:00–22:00</x:v>
      </x:c>
      <x:c r="J13" s="40" t="str">
        <x:f>IF($L$93="Готово",CONCATENATE(IF(HOUR(H93)&lt;10,"0",""),HOUR(H93),":",IF(MINUTE(H93)&lt;10,"0",""),MINUTE(H93))&amp;"–"&amp;CONCATENATE(IF(HOUR(I93)&lt;10,"0",""),HOUR(I93),":",IF(MINUTE(I93)&lt;10,"0",""),MINUTE(I93))&amp;IF(I93&lt;H93," +1",""),L93)</x:f>
        <x:v>14:00–22:00</x:v>
      </x:c>
      <x:c r="K13" s="40" t="str">
        <x:f>IF($L$94="Готово",CONCATENATE(IF(HOUR(H94)&lt;10,"0",""),HOUR(H94),":",IF(MINUTE(H94)&lt;10,"0",""),MINUTE(H94))&amp;"–"&amp;CONCATENATE(IF(HOUR(I94)&lt;10,"0",""),HOUR(I94),":",IF(MINUTE(I94)&lt;10,"0",""),MINUTE(I94))&amp;IF(I94&lt;H94," +1",""),L94)</x:f>
        <x:v>14:00–22:00</x:v>
      </x:c>
      <x:c r="L13" s="40" t="str">
        <x:f>IF($L$95="Готово",CONCATENATE(IF(HOUR(H95)&lt;10,"0",""),HOUR(H95),":",IF(MINUTE(H95)&lt;10,"0",""),MINUTE(H95))&amp;"–"&amp;CONCATENATE(IF(HOUR(I95)&lt;10,"0",""),HOUR(I95),":",IF(MINUTE(I95)&lt;10,"0",""),MINUTE(I95))&amp;IF(I95&lt;H95," +1",""),L95)</x:f>
        <x:v>14:00–22:00</x:v>
      </x:c>
      <x:c r="M13" s="40" t="str">
        <x:f>IF($L$96="Готово",CONCATENATE(IF(HOUR(H96)&lt;10,"0",""),HOUR(H96),":",IF(MINUTE(H96)&lt;10,"0",""),MINUTE(H96))&amp;"–"&amp;CONCATENATE(IF(HOUR(I96)&lt;10,"0",""),HOUR(I96),":",IF(MINUTE(I96)&lt;10,"0",""),MINUTE(I96))&amp;IF(I96&lt;H96," +1",""),L96)</x:f>
        <x:v>Выходной</x:v>
      </x:c>
      <x:c r="N13" s="40" t="str">
        <x:f>IF($L$97="Готово",CONCATENATE(IF(HOUR(H97)&lt;10,"0",""),HOUR(H97),":",IF(MINUTE(H97)&lt;10,"0",""),MINUTE(H97))&amp;"–"&amp;CONCATENATE(IF(HOUR(I97)&lt;10,"0",""),HOUR(I97),":",IF(MINUTE(I97)&lt;10,"0",""),MINUTE(I97))&amp;IF(I97&lt;H97," +1",""),L97)</x:f>
        <x:v>Выходной</x:v>
      </x:c>
      <x:c r="O13" s="40" t="str">
        <x:f>IF($L$98="Готово",CONCATENATE(IF(HOUR(H98)&lt;10,"0",""),HOUR(H98),":",IF(MINUTE(H98)&lt;10,"0",""),MINUTE(H98))&amp;"–"&amp;CONCATENATE(IF(HOUR(I98)&lt;10,"0",""),HOUR(I98),":",IF(MINUTE(I98)&lt;10,"0",""),MINUTE(I98))&amp;IF(I98&lt;H98," +1",""),L98)</x:f>
        <x:v>14:00–22:00</x:v>
      </x:c>
      <x:c r="P13" s="40" t="str">
        <x:f>IF($L$99="Готово",CONCATENATE(IF(HOUR(H99)&lt;10,"0",""),HOUR(H99),":",IF(MINUTE(H99)&lt;10,"0",""),MINUTE(H99))&amp;"–"&amp;CONCATENATE(IF(HOUR(I99)&lt;10,"0",""),HOUR(I99),":",IF(MINUTE(I99)&lt;10,"0",""),MINUTE(I99))&amp;IF(I99&lt;H99," +1",""),L99)</x:f>
        <x:v>14:00–22:00</x:v>
      </x:c>
      <x:c r="Q13" s="40" t="str">
        <x:f>IF($L$100="Готово",CONCATENATE(IF(HOUR(H100)&lt;10,"0",""),HOUR(H100),":",IF(MINUTE(H100)&lt;10,"0",""),MINUTE(H100))&amp;"–"&amp;CONCATENATE(IF(HOUR(I100)&lt;10,"0",""),HOUR(I100),":",IF(MINUTE(I100)&lt;10,"0",""),MINUTE(I100))&amp;IF(I100&lt;H100," +1",""),L100)</x:f>
        <x:v>14:00–22:00</x:v>
      </x:c>
      <x:c r="R13" s="40" t="str">
        <x:f>IF($L$101="Готово",CONCATENATE(IF(HOUR(H101)&lt;10,"0",""),HOUR(H101),":",IF(MINUTE(H101)&lt;10,"0",""),MINUTE(H101))&amp;"–"&amp;CONCATENATE(IF(HOUR(I101)&lt;10,"0",""),HOUR(I101),":",IF(MINUTE(I101)&lt;10,"0",""),MINUTE(I101))&amp;IF(I101&lt;H101," +1",""),L101)</x:f>
        <x:v>14:00–22:00</x:v>
      </x:c>
      <x:c r="S13" s="40" t="str">
        <x:f>IF($L$102="Готово",CONCATENATE(IF(HOUR(H102)&lt;10,"0",""),HOUR(H102),":",IF(MINUTE(H102)&lt;10,"0",""),MINUTE(H102))&amp;"–"&amp;CONCATENATE(IF(HOUR(I102)&lt;10,"0",""),HOUR(I102),":",IF(MINUTE(I102)&lt;10,"0",""),MINUTE(I102))&amp;IF(I102&lt;H102," +1",""),L102)</x:f>
        <x:v>14:00–22:00</x:v>
      </x:c>
      <x:c r="T13" s="40" t="str">
        <x:f>IF($L$103="Готово",CONCATENATE(IF(HOUR(H103)&lt;10,"0",""),HOUR(H103),":",IF(MINUTE(H103)&lt;10,"0",""),MINUTE(H103))&amp;"–"&amp;CONCATENATE(IF(HOUR(I103)&lt;10,"0",""),HOUR(I103),":",IF(MINUTE(I103)&lt;10,"0",""),MINUTE(I103))&amp;IF(I103&lt;H103," +1",""),L103)</x:f>
        <x:v>Выходной</x:v>
      </x:c>
      <x:c r="U13" s="40" t="str">
        <x:f>IF($L$104="Готово",CONCATENATE(IF(HOUR(H104)&lt;10,"0",""),HOUR(H104),":",IF(MINUTE(H104)&lt;10,"0",""),MINUTE(H104))&amp;"–"&amp;CONCATENATE(IF(HOUR(I104)&lt;10,"0",""),HOUR(I104),":",IF(MINUTE(I104)&lt;10,"0",""),MINUTE(I104))&amp;IF(I104&lt;H104," +1",""),L104)</x:f>
        <x:v>Выходной</x:v>
      </x:c>
      <x:c r="V13" s="40" t="str">
        <x:f>IF($L$105="Готово",CONCATENATE(IF(HOUR(H105)&lt;10,"0",""),HOUR(H105),":",IF(MINUTE(H105)&lt;10,"0",""),MINUTE(H105))&amp;"–"&amp;CONCATENATE(IF(HOUR(I105)&lt;10,"0",""),HOUR(I105),":",IF(MINUTE(I105)&lt;10,"0",""),MINUTE(I105))&amp;IF(I105&lt;H105," +1",""),L105)</x:f>
        <x:v>14:00–22:00</x:v>
      </x:c>
      <x:c r="W13" s="40" t="str">
        <x:f>IF($L$106="Готово",CONCATENATE(IF(HOUR(H106)&lt;10,"0",""),HOUR(H106),":",IF(MINUTE(H106)&lt;10,"0",""),MINUTE(H106))&amp;"–"&amp;CONCATENATE(IF(HOUR(I106)&lt;10,"0",""),HOUR(I106),":",IF(MINUTE(I106)&lt;10,"0",""),MINUTE(I106))&amp;IF(I106&lt;H106," +1",""),L106)</x:f>
        <x:v>14:00–22:00</x:v>
      </x:c>
      <x:c r="X13" s="40" t="str">
        <x:f>IF($L$107="Готово",CONCATENATE(IF(HOUR(H107)&lt;10,"0",""),HOUR(H107),":",IF(MINUTE(H107)&lt;10,"0",""),MINUTE(H107))&amp;"–"&amp;CONCATENATE(IF(HOUR(I107)&lt;10,"0",""),HOUR(I107),":",IF(MINUTE(I107)&lt;10,"0",""),MINUTE(I107))&amp;IF(I107&lt;H107," +1",""),L107)</x:f>
        <x:v>14:00–22:00</x:v>
      </x:c>
      <x:c r="Y13" s="40" t="str">
        <x:f>IF($L$108="Готово",CONCATENATE(IF(HOUR(H108)&lt;10,"0",""),HOUR(H108),":",IF(MINUTE(H108)&lt;10,"0",""),MINUTE(H108))&amp;"–"&amp;CONCATENATE(IF(HOUR(I108)&lt;10,"0",""),HOUR(I108),":",IF(MINUTE(I108)&lt;10,"0",""),MINUTE(I108))&amp;IF(I108&lt;H108," +1",""),L108)</x:f>
        <x:v>14:00–22:00</x:v>
      </x:c>
      <x:c r="Z13" s="40" t="str">
        <x:f>IF($L$109="Готово",CONCATENATE(IF(HOUR(H109)&lt;10,"0",""),HOUR(H109),":",IF(MINUTE(H109)&lt;10,"0",""),MINUTE(H109))&amp;"–"&amp;CONCATENATE(IF(HOUR(I109)&lt;10,"0",""),HOUR(I109),":",IF(MINUTE(I109)&lt;10,"0",""),MINUTE(I109))&amp;IF(I109&lt;H109," +1",""),L109)</x:f>
        <x:v>14:00–22:00</x:v>
      </x:c>
      <x:c r="AA13" s="40" t="str">
        <x:f>IF($L$110="Готово",CONCATENATE(IF(HOUR(H110)&lt;10,"0",""),HOUR(H110),":",IF(MINUTE(H110)&lt;10,"0",""),MINUTE(H110))&amp;"–"&amp;CONCATENATE(IF(HOUR(I110)&lt;10,"0",""),HOUR(I110),":",IF(MINUTE(I110)&lt;10,"0",""),MINUTE(I110))&amp;IF(I110&lt;H110," +1",""),L110)</x:f>
        <x:v>Выходной</x:v>
      </x:c>
      <x:c r="AB13" s="40" t="str">
        <x:f>IF($L$111="Готово",CONCATENATE(IF(HOUR(H111)&lt;10,"0",""),HOUR(H111),":",IF(MINUTE(H111)&lt;10,"0",""),MINUTE(H111))&amp;"–"&amp;CONCATENATE(IF(HOUR(I111)&lt;10,"0",""),HOUR(I111),":",IF(MINUTE(I111)&lt;10,"0",""),MINUTE(I111))&amp;IF(I111&lt;H111," +1",""),L111)</x:f>
        <x:v>Выходной</x:v>
      </x:c>
      <x:c r="AC13" s="40" t="str">
        <x:f>IF($L$112="Готово",CONCATENATE(IF(HOUR(H112)&lt;10,"0",""),HOUR(H112),":",IF(MINUTE(H112)&lt;10,"0",""),MINUTE(H112))&amp;"–"&amp;CONCATENATE(IF(HOUR(I112)&lt;10,"0",""),HOUR(I112),":",IF(MINUTE(I112)&lt;10,"0",""),MINUTE(I112))&amp;IF(I112&lt;H112," +1",""),L112)</x:f>
        <x:v>14:00–22:00</x:v>
      </x:c>
      <x:c r="AD13" s="40" t="str">
        <x:f>IF($L$113="Готово",CONCATENATE(IF(HOUR(H113)&lt;10,"0",""),HOUR(H113),":",IF(MINUTE(H113)&lt;10,"0",""),MINUTE(H113))&amp;"–"&amp;CONCATENATE(IF(HOUR(I113)&lt;10,"0",""),HOUR(I113),":",IF(MINUTE(I113)&lt;10,"0",""),MINUTE(I113))&amp;IF(I113&lt;H113," +1",""),L113)</x:f>
        <x:v>14:00–22:00</x:v>
      </x:c>
      <x:c r="AE13" s="40" t="str">
        <x:f>IF($L$114="Готово",CONCATENATE(IF(HOUR(H114)&lt;10,"0",""),HOUR(H114),":",IF(MINUTE(H114)&lt;10,"0",""),MINUTE(H114))&amp;"–"&amp;CONCATENATE(IF(HOUR(I114)&lt;10,"0",""),HOUR(I114),":",IF(MINUTE(I114)&lt;10,"0",""),MINUTE(I114))&amp;IF(I114&lt;H114," +1",""),L114)</x:f>
        <x:v>14:00–22:00</x:v>
      </x:c>
      <x:c r="AF13" s="40" t="str">
        <x:f>IF($L$115="Готово",CONCATENATE(IF(HOUR(H115)&lt;10,"0",""),HOUR(H115),":",IF(MINUTE(H115)&lt;10,"0",""),MINUTE(H115))&amp;"–"&amp;CONCATENATE(IF(HOUR(I115)&lt;10,"0",""),HOUR(I115),":",IF(MINUTE(I115)&lt;10,"0",""),MINUTE(I115))&amp;IF(I115&lt;H115," +1",""),L115)</x:f>
        <x:v>14:00–22:00</x:v>
      </x:c>
      <x:c r="AG13" s="40" t="str">
        <x:f>IF($L$116="Готово",CONCATENATE(IF(HOUR(H116)&lt;10,"0",""),HOUR(H116),":",IF(MINUTE(H116)&lt;10,"0",""),MINUTE(H116))&amp;"–"&amp;CONCATENATE(IF(HOUR(I116)&lt;10,"0",""),HOUR(I116),":",IF(MINUTE(I116)&lt;10,"0",""),MINUTE(I116))&amp;IF(I116&lt;H116," +1",""),L116)</x:f>
        <x:v>14:00–22:00</x:v>
      </x:c>
      <x:c r="AH13" s="40" t="str">
        <x:f>IF($L$117="Готово",CONCATENATE(IF(HOUR(H117)&lt;10,"0",""),HOUR(H117),":",IF(MINUTE(H117)&lt;10,"0",""),MINUTE(H117))&amp;"–"&amp;CONCATENATE(IF(HOUR(I117)&lt;10,"0",""),HOUR(I117),":",IF(MINUTE(I117)&lt;10,"0",""),MINUTE(I117))&amp;IF(I117&lt;H117," +1",""),L117)</x:f>
      </x:c>
      <x:c r="AI13" s="46"/>
      <x:c r="AJ13" s="48"/>
      <x:c r="AK13" s="3"/>
    </x:row>
    <x:row r="14" ht="21" customHeight="1">
      <x:c r="A14" s="3"/>
      <x:c r="B14" s="33" t="str">
        <x:v>Вера</x:v>
      </x:c>
      <x:c r="C14" s="34" t="str">
        <x:v>Официант</x:v>
      </x:c>
      <x:c r="D14" s="37" t="str">
        <x:v>Р</x:v>
      </x:c>
      <x:c r="E14" s="37" t="str">
        <x:v>Р</x:v>
      </x:c>
      <x:c r="F14" s="37" t="str">
        <x:v>Р</x:v>
      </x:c>
      <x:c r="G14" s="37" t="str">
        <x:v>В</x:v>
      </x:c>
      <x:c r="H14" s="37" t="str">
        <x:v>В</x:v>
      </x:c>
      <x:c r="I14" s="37" t="str">
        <x:v>Р</x:v>
      </x:c>
      <x:c r="J14" s="37" t="str">
        <x:v>Р</x:v>
      </x:c>
      <x:c r="K14" s="37" t="str">
        <x:v>Р</x:v>
      </x:c>
      <x:c r="L14" s="37" t="str">
        <x:v>Р</x:v>
      </x:c>
      <x:c r="M14" s="37" t="str">
        <x:v>Р</x:v>
      </x:c>
      <x:c r="N14" s="37" t="str">
        <x:v>В</x:v>
      </x:c>
      <x:c r="O14" s="37" t="str">
        <x:v>В</x:v>
      </x:c>
      <x:c r="P14" s="37" t="str">
        <x:v>Р</x:v>
      </x:c>
      <x:c r="Q14" s="37" t="str">
        <x:v>Р</x:v>
      </x:c>
      <x:c r="R14" s="37" t="str">
        <x:v>Р</x:v>
      </x:c>
      <x:c r="S14" s="37" t="str">
        <x:v>Р</x:v>
      </x:c>
      <x:c r="T14" s="37" t="str">
        <x:v>Р</x:v>
      </x:c>
      <x:c r="U14" s="37" t="str">
        <x:v>В</x:v>
      </x:c>
      <x:c r="V14" s="37" t="str">
        <x:v>В</x:v>
      </x:c>
      <x:c r="W14" s="37" t="str">
        <x:v>Р</x:v>
      </x:c>
      <x:c r="X14" s="37" t="str">
        <x:v>Р</x:v>
      </x:c>
      <x:c r="Y14" s="37" t="str">
        <x:v>Р</x:v>
      </x:c>
      <x:c r="Z14" s="37" t="str">
        <x:v>Р</x:v>
      </x:c>
      <x:c r="AA14" s="37" t="str">
        <x:v>Р</x:v>
      </x:c>
      <x:c r="AB14" s="37" t="str">
        <x:v>В</x:v>
      </x:c>
      <x:c r="AC14" s="37" t="str">
        <x:v>В</x:v>
      </x:c>
      <x:c r="AD14" s="37" t="str">
        <x:v>Р</x:v>
      </x:c>
      <x:c r="AE14" s="37" t="str">
        <x:v>Р</x:v>
      </x:c>
      <x:c r="AF14" s="37" t="str">
        <x:v>Р</x:v>
      </x:c>
      <x:c r="AG14" s="37" t="str">
        <x:v>Р</x:v>
      </x:c>
      <x:c r="AH14" s="37"/>
      <x:c r="AI14" s="45" t="n">
        <x:f>IF(COUNTA(D14:AH14)=0,IF($B14="","",0),IF(COUNT(K118:K148)=31,SUM(K118:K148),"Проверить"))</x:f>
        <x:v>165</x:v>
      </x:c>
      <x:c r="AJ14" s="47" t="n">
        <x:f>IF(ISTEXT(AI14),AI14,COUNTIFS(K118:K148,"&gt;0"))</x:f>
        <x:v>22</x:v>
      </x:c>
      <x:c r="AK14" s="3"/>
    </x:row>
    <x:row r="15" ht="18" customHeight="1">
      <x:c r="A15" s="3"/>
      <x:c r="B15" s="38"/>
      <x:c r="C15" s="39"/>
      <x:c r="D15" s="40" t="str">
        <x:f>IF($L$118="Готово",CONCATENATE(IF(HOUR(H118)&lt;10,"0",""),HOUR(H118),":",IF(MINUTE(H118)&lt;10,"0",""),MINUTE(H118))&amp;"–"&amp;CONCATENATE(IF(HOUR(I118)&lt;10,"0",""),HOUR(I118),":",IF(MINUTE(I118)&lt;10,"0",""),MINUTE(I118))&amp;IF(I118&lt;H118," +1",""),L118)</x:f>
        <x:v>10:00–18:00</x:v>
      </x:c>
      <x:c r="E15" s="40" t="str">
        <x:f>IF($L$119="Готово",CONCATENATE(IF(HOUR(H119)&lt;10,"0",""),HOUR(H119),":",IF(MINUTE(H119)&lt;10,"0",""),MINUTE(H119))&amp;"–"&amp;CONCATENATE(IF(HOUR(I119)&lt;10,"0",""),HOUR(I119),":",IF(MINUTE(I119)&lt;10,"0",""),MINUTE(I119))&amp;IF(I119&lt;H119," +1",""),L119)</x:f>
        <x:v>10:00–18:00</x:v>
      </x:c>
      <x:c r="F15" s="40" t="str">
        <x:f>IF($L$120="Готово",CONCATENATE(IF(HOUR(H120)&lt;10,"0",""),HOUR(H120),":",IF(MINUTE(H120)&lt;10,"0",""),MINUTE(H120))&amp;"–"&amp;CONCATENATE(IF(HOUR(I120)&lt;10,"0",""),HOUR(I120),":",IF(MINUTE(I120)&lt;10,"0",""),MINUTE(I120))&amp;IF(I120&lt;H120," +1",""),L120)</x:f>
        <x:v>10:00–18:00</x:v>
      </x:c>
      <x:c r="G15" s="40" t="str">
        <x:f>IF($L$121="Готово",CONCATENATE(IF(HOUR(H121)&lt;10,"0",""),HOUR(H121),":",IF(MINUTE(H121)&lt;10,"0",""),MINUTE(H121))&amp;"–"&amp;CONCATENATE(IF(HOUR(I121)&lt;10,"0",""),HOUR(I121),":",IF(MINUTE(I121)&lt;10,"0",""),MINUTE(I121))&amp;IF(I121&lt;H121," +1",""),L121)</x:f>
        <x:v>Выходной</x:v>
      </x:c>
      <x:c r="H15" s="40" t="str">
        <x:f>IF($L$122="Готово",CONCATENATE(IF(HOUR(H122)&lt;10,"0",""),HOUR(H122),":",IF(MINUTE(H122)&lt;10,"0",""),MINUTE(H122))&amp;"–"&amp;CONCATENATE(IF(HOUR(I122)&lt;10,"0",""),HOUR(I122),":",IF(MINUTE(I122)&lt;10,"0",""),MINUTE(I122))&amp;IF(I122&lt;H122," +1",""),L122)</x:f>
        <x:v>Выходной</x:v>
      </x:c>
      <x:c r="I15" s="40" t="str">
        <x:f>IF($L$123="Готово",CONCATENATE(IF(HOUR(H123)&lt;10,"0",""),HOUR(H123),":",IF(MINUTE(H123)&lt;10,"0",""),MINUTE(H123))&amp;"–"&amp;CONCATENATE(IF(HOUR(I123)&lt;10,"0",""),HOUR(I123),":",IF(MINUTE(I123)&lt;10,"0",""),MINUTE(I123))&amp;IF(I123&lt;H123," +1",""),L123)</x:f>
        <x:v>10:00–18:00</x:v>
      </x:c>
      <x:c r="J15" s="40" t="str">
        <x:f>IF($L$124="Готово",CONCATENATE(IF(HOUR(H124)&lt;10,"0",""),HOUR(H124),":",IF(MINUTE(H124)&lt;10,"0",""),MINUTE(H124))&amp;"–"&amp;CONCATENATE(IF(HOUR(I124)&lt;10,"0",""),HOUR(I124),":",IF(MINUTE(I124)&lt;10,"0",""),MINUTE(I124))&amp;IF(I124&lt;H124," +1",""),L124)</x:f>
        <x:v>10:00–18:00</x:v>
      </x:c>
      <x:c r="K15" s="40" t="str">
        <x:f>IF($L$125="Готово",CONCATENATE(IF(HOUR(H125)&lt;10,"0",""),HOUR(H125),":",IF(MINUTE(H125)&lt;10,"0",""),MINUTE(H125))&amp;"–"&amp;CONCATENATE(IF(HOUR(I125)&lt;10,"0",""),HOUR(I125),":",IF(MINUTE(I125)&lt;10,"0",""),MINUTE(I125))&amp;IF(I125&lt;H125," +1",""),L125)</x:f>
        <x:v>10:00–18:00</x:v>
      </x:c>
      <x:c r="L15" s="40" t="str">
        <x:f>IF($L$126="Готово",CONCATENATE(IF(HOUR(H126)&lt;10,"0",""),HOUR(H126),":",IF(MINUTE(H126)&lt;10,"0",""),MINUTE(H126))&amp;"–"&amp;CONCATENATE(IF(HOUR(I126)&lt;10,"0",""),HOUR(I126),":",IF(MINUTE(I126)&lt;10,"0",""),MINUTE(I126))&amp;IF(I126&lt;H126," +1",""),L126)</x:f>
        <x:v>10:00–18:00</x:v>
      </x:c>
      <x:c r="M15" s="40" t="str">
        <x:f>IF($L$127="Готово",CONCATENATE(IF(HOUR(H127)&lt;10,"0",""),HOUR(H127),":",IF(MINUTE(H127)&lt;10,"0",""),MINUTE(H127))&amp;"–"&amp;CONCATENATE(IF(HOUR(I127)&lt;10,"0",""),HOUR(I127),":",IF(MINUTE(I127)&lt;10,"0",""),MINUTE(I127))&amp;IF(I127&lt;H127," +1",""),L127)</x:f>
        <x:v>10:00–18:00</x:v>
      </x:c>
      <x:c r="N15" s="40" t="str">
        <x:f>IF($L$128="Готово",CONCATENATE(IF(HOUR(H128)&lt;10,"0",""),HOUR(H128),":",IF(MINUTE(H128)&lt;10,"0",""),MINUTE(H128))&amp;"–"&amp;CONCATENATE(IF(HOUR(I128)&lt;10,"0",""),HOUR(I128),":",IF(MINUTE(I128)&lt;10,"0",""),MINUTE(I128))&amp;IF(I128&lt;H128," +1",""),L128)</x:f>
        <x:v>Выходной</x:v>
      </x:c>
      <x:c r="O15" s="40" t="str">
        <x:f>IF($L$129="Готово",CONCATENATE(IF(HOUR(H129)&lt;10,"0",""),HOUR(H129),":",IF(MINUTE(H129)&lt;10,"0",""),MINUTE(H129))&amp;"–"&amp;CONCATENATE(IF(HOUR(I129)&lt;10,"0",""),HOUR(I129),":",IF(MINUTE(I129)&lt;10,"0",""),MINUTE(I129))&amp;IF(I129&lt;H129," +1",""),L129)</x:f>
        <x:v>Выходной</x:v>
      </x:c>
      <x:c r="P15" s="40" t="str">
        <x:f>IF($L$130="Готово",CONCATENATE(IF(HOUR(H130)&lt;10,"0",""),HOUR(H130),":",IF(MINUTE(H130)&lt;10,"0",""),MINUTE(H130))&amp;"–"&amp;CONCATENATE(IF(HOUR(I130)&lt;10,"0",""),HOUR(I130),":",IF(MINUTE(I130)&lt;10,"0",""),MINUTE(I130))&amp;IF(I130&lt;H130," +1",""),L130)</x:f>
        <x:v>10:00–18:00</x:v>
      </x:c>
      <x:c r="Q15" s="40" t="str">
        <x:f>IF($L$131="Готово",CONCATENATE(IF(HOUR(H131)&lt;10,"0",""),HOUR(H131),":",IF(MINUTE(H131)&lt;10,"0",""),MINUTE(H131))&amp;"–"&amp;CONCATENATE(IF(HOUR(I131)&lt;10,"0",""),HOUR(I131),":",IF(MINUTE(I131)&lt;10,"0",""),MINUTE(I131))&amp;IF(I131&lt;H131," +1",""),L131)</x:f>
        <x:v>10:00–18:00</x:v>
      </x:c>
      <x:c r="R15" s="40" t="str">
        <x:f>IF($L$132="Готово",CONCATENATE(IF(HOUR(H132)&lt;10,"0",""),HOUR(H132),":",IF(MINUTE(H132)&lt;10,"0",""),MINUTE(H132))&amp;"–"&amp;CONCATENATE(IF(HOUR(I132)&lt;10,"0",""),HOUR(I132),":",IF(MINUTE(I132)&lt;10,"0",""),MINUTE(I132))&amp;IF(I132&lt;H132," +1",""),L132)</x:f>
        <x:v>10:00–18:00</x:v>
      </x:c>
      <x:c r="S15" s="40" t="str">
        <x:f>IF($L$133="Готово",CONCATENATE(IF(HOUR(H133)&lt;10,"0",""),HOUR(H133),":",IF(MINUTE(H133)&lt;10,"0",""),MINUTE(H133))&amp;"–"&amp;CONCATENATE(IF(HOUR(I133)&lt;10,"0",""),HOUR(I133),":",IF(MINUTE(I133)&lt;10,"0",""),MINUTE(I133))&amp;IF(I133&lt;H133," +1",""),L133)</x:f>
        <x:v>10:00–18:00</x:v>
      </x:c>
      <x:c r="T15" s="40" t="str">
        <x:f>IF($L$134="Готово",CONCATENATE(IF(HOUR(H134)&lt;10,"0",""),HOUR(H134),":",IF(MINUTE(H134)&lt;10,"0",""),MINUTE(H134))&amp;"–"&amp;CONCATENATE(IF(HOUR(I134)&lt;10,"0",""),HOUR(I134),":",IF(MINUTE(I134)&lt;10,"0",""),MINUTE(I134))&amp;IF(I134&lt;H134," +1",""),L134)</x:f>
        <x:v>10:00–18:00</x:v>
      </x:c>
      <x:c r="U15" s="40" t="str">
        <x:f>IF($L$135="Готово",CONCATENATE(IF(HOUR(H135)&lt;10,"0",""),HOUR(H135),":",IF(MINUTE(H135)&lt;10,"0",""),MINUTE(H135))&amp;"–"&amp;CONCATENATE(IF(HOUR(I135)&lt;10,"0",""),HOUR(I135),":",IF(MINUTE(I135)&lt;10,"0",""),MINUTE(I135))&amp;IF(I135&lt;H135," +1",""),L135)</x:f>
        <x:v>Выходной</x:v>
      </x:c>
      <x:c r="V15" s="40" t="str">
        <x:f>IF($L$136="Готово",CONCATENATE(IF(HOUR(H136)&lt;10,"0",""),HOUR(H136),":",IF(MINUTE(H136)&lt;10,"0",""),MINUTE(H136))&amp;"–"&amp;CONCATENATE(IF(HOUR(I136)&lt;10,"0",""),HOUR(I136),":",IF(MINUTE(I136)&lt;10,"0",""),MINUTE(I136))&amp;IF(I136&lt;H136," +1",""),L136)</x:f>
        <x:v>Выходной</x:v>
      </x:c>
      <x:c r="W15" s="40" t="str">
        <x:f>IF($L$137="Готово",CONCATENATE(IF(HOUR(H137)&lt;10,"0",""),HOUR(H137),":",IF(MINUTE(H137)&lt;10,"0",""),MINUTE(H137))&amp;"–"&amp;CONCATENATE(IF(HOUR(I137)&lt;10,"0",""),HOUR(I137),":",IF(MINUTE(I137)&lt;10,"0",""),MINUTE(I137))&amp;IF(I137&lt;H137," +1",""),L137)</x:f>
        <x:v>10:00–18:00</x:v>
      </x:c>
      <x:c r="X15" s="40" t="str">
        <x:f>IF($L$138="Готово",CONCATENATE(IF(HOUR(H138)&lt;10,"0",""),HOUR(H138),":",IF(MINUTE(H138)&lt;10,"0",""),MINUTE(H138))&amp;"–"&amp;CONCATENATE(IF(HOUR(I138)&lt;10,"0",""),HOUR(I138),":",IF(MINUTE(I138)&lt;10,"0",""),MINUTE(I138))&amp;IF(I138&lt;H138," +1",""),L138)</x:f>
        <x:v>10:00–18:00</x:v>
      </x:c>
      <x:c r="Y15" s="40" t="str">
        <x:f>IF($L$139="Готово",CONCATENATE(IF(HOUR(H139)&lt;10,"0",""),HOUR(H139),":",IF(MINUTE(H139)&lt;10,"0",""),MINUTE(H139))&amp;"–"&amp;CONCATENATE(IF(HOUR(I139)&lt;10,"0",""),HOUR(I139),":",IF(MINUTE(I139)&lt;10,"0",""),MINUTE(I139))&amp;IF(I139&lt;H139," +1",""),L139)</x:f>
        <x:v>10:00–18:00</x:v>
      </x:c>
      <x:c r="Z15" s="40" t="str">
        <x:f>IF($L$140="Готово",CONCATENATE(IF(HOUR(H140)&lt;10,"0",""),HOUR(H140),":",IF(MINUTE(H140)&lt;10,"0",""),MINUTE(H140))&amp;"–"&amp;CONCATENATE(IF(HOUR(I140)&lt;10,"0",""),HOUR(I140),":",IF(MINUTE(I140)&lt;10,"0",""),MINUTE(I140))&amp;IF(I140&lt;H140," +1",""),L140)</x:f>
        <x:v>10:00–18:00</x:v>
      </x:c>
      <x:c r="AA15" s="40" t="str">
        <x:f>IF($L$141="Готово",CONCATENATE(IF(HOUR(H141)&lt;10,"0",""),HOUR(H141),":",IF(MINUTE(H141)&lt;10,"0",""),MINUTE(H141))&amp;"–"&amp;CONCATENATE(IF(HOUR(I141)&lt;10,"0",""),HOUR(I141),":",IF(MINUTE(I141)&lt;10,"0",""),MINUTE(I141))&amp;IF(I141&lt;H141," +1",""),L141)</x:f>
        <x:v>10:00–18:00</x:v>
      </x:c>
      <x:c r="AB15" s="40" t="str">
        <x:f>IF($L$142="Готово",CONCATENATE(IF(HOUR(H142)&lt;10,"0",""),HOUR(H142),":",IF(MINUTE(H142)&lt;10,"0",""),MINUTE(H142))&amp;"–"&amp;CONCATENATE(IF(HOUR(I142)&lt;10,"0",""),HOUR(I142),":",IF(MINUTE(I142)&lt;10,"0",""),MINUTE(I142))&amp;IF(I142&lt;H142," +1",""),L142)</x:f>
        <x:v>Выходной</x:v>
      </x:c>
      <x:c r="AC15" s="40" t="str">
        <x:f>IF($L$143="Готово",CONCATENATE(IF(HOUR(H143)&lt;10,"0",""),HOUR(H143),":",IF(MINUTE(H143)&lt;10,"0",""),MINUTE(H143))&amp;"–"&amp;CONCATENATE(IF(HOUR(I143)&lt;10,"0",""),HOUR(I143),":",IF(MINUTE(I143)&lt;10,"0",""),MINUTE(I143))&amp;IF(I143&lt;H143," +1",""),L143)</x:f>
        <x:v>Выходной</x:v>
      </x:c>
      <x:c r="AD15" s="40" t="str">
        <x:f>IF($L$144="Готово",CONCATENATE(IF(HOUR(H144)&lt;10,"0",""),HOUR(H144),":",IF(MINUTE(H144)&lt;10,"0",""),MINUTE(H144))&amp;"–"&amp;CONCATENATE(IF(HOUR(I144)&lt;10,"0",""),HOUR(I144),":",IF(MINUTE(I144)&lt;10,"0",""),MINUTE(I144))&amp;IF(I144&lt;H144," +1",""),L144)</x:f>
        <x:v>10:00–18:00</x:v>
      </x:c>
      <x:c r="AE15" s="40" t="str">
        <x:f>IF($L$145="Готово",CONCATENATE(IF(HOUR(H145)&lt;10,"0",""),HOUR(H145),":",IF(MINUTE(H145)&lt;10,"0",""),MINUTE(H145))&amp;"–"&amp;CONCATENATE(IF(HOUR(I145)&lt;10,"0",""),HOUR(I145),":",IF(MINUTE(I145)&lt;10,"0",""),MINUTE(I145))&amp;IF(I145&lt;H145," +1",""),L145)</x:f>
        <x:v>10:00–18:00</x:v>
      </x:c>
      <x:c r="AF15" s="40" t="str">
        <x:f>IF($L$146="Готово",CONCATENATE(IF(HOUR(H146)&lt;10,"0",""),HOUR(H146),":",IF(MINUTE(H146)&lt;10,"0",""),MINUTE(H146))&amp;"–"&amp;CONCATENATE(IF(HOUR(I146)&lt;10,"0",""),HOUR(I146),":",IF(MINUTE(I146)&lt;10,"0",""),MINUTE(I146))&amp;IF(I146&lt;H146," +1",""),L146)</x:f>
        <x:v>10:00–18:00</x:v>
      </x:c>
      <x:c r="AG15" s="40" t="str">
        <x:f>IF($L$147="Готово",CONCATENATE(IF(HOUR(H147)&lt;10,"0",""),HOUR(H147),":",IF(MINUTE(H147)&lt;10,"0",""),MINUTE(H147))&amp;"–"&amp;CONCATENATE(IF(HOUR(I147)&lt;10,"0",""),HOUR(I147),":",IF(MINUTE(I147)&lt;10,"0",""),MINUTE(I147))&amp;IF(I147&lt;H147," +1",""),L147)</x:f>
        <x:v>10:00–18:00</x:v>
      </x:c>
      <x:c r="AH15" s="40" t="str">
        <x:f>IF($L$148="Готово",CONCATENATE(IF(HOUR(H148)&lt;10,"0",""),HOUR(H148),":",IF(MINUTE(H148)&lt;10,"0",""),MINUTE(H148))&amp;"–"&amp;CONCATENATE(IF(HOUR(I148)&lt;10,"0",""),HOUR(I148),":",IF(MINUTE(I148)&lt;10,"0",""),MINUTE(I148))&amp;IF(I148&lt;H148," +1",""),L148)</x:f>
      </x:c>
      <x:c r="AI15" s="46"/>
      <x:c r="AJ15" s="48"/>
      <x:c r="AK15" s="3"/>
    </x:row>
    <x:row r="16" ht="21" customHeight="1">
      <x:c r="A16" s="3"/>
      <x:c r="B16" s="33" t="str">
        <x:v>Глеб</x:v>
      </x:c>
      <x:c r="C16" s="34" t="str">
        <x:v>Официант</x:v>
      </x:c>
      <x:c r="D16" s="37" t="str">
        <x:v>П</x:v>
      </x:c>
      <x:c r="E16" s="37" t="str">
        <x:v>П</x:v>
      </x:c>
      <x:c r="F16" s="37" t="str">
        <x:v>П</x:v>
      </x:c>
      <x:c r="G16" s="37" t="str">
        <x:v>П</x:v>
      </x:c>
      <x:c r="H16" s="37" t="str">
        <x:v>В</x:v>
      </x:c>
      <x:c r="I16" s="37" t="str">
        <x:v>В</x:v>
      </x:c>
      <x:c r="J16" s="37" t="str">
        <x:v>П</x:v>
      </x:c>
      <x:c r="K16" s="37" t="str">
        <x:v>П</x:v>
      </x:c>
      <x:c r="L16" s="37" t="str">
        <x:v>П</x:v>
      </x:c>
      <x:c r="M16" s="37" t="str">
        <x:v>П</x:v>
      </x:c>
      <x:c r="N16" s="37" t="str">
        <x:v>П</x:v>
      </x:c>
      <x:c r="O16" s="37" t="str">
        <x:v>В</x:v>
      </x:c>
      <x:c r="P16" s="37" t="str">
        <x:v>В</x:v>
      </x:c>
      <x:c r="Q16" s="37" t="str">
        <x:v>П</x:v>
      </x:c>
      <x:c r="R16" s="37" t="str">
        <x:v>П</x:v>
      </x:c>
      <x:c r="S16" s="37" t="str">
        <x:v>П</x:v>
      </x:c>
      <x:c r="T16" s="37" t="str">
        <x:v>П</x:v>
      </x:c>
      <x:c r="U16" s="37" t="str">
        <x:v>П</x:v>
      </x:c>
      <x:c r="V16" s="37" t="str">
        <x:v>В</x:v>
      </x:c>
      <x:c r="W16" s="37" t="str">
        <x:v>В</x:v>
      </x:c>
      <x:c r="X16" s="37" t="str">
        <x:v>П</x:v>
      </x:c>
      <x:c r="Y16" s="37" t="str">
        <x:v>П</x:v>
      </x:c>
      <x:c r="Z16" s="37" t="str">
        <x:v>П</x:v>
      </x:c>
      <x:c r="AA16" s="37" t="str">
        <x:v>П</x:v>
      </x:c>
      <x:c r="AB16" s="37" t="str">
        <x:v>П</x:v>
      </x:c>
      <x:c r="AC16" s="37" t="str">
        <x:v>В</x:v>
      </x:c>
      <x:c r="AD16" s="37" t="str">
        <x:v>В</x:v>
      </x:c>
      <x:c r="AE16" s="37" t="str">
        <x:v>П</x:v>
      </x:c>
      <x:c r="AF16" s="37" t="str">
        <x:v>П</x:v>
      </x:c>
      <x:c r="AG16" s="37" t="str">
        <x:v>П</x:v>
      </x:c>
      <x:c r="AH16" s="37"/>
      <x:c r="AI16" s="45" t="n">
        <x:f>IF(COUNTA(D16:AH16)=0,IF($B16="","",0),IF(COUNT(K149:K179)=31,SUM(K149:K179),"Проверить"))</x:f>
        <x:v>165</x:v>
      </x:c>
      <x:c r="AJ16" s="47" t="n">
        <x:f>IF(ISTEXT(AI16),AI16,COUNTIFS(K149:K179,"&gt;0"))</x:f>
        <x:v>22</x:v>
      </x:c>
      <x:c r="AK16" s="3"/>
    </x:row>
    <x:row r="17" ht="18" customHeight="1">
      <x:c r="A17" s="3"/>
      <x:c r="B17" s="38"/>
      <x:c r="C17" s="39"/>
      <x:c r="D17" s="40" t="str">
        <x:f>IF($L$149="Готово",CONCATENATE(IF(HOUR(H149)&lt;10,"0",""),HOUR(H149),":",IF(MINUTE(H149)&lt;10,"0",""),MINUTE(H149))&amp;"–"&amp;CONCATENATE(IF(HOUR(I149)&lt;10,"0",""),HOUR(I149),":",IF(MINUTE(I149)&lt;10,"0",""),MINUTE(I149))&amp;IF(I149&lt;H149," +1",""),L149)</x:f>
        <x:v>14:00–22:00</x:v>
      </x:c>
      <x:c r="E17" s="40" t="str">
        <x:f>IF($L$150="Готово",CONCATENATE(IF(HOUR(H150)&lt;10,"0",""),HOUR(H150),":",IF(MINUTE(H150)&lt;10,"0",""),MINUTE(H150))&amp;"–"&amp;CONCATENATE(IF(HOUR(I150)&lt;10,"0",""),HOUR(I150),":",IF(MINUTE(I150)&lt;10,"0",""),MINUTE(I150))&amp;IF(I150&lt;H150," +1",""),L150)</x:f>
        <x:v>14:00–22:00</x:v>
      </x:c>
      <x:c r="F17" s="40" t="str">
        <x:f>IF($L$151="Готово",CONCATENATE(IF(HOUR(H151)&lt;10,"0",""),HOUR(H151),":",IF(MINUTE(H151)&lt;10,"0",""),MINUTE(H151))&amp;"–"&amp;CONCATENATE(IF(HOUR(I151)&lt;10,"0",""),HOUR(I151),":",IF(MINUTE(I151)&lt;10,"0",""),MINUTE(I151))&amp;IF(I151&lt;H151," +1",""),L151)</x:f>
        <x:v>14:00–22:00</x:v>
      </x:c>
      <x:c r="G17" s="40" t="str">
        <x:f>IF($L$152="Готово",CONCATENATE(IF(HOUR(H152)&lt;10,"0",""),HOUR(H152),":",IF(MINUTE(H152)&lt;10,"0",""),MINUTE(H152))&amp;"–"&amp;CONCATENATE(IF(HOUR(I152)&lt;10,"0",""),HOUR(I152),":",IF(MINUTE(I152)&lt;10,"0",""),MINUTE(I152))&amp;IF(I152&lt;H152," +1",""),L152)</x:f>
        <x:v>14:00–22:00</x:v>
      </x:c>
      <x:c r="H17" s="40" t="str">
        <x:f>IF($L$153="Готово",CONCATENATE(IF(HOUR(H153)&lt;10,"0",""),HOUR(H153),":",IF(MINUTE(H153)&lt;10,"0",""),MINUTE(H153))&amp;"–"&amp;CONCATENATE(IF(HOUR(I153)&lt;10,"0",""),HOUR(I153),":",IF(MINUTE(I153)&lt;10,"0",""),MINUTE(I153))&amp;IF(I153&lt;H153," +1",""),L153)</x:f>
        <x:v>Выходной</x:v>
      </x:c>
      <x:c r="I17" s="40" t="str">
        <x:f>IF($L$154="Готово",CONCATENATE(IF(HOUR(H154)&lt;10,"0",""),HOUR(H154),":",IF(MINUTE(H154)&lt;10,"0",""),MINUTE(H154))&amp;"–"&amp;CONCATENATE(IF(HOUR(I154)&lt;10,"0",""),HOUR(I154),":",IF(MINUTE(I154)&lt;10,"0",""),MINUTE(I154))&amp;IF(I154&lt;H154," +1",""),L154)</x:f>
        <x:v>Выходной</x:v>
      </x:c>
      <x:c r="J17" s="40" t="str">
        <x:f>IF($L$155="Готово",CONCATENATE(IF(HOUR(H155)&lt;10,"0",""),HOUR(H155),":",IF(MINUTE(H155)&lt;10,"0",""),MINUTE(H155))&amp;"–"&amp;CONCATENATE(IF(HOUR(I155)&lt;10,"0",""),HOUR(I155),":",IF(MINUTE(I155)&lt;10,"0",""),MINUTE(I155))&amp;IF(I155&lt;H155," +1",""),L155)</x:f>
        <x:v>14:00–22:00</x:v>
      </x:c>
      <x:c r="K17" s="40" t="str">
        <x:f>IF($L$156="Готово",CONCATENATE(IF(HOUR(H156)&lt;10,"0",""),HOUR(H156),":",IF(MINUTE(H156)&lt;10,"0",""),MINUTE(H156))&amp;"–"&amp;CONCATENATE(IF(HOUR(I156)&lt;10,"0",""),HOUR(I156),":",IF(MINUTE(I156)&lt;10,"0",""),MINUTE(I156))&amp;IF(I156&lt;H156," +1",""),L156)</x:f>
        <x:v>14:00–22:00</x:v>
      </x:c>
      <x:c r="L17" s="40" t="str">
        <x:f>IF($L$157="Готово",CONCATENATE(IF(HOUR(H157)&lt;10,"0",""),HOUR(H157),":",IF(MINUTE(H157)&lt;10,"0",""),MINUTE(H157))&amp;"–"&amp;CONCATENATE(IF(HOUR(I157)&lt;10,"0",""),HOUR(I157),":",IF(MINUTE(I157)&lt;10,"0",""),MINUTE(I157))&amp;IF(I157&lt;H157," +1",""),L157)</x:f>
        <x:v>14:00–22:00</x:v>
      </x:c>
      <x:c r="M17" s="40" t="str">
        <x:f>IF($L$158="Готово",CONCATENATE(IF(HOUR(H158)&lt;10,"0",""),HOUR(H158),":",IF(MINUTE(H158)&lt;10,"0",""),MINUTE(H158))&amp;"–"&amp;CONCATENATE(IF(HOUR(I158)&lt;10,"0",""),HOUR(I158),":",IF(MINUTE(I158)&lt;10,"0",""),MINUTE(I158))&amp;IF(I158&lt;H158," +1",""),L158)</x:f>
        <x:v>14:00–22:00</x:v>
      </x:c>
      <x:c r="N17" s="40" t="str">
        <x:f>IF($L$159="Готово",CONCATENATE(IF(HOUR(H159)&lt;10,"0",""),HOUR(H159),":",IF(MINUTE(H159)&lt;10,"0",""),MINUTE(H159))&amp;"–"&amp;CONCATENATE(IF(HOUR(I159)&lt;10,"0",""),HOUR(I159),":",IF(MINUTE(I159)&lt;10,"0",""),MINUTE(I159))&amp;IF(I159&lt;H159," +1",""),L159)</x:f>
        <x:v>14:00–22:00</x:v>
      </x:c>
      <x:c r="O17" s="40" t="str">
        <x:f>IF($L$160="Готово",CONCATENATE(IF(HOUR(H160)&lt;10,"0",""),HOUR(H160),":",IF(MINUTE(H160)&lt;10,"0",""),MINUTE(H160))&amp;"–"&amp;CONCATENATE(IF(HOUR(I160)&lt;10,"0",""),HOUR(I160),":",IF(MINUTE(I160)&lt;10,"0",""),MINUTE(I160))&amp;IF(I160&lt;H160," +1",""),L160)</x:f>
        <x:v>Выходной</x:v>
      </x:c>
      <x:c r="P17" s="40" t="str">
        <x:f>IF($L$161="Готово",CONCATENATE(IF(HOUR(H161)&lt;10,"0",""),HOUR(H161),":",IF(MINUTE(H161)&lt;10,"0",""),MINUTE(H161))&amp;"–"&amp;CONCATENATE(IF(HOUR(I161)&lt;10,"0",""),HOUR(I161),":",IF(MINUTE(I161)&lt;10,"0",""),MINUTE(I161))&amp;IF(I161&lt;H161," +1",""),L161)</x:f>
        <x:v>Выходной</x:v>
      </x:c>
      <x:c r="Q17" s="40" t="str">
        <x:f>IF($L$162="Готово",CONCATENATE(IF(HOUR(H162)&lt;10,"0",""),HOUR(H162),":",IF(MINUTE(H162)&lt;10,"0",""),MINUTE(H162))&amp;"–"&amp;CONCATENATE(IF(HOUR(I162)&lt;10,"0",""),HOUR(I162),":",IF(MINUTE(I162)&lt;10,"0",""),MINUTE(I162))&amp;IF(I162&lt;H162," +1",""),L162)</x:f>
        <x:v>14:00–22:00</x:v>
      </x:c>
      <x:c r="R17" s="40" t="str">
        <x:f>IF($L$163="Готово",CONCATENATE(IF(HOUR(H163)&lt;10,"0",""),HOUR(H163),":",IF(MINUTE(H163)&lt;10,"0",""),MINUTE(H163))&amp;"–"&amp;CONCATENATE(IF(HOUR(I163)&lt;10,"0",""),HOUR(I163),":",IF(MINUTE(I163)&lt;10,"0",""),MINUTE(I163))&amp;IF(I163&lt;H163," +1",""),L163)</x:f>
        <x:v>14:00–22:00</x:v>
      </x:c>
      <x:c r="S17" s="40" t="str">
        <x:f>IF($L$164="Готово",CONCATENATE(IF(HOUR(H164)&lt;10,"0",""),HOUR(H164),":",IF(MINUTE(H164)&lt;10,"0",""),MINUTE(H164))&amp;"–"&amp;CONCATENATE(IF(HOUR(I164)&lt;10,"0",""),HOUR(I164),":",IF(MINUTE(I164)&lt;10,"0",""),MINUTE(I164))&amp;IF(I164&lt;H164," +1",""),L164)</x:f>
        <x:v>14:00–22:00</x:v>
      </x:c>
      <x:c r="T17" s="40" t="str">
        <x:f>IF($L$165="Готово",CONCATENATE(IF(HOUR(H165)&lt;10,"0",""),HOUR(H165),":",IF(MINUTE(H165)&lt;10,"0",""),MINUTE(H165))&amp;"–"&amp;CONCATENATE(IF(HOUR(I165)&lt;10,"0",""),HOUR(I165),":",IF(MINUTE(I165)&lt;10,"0",""),MINUTE(I165))&amp;IF(I165&lt;H165," +1",""),L165)</x:f>
        <x:v>14:00–22:00</x:v>
      </x:c>
      <x:c r="U17" s="40" t="str">
        <x:f>IF($L$166="Готово",CONCATENATE(IF(HOUR(H166)&lt;10,"0",""),HOUR(H166),":",IF(MINUTE(H166)&lt;10,"0",""),MINUTE(H166))&amp;"–"&amp;CONCATENATE(IF(HOUR(I166)&lt;10,"0",""),HOUR(I166),":",IF(MINUTE(I166)&lt;10,"0",""),MINUTE(I166))&amp;IF(I166&lt;H166," +1",""),L166)</x:f>
        <x:v>14:00–22:00</x:v>
      </x:c>
      <x:c r="V17" s="40" t="str">
        <x:f>IF($L$167="Готово",CONCATENATE(IF(HOUR(H167)&lt;10,"0",""),HOUR(H167),":",IF(MINUTE(H167)&lt;10,"0",""),MINUTE(H167))&amp;"–"&amp;CONCATENATE(IF(HOUR(I167)&lt;10,"0",""),HOUR(I167),":",IF(MINUTE(I167)&lt;10,"0",""),MINUTE(I167))&amp;IF(I167&lt;H167," +1",""),L167)</x:f>
        <x:v>Выходной</x:v>
      </x:c>
      <x:c r="W17" s="40" t="str">
        <x:f>IF($L$168="Готово",CONCATENATE(IF(HOUR(H168)&lt;10,"0",""),HOUR(H168),":",IF(MINUTE(H168)&lt;10,"0",""),MINUTE(H168))&amp;"–"&amp;CONCATENATE(IF(HOUR(I168)&lt;10,"0",""),HOUR(I168),":",IF(MINUTE(I168)&lt;10,"0",""),MINUTE(I168))&amp;IF(I168&lt;H168," +1",""),L168)</x:f>
        <x:v>Выходной</x:v>
      </x:c>
      <x:c r="X17" s="40" t="str">
        <x:f>IF($L$169="Готово",CONCATENATE(IF(HOUR(H169)&lt;10,"0",""),HOUR(H169),":",IF(MINUTE(H169)&lt;10,"0",""),MINUTE(H169))&amp;"–"&amp;CONCATENATE(IF(HOUR(I169)&lt;10,"0",""),HOUR(I169),":",IF(MINUTE(I169)&lt;10,"0",""),MINUTE(I169))&amp;IF(I169&lt;H169," +1",""),L169)</x:f>
        <x:v>14:00–22:00</x:v>
      </x:c>
      <x:c r="Y17" s="40" t="str">
        <x:f>IF($L$170="Готово",CONCATENATE(IF(HOUR(H170)&lt;10,"0",""),HOUR(H170),":",IF(MINUTE(H170)&lt;10,"0",""),MINUTE(H170))&amp;"–"&amp;CONCATENATE(IF(HOUR(I170)&lt;10,"0",""),HOUR(I170),":",IF(MINUTE(I170)&lt;10,"0",""),MINUTE(I170))&amp;IF(I170&lt;H170," +1",""),L170)</x:f>
        <x:v>14:00–22:00</x:v>
      </x:c>
      <x:c r="Z17" s="40" t="str">
        <x:f>IF($L$171="Готово",CONCATENATE(IF(HOUR(H171)&lt;10,"0",""),HOUR(H171),":",IF(MINUTE(H171)&lt;10,"0",""),MINUTE(H171))&amp;"–"&amp;CONCATENATE(IF(HOUR(I171)&lt;10,"0",""),HOUR(I171),":",IF(MINUTE(I171)&lt;10,"0",""),MINUTE(I171))&amp;IF(I171&lt;H171," +1",""),L171)</x:f>
        <x:v>14:00–22:00</x:v>
      </x:c>
      <x:c r="AA17" s="40" t="str">
        <x:f>IF($L$172="Готово",CONCATENATE(IF(HOUR(H172)&lt;10,"0",""),HOUR(H172),":",IF(MINUTE(H172)&lt;10,"0",""),MINUTE(H172))&amp;"–"&amp;CONCATENATE(IF(HOUR(I172)&lt;10,"0",""),HOUR(I172),":",IF(MINUTE(I172)&lt;10,"0",""),MINUTE(I172))&amp;IF(I172&lt;H172," +1",""),L172)</x:f>
        <x:v>14:00–22:00</x:v>
      </x:c>
      <x:c r="AB17" s="40" t="str">
        <x:f>IF($L$173="Готово",CONCATENATE(IF(HOUR(H173)&lt;10,"0",""),HOUR(H173),":",IF(MINUTE(H173)&lt;10,"0",""),MINUTE(H173))&amp;"–"&amp;CONCATENATE(IF(HOUR(I173)&lt;10,"0",""),HOUR(I173),":",IF(MINUTE(I173)&lt;10,"0",""),MINUTE(I173))&amp;IF(I173&lt;H173," +1",""),L173)</x:f>
        <x:v>14:00–22:00</x:v>
      </x:c>
      <x:c r="AC17" s="40" t="str">
        <x:f>IF($L$174="Готово",CONCATENATE(IF(HOUR(H174)&lt;10,"0",""),HOUR(H174),":",IF(MINUTE(H174)&lt;10,"0",""),MINUTE(H174))&amp;"–"&amp;CONCATENATE(IF(HOUR(I174)&lt;10,"0",""),HOUR(I174),":",IF(MINUTE(I174)&lt;10,"0",""),MINUTE(I174))&amp;IF(I174&lt;H174," +1",""),L174)</x:f>
        <x:v>Выходной</x:v>
      </x:c>
      <x:c r="AD17" s="40" t="str">
        <x:f>IF($L$175="Готово",CONCATENATE(IF(HOUR(H175)&lt;10,"0",""),HOUR(H175),":",IF(MINUTE(H175)&lt;10,"0",""),MINUTE(H175))&amp;"–"&amp;CONCATENATE(IF(HOUR(I175)&lt;10,"0",""),HOUR(I175),":",IF(MINUTE(I175)&lt;10,"0",""),MINUTE(I175))&amp;IF(I175&lt;H175," +1",""),L175)</x:f>
        <x:v>Выходной</x:v>
      </x:c>
      <x:c r="AE17" s="40" t="str">
        <x:f>IF($L$176="Готово",CONCATENATE(IF(HOUR(H176)&lt;10,"0",""),HOUR(H176),":",IF(MINUTE(H176)&lt;10,"0",""),MINUTE(H176))&amp;"–"&amp;CONCATENATE(IF(HOUR(I176)&lt;10,"0",""),HOUR(I176),":",IF(MINUTE(I176)&lt;10,"0",""),MINUTE(I176))&amp;IF(I176&lt;H176," +1",""),L176)</x:f>
        <x:v>14:00–22:00</x:v>
      </x:c>
      <x:c r="AF17" s="40" t="str">
        <x:f>IF($L$177="Готово",CONCATENATE(IF(HOUR(H177)&lt;10,"0",""),HOUR(H177),":",IF(MINUTE(H177)&lt;10,"0",""),MINUTE(H177))&amp;"–"&amp;CONCATENATE(IF(HOUR(I177)&lt;10,"0",""),HOUR(I177),":",IF(MINUTE(I177)&lt;10,"0",""),MINUTE(I177))&amp;IF(I177&lt;H177," +1",""),L177)</x:f>
        <x:v>14:00–22:00</x:v>
      </x:c>
      <x:c r="AG17" s="40" t="str">
        <x:f>IF($L$178="Готово",CONCATENATE(IF(HOUR(H178)&lt;10,"0",""),HOUR(H178),":",IF(MINUTE(H178)&lt;10,"0",""),MINUTE(H178))&amp;"–"&amp;CONCATENATE(IF(HOUR(I178)&lt;10,"0",""),HOUR(I178),":",IF(MINUTE(I178)&lt;10,"0",""),MINUTE(I178))&amp;IF(I178&lt;H178," +1",""),L178)</x:f>
        <x:v>14:00–22:00</x:v>
      </x:c>
      <x:c r="AH17" s="40" t="str">
        <x:f>IF($L$179="Готово",CONCATENATE(IF(HOUR(H179)&lt;10,"0",""),HOUR(H179),":",IF(MINUTE(H179)&lt;10,"0",""),MINUTE(H179))&amp;"–"&amp;CONCATENATE(IF(HOUR(I179)&lt;10,"0",""),HOUR(I179),":",IF(MINUTE(I179)&lt;10,"0",""),MINUTE(I179))&amp;IF(I179&lt;H179," +1",""),L179)</x:f>
      </x:c>
      <x:c r="AI17" s="46"/>
      <x:c r="AJ17" s="48"/>
      <x:c r="AK17" s="3"/>
    </x:row>
    <x:row r="18" ht="21" customHeight="1">
      <x:c r="A18" s="3"/>
      <x:c r="B18" s="33" t="str">
        <x:v>Дина</x:v>
      </x:c>
      <x:c r="C18" s="34" t="str">
        <x:v>Официант</x:v>
      </x:c>
      <x:c r="D18" s="37" t="str">
        <x:v>В</x:v>
      </x:c>
      <x:c r="E18" s="37" t="str">
        <x:v>Р</x:v>
      </x:c>
      <x:c r="F18" s="37" t="str">
        <x:v>Р</x:v>
      </x:c>
      <x:c r="G18" s="37" t="str">
        <x:v>Р</x:v>
      </x:c>
      <x:c r="H18" s="37" t="str">
        <x:v>Р</x:v>
      </x:c>
      <x:c r="I18" s="37" t="str">
        <x:v>В</x:v>
      </x:c>
      <x:c r="J18" s="37" t="str">
        <x:v>Р</x:v>
      </x:c>
      <x:c r="K18" s="37" t="str">
        <x:v>В</x:v>
      </x:c>
      <x:c r="L18" s="37" t="str">
        <x:v>Р</x:v>
      </x:c>
      <x:c r="M18" s="37" t="str">
        <x:v>Р</x:v>
      </x:c>
      <x:c r="N18" s="37" t="str">
        <x:v>Р</x:v>
      </x:c>
      <x:c r="O18" s="37" t="str">
        <x:v>Р</x:v>
      </x:c>
      <x:c r="P18" s="37" t="str">
        <x:v>В</x:v>
      </x:c>
      <x:c r="Q18" s="37" t="str">
        <x:v>Р</x:v>
      </x:c>
      <x:c r="R18" s="37" t="str">
        <x:v>В</x:v>
      </x:c>
      <x:c r="S18" s="37" t="str">
        <x:v>Р</x:v>
      </x:c>
      <x:c r="T18" s="37" t="str">
        <x:v>Р</x:v>
      </x:c>
      <x:c r="U18" s="37" t="str">
        <x:v>Р</x:v>
      </x:c>
      <x:c r="V18" s="37" t="str">
        <x:v>Р</x:v>
      </x:c>
      <x:c r="W18" s="37" t="str">
        <x:v>В</x:v>
      </x:c>
      <x:c r="X18" s="37" t="str">
        <x:v>Р</x:v>
      </x:c>
      <x:c r="Y18" s="37" t="str">
        <x:v>В</x:v>
      </x:c>
      <x:c r="Z18" s="37" t="str">
        <x:v>Р</x:v>
      </x:c>
      <x:c r="AA18" s="37" t="str">
        <x:v>Р</x:v>
      </x:c>
      <x:c r="AB18" s="37" t="str">
        <x:v>Р</x:v>
      </x:c>
      <x:c r="AC18" s="37" t="str">
        <x:v>Р</x:v>
      </x:c>
      <x:c r="AD18" s="37" t="str">
        <x:v>В</x:v>
      </x:c>
      <x:c r="AE18" s="37" t="str">
        <x:v>Р</x:v>
      </x:c>
      <x:c r="AF18" s="37" t="str">
        <x:v>В</x:v>
      </x:c>
      <x:c r="AG18" s="37" t="str">
        <x:v>Р</x:v>
      </x:c>
      <x:c r="AH18" s="37"/>
      <x:c r="AI18" s="45" t="n">
        <x:f>IF(COUNTA(D18:AH18)=0,IF($B18="","",0),IF(COUNT(K180:K210)=31,SUM(K180:K210),"Проверить"))</x:f>
        <x:v>157.5</x:v>
      </x:c>
      <x:c r="AJ18" s="47" t="n">
        <x:f>IF(ISTEXT(AI18),AI18,COUNTIFS(K180:K210,"&gt;0"))</x:f>
        <x:v>21</x:v>
      </x:c>
      <x:c r="AK18" s="3"/>
    </x:row>
    <x:row r="19" ht="18" customHeight="1">
      <x:c r="A19" s="3"/>
      <x:c r="B19" s="38"/>
      <x:c r="C19" s="39"/>
      <x:c r="D19" s="40" t="str">
        <x:f>IF($L$180="Готово",CONCATENATE(IF(HOUR(H180)&lt;10,"0",""),HOUR(H180),":",IF(MINUTE(H180)&lt;10,"0",""),MINUTE(H180))&amp;"–"&amp;CONCATENATE(IF(HOUR(I180)&lt;10,"0",""),HOUR(I180),":",IF(MINUTE(I180)&lt;10,"0",""),MINUTE(I180))&amp;IF(I180&lt;H180," +1",""),L180)</x:f>
        <x:v>Выходной</x:v>
      </x:c>
      <x:c r="E19" s="40" t="str">
        <x:f>IF($L$181="Готово",CONCATENATE(IF(HOUR(H181)&lt;10,"0",""),HOUR(H181),":",IF(MINUTE(H181)&lt;10,"0",""),MINUTE(H181))&amp;"–"&amp;CONCATENATE(IF(HOUR(I181)&lt;10,"0",""),HOUR(I181),":",IF(MINUTE(I181)&lt;10,"0",""),MINUTE(I181))&amp;IF(I181&lt;H181," +1",""),L181)</x:f>
        <x:v>10:00–18:00</x:v>
      </x:c>
      <x:c r="F19" s="40" t="str">
        <x:f>IF($L$182="Готово",CONCATENATE(IF(HOUR(H182)&lt;10,"0",""),HOUR(H182),":",IF(MINUTE(H182)&lt;10,"0",""),MINUTE(H182))&amp;"–"&amp;CONCATENATE(IF(HOUR(I182)&lt;10,"0",""),HOUR(I182),":",IF(MINUTE(I182)&lt;10,"0",""),MINUTE(I182))&amp;IF(I182&lt;H182," +1",""),L182)</x:f>
        <x:v>10:00–18:00</x:v>
      </x:c>
      <x:c r="G19" s="40" t="str">
        <x:f>IF($L$183="Готово",CONCATENATE(IF(HOUR(H183)&lt;10,"0",""),HOUR(H183),":",IF(MINUTE(H183)&lt;10,"0",""),MINUTE(H183))&amp;"–"&amp;CONCATENATE(IF(HOUR(I183)&lt;10,"0",""),HOUR(I183),":",IF(MINUTE(I183)&lt;10,"0",""),MINUTE(I183))&amp;IF(I183&lt;H183," +1",""),L183)</x:f>
        <x:v>10:00–18:00</x:v>
      </x:c>
      <x:c r="H19" s="40" t="str">
        <x:f>IF($L$184="Готово",CONCATENATE(IF(HOUR(H184)&lt;10,"0",""),HOUR(H184),":",IF(MINUTE(H184)&lt;10,"0",""),MINUTE(H184))&amp;"–"&amp;CONCATENATE(IF(HOUR(I184)&lt;10,"0",""),HOUR(I184),":",IF(MINUTE(I184)&lt;10,"0",""),MINUTE(I184))&amp;IF(I184&lt;H184," +1",""),L184)</x:f>
        <x:v>10:00–18:00</x:v>
      </x:c>
      <x:c r="I19" s="40" t="str">
        <x:f>IF($L$185="Готово",CONCATENATE(IF(HOUR(H185)&lt;10,"0",""),HOUR(H185),":",IF(MINUTE(H185)&lt;10,"0",""),MINUTE(H185))&amp;"–"&amp;CONCATENATE(IF(HOUR(I185)&lt;10,"0",""),HOUR(I185),":",IF(MINUTE(I185)&lt;10,"0",""),MINUTE(I185))&amp;IF(I185&lt;H185," +1",""),L185)</x:f>
        <x:v>Выходной</x:v>
      </x:c>
      <x:c r="J19" s="40" t="str">
        <x:f>IF($L$186="Готово",CONCATENATE(IF(HOUR(H186)&lt;10,"0",""),HOUR(H186),":",IF(MINUTE(H186)&lt;10,"0",""),MINUTE(H186))&amp;"–"&amp;CONCATENATE(IF(HOUR(I186)&lt;10,"0",""),HOUR(I186),":",IF(MINUTE(I186)&lt;10,"0",""),MINUTE(I186))&amp;IF(I186&lt;H186," +1",""),L186)</x:f>
        <x:v>10:00–18:00</x:v>
      </x:c>
      <x:c r="K19" s="40" t="str">
        <x:f>IF($L$187="Готово",CONCATENATE(IF(HOUR(H187)&lt;10,"0",""),HOUR(H187),":",IF(MINUTE(H187)&lt;10,"0",""),MINUTE(H187))&amp;"–"&amp;CONCATENATE(IF(HOUR(I187)&lt;10,"0",""),HOUR(I187),":",IF(MINUTE(I187)&lt;10,"0",""),MINUTE(I187))&amp;IF(I187&lt;H187," +1",""),L187)</x:f>
        <x:v>Выходной</x:v>
      </x:c>
      <x:c r="L19" s="40" t="str">
        <x:f>IF($L$188="Готово",CONCATENATE(IF(HOUR(H188)&lt;10,"0",""),HOUR(H188),":",IF(MINUTE(H188)&lt;10,"0",""),MINUTE(H188))&amp;"–"&amp;CONCATENATE(IF(HOUR(I188)&lt;10,"0",""),HOUR(I188),":",IF(MINUTE(I188)&lt;10,"0",""),MINUTE(I188))&amp;IF(I188&lt;H188," +1",""),L188)</x:f>
        <x:v>10:00–18:00</x:v>
      </x:c>
      <x:c r="M19" s="40" t="str">
        <x:f>IF($L$189="Готово",CONCATENATE(IF(HOUR(H189)&lt;10,"0",""),HOUR(H189),":",IF(MINUTE(H189)&lt;10,"0",""),MINUTE(H189))&amp;"–"&amp;CONCATENATE(IF(HOUR(I189)&lt;10,"0",""),HOUR(I189),":",IF(MINUTE(I189)&lt;10,"0",""),MINUTE(I189))&amp;IF(I189&lt;H189," +1",""),L189)</x:f>
        <x:v>10:00–18:00</x:v>
      </x:c>
      <x:c r="N19" s="40" t="str">
        <x:f>IF($L$190="Готово",CONCATENATE(IF(HOUR(H190)&lt;10,"0",""),HOUR(H190),":",IF(MINUTE(H190)&lt;10,"0",""),MINUTE(H190))&amp;"–"&amp;CONCATENATE(IF(HOUR(I190)&lt;10,"0",""),HOUR(I190),":",IF(MINUTE(I190)&lt;10,"0",""),MINUTE(I190))&amp;IF(I190&lt;H190," +1",""),L190)</x:f>
        <x:v>10:00–18:00</x:v>
      </x:c>
      <x:c r="O19" s="40" t="str">
        <x:f>IF($L$191="Готово",CONCATENATE(IF(HOUR(H191)&lt;10,"0",""),HOUR(H191),":",IF(MINUTE(H191)&lt;10,"0",""),MINUTE(H191))&amp;"–"&amp;CONCATENATE(IF(HOUR(I191)&lt;10,"0",""),HOUR(I191),":",IF(MINUTE(I191)&lt;10,"0",""),MINUTE(I191))&amp;IF(I191&lt;H191," +1",""),L191)</x:f>
        <x:v>10:00–18:00</x:v>
      </x:c>
      <x:c r="P19" s="40" t="str">
        <x:f>IF($L$192="Готово",CONCATENATE(IF(HOUR(H192)&lt;10,"0",""),HOUR(H192),":",IF(MINUTE(H192)&lt;10,"0",""),MINUTE(H192))&amp;"–"&amp;CONCATENATE(IF(HOUR(I192)&lt;10,"0",""),HOUR(I192),":",IF(MINUTE(I192)&lt;10,"0",""),MINUTE(I192))&amp;IF(I192&lt;H192," +1",""),L192)</x:f>
        <x:v>Выходной</x:v>
      </x:c>
      <x:c r="Q19" s="40" t="str">
        <x:f>IF($L$193="Готово",CONCATENATE(IF(HOUR(H193)&lt;10,"0",""),HOUR(H193),":",IF(MINUTE(H193)&lt;10,"0",""),MINUTE(H193))&amp;"–"&amp;CONCATENATE(IF(HOUR(I193)&lt;10,"0",""),HOUR(I193),":",IF(MINUTE(I193)&lt;10,"0",""),MINUTE(I193))&amp;IF(I193&lt;H193," +1",""),L193)</x:f>
        <x:v>10:00–18:00</x:v>
      </x:c>
      <x:c r="R19" s="40" t="str">
        <x:f>IF($L$194="Готово",CONCATENATE(IF(HOUR(H194)&lt;10,"0",""),HOUR(H194),":",IF(MINUTE(H194)&lt;10,"0",""),MINUTE(H194))&amp;"–"&amp;CONCATENATE(IF(HOUR(I194)&lt;10,"0",""),HOUR(I194),":",IF(MINUTE(I194)&lt;10,"0",""),MINUTE(I194))&amp;IF(I194&lt;H194," +1",""),L194)</x:f>
        <x:v>Выходной</x:v>
      </x:c>
      <x:c r="S19" s="40" t="str">
        <x:f>IF($L$195="Готово",CONCATENATE(IF(HOUR(H195)&lt;10,"0",""),HOUR(H195),":",IF(MINUTE(H195)&lt;10,"0",""),MINUTE(H195))&amp;"–"&amp;CONCATENATE(IF(HOUR(I195)&lt;10,"0",""),HOUR(I195),":",IF(MINUTE(I195)&lt;10,"0",""),MINUTE(I195))&amp;IF(I195&lt;H195," +1",""),L195)</x:f>
        <x:v>10:00–18:00</x:v>
      </x:c>
      <x:c r="T19" s="40" t="str">
        <x:f>IF($L$196="Готово",CONCATENATE(IF(HOUR(H196)&lt;10,"0",""),HOUR(H196),":",IF(MINUTE(H196)&lt;10,"0",""),MINUTE(H196))&amp;"–"&amp;CONCATENATE(IF(HOUR(I196)&lt;10,"0",""),HOUR(I196),":",IF(MINUTE(I196)&lt;10,"0",""),MINUTE(I196))&amp;IF(I196&lt;H196," +1",""),L196)</x:f>
        <x:v>10:00–18:00</x:v>
      </x:c>
      <x:c r="U19" s="40" t="str">
        <x:f>IF($L$197="Готово",CONCATENATE(IF(HOUR(H197)&lt;10,"0",""),HOUR(H197),":",IF(MINUTE(H197)&lt;10,"0",""),MINUTE(H197))&amp;"–"&amp;CONCATENATE(IF(HOUR(I197)&lt;10,"0",""),HOUR(I197),":",IF(MINUTE(I197)&lt;10,"0",""),MINUTE(I197))&amp;IF(I197&lt;H197," +1",""),L197)</x:f>
        <x:v>10:00–18:00</x:v>
      </x:c>
      <x:c r="V19" s="40" t="str">
        <x:f>IF($L$198="Готово",CONCATENATE(IF(HOUR(H198)&lt;10,"0",""),HOUR(H198),":",IF(MINUTE(H198)&lt;10,"0",""),MINUTE(H198))&amp;"–"&amp;CONCATENATE(IF(HOUR(I198)&lt;10,"0",""),HOUR(I198),":",IF(MINUTE(I198)&lt;10,"0",""),MINUTE(I198))&amp;IF(I198&lt;H198," +1",""),L198)</x:f>
        <x:v>10:00–18:00</x:v>
      </x:c>
      <x:c r="W19" s="40" t="str">
        <x:f>IF($L$199="Готово",CONCATENATE(IF(HOUR(H199)&lt;10,"0",""),HOUR(H199),":",IF(MINUTE(H199)&lt;10,"0",""),MINUTE(H199))&amp;"–"&amp;CONCATENATE(IF(HOUR(I199)&lt;10,"0",""),HOUR(I199),":",IF(MINUTE(I199)&lt;10,"0",""),MINUTE(I199))&amp;IF(I199&lt;H199," +1",""),L199)</x:f>
        <x:v>Выходной</x:v>
      </x:c>
      <x:c r="X19" s="40" t="str">
        <x:f>IF($L$200="Готово",CONCATENATE(IF(HOUR(H200)&lt;10,"0",""),HOUR(H200),":",IF(MINUTE(H200)&lt;10,"0",""),MINUTE(H200))&amp;"–"&amp;CONCATENATE(IF(HOUR(I200)&lt;10,"0",""),HOUR(I200),":",IF(MINUTE(I200)&lt;10,"0",""),MINUTE(I200))&amp;IF(I200&lt;H200," +1",""),L200)</x:f>
        <x:v>10:00–18:00</x:v>
      </x:c>
      <x:c r="Y19" s="40" t="str">
        <x:f>IF($L$201="Готово",CONCATENATE(IF(HOUR(H201)&lt;10,"0",""),HOUR(H201),":",IF(MINUTE(H201)&lt;10,"0",""),MINUTE(H201))&amp;"–"&amp;CONCATENATE(IF(HOUR(I201)&lt;10,"0",""),HOUR(I201),":",IF(MINUTE(I201)&lt;10,"0",""),MINUTE(I201))&amp;IF(I201&lt;H201," +1",""),L201)</x:f>
        <x:v>Выходной</x:v>
      </x:c>
      <x:c r="Z19" s="40" t="str">
        <x:f>IF($L$202="Готово",CONCATENATE(IF(HOUR(H202)&lt;10,"0",""),HOUR(H202),":",IF(MINUTE(H202)&lt;10,"0",""),MINUTE(H202))&amp;"–"&amp;CONCATENATE(IF(HOUR(I202)&lt;10,"0",""),HOUR(I202),":",IF(MINUTE(I202)&lt;10,"0",""),MINUTE(I202))&amp;IF(I202&lt;H202," +1",""),L202)</x:f>
        <x:v>10:00–18:00</x:v>
      </x:c>
      <x:c r="AA19" s="40" t="str">
        <x:f>IF($L$203="Готово",CONCATENATE(IF(HOUR(H203)&lt;10,"0",""),HOUR(H203),":",IF(MINUTE(H203)&lt;10,"0",""),MINUTE(H203))&amp;"–"&amp;CONCATENATE(IF(HOUR(I203)&lt;10,"0",""),HOUR(I203),":",IF(MINUTE(I203)&lt;10,"0",""),MINUTE(I203))&amp;IF(I203&lt;H203," +1",""),L203)</x:f>
        <x:v>10:00–18:00</x:v>
      </x:c>
      <x:c r="AB19" s="40" t="str">
        <x:f>IF($L$204="Готово",CONCATENATE(IF(HOUR(H204)&lt;10,"0",""),HOUR(H204),":",IF(MINUTE(H204)&lt;10,"0",""),MINUTE(H204))&amp;"–"&amp;CONCATENATE(IF(HOUR(I204)&lt;10,"0",""),HOUR(I204),":",IF(MINUTE(I204)&lt;10,"0",""),MINUTE(I204))&amp;IF(I204&lt;H204," +1",""),L204)</x:f>
        <x:v>10:00–18:00</x:v>
      </x:c>
      <x:c r="AC19" s="40" t="str">
        <x:f>IF($L$205="Готово",CONCATENATE(IF(HOUR(H205)&lt;10,"0",""),HOUR(H205),":",IF(MINUTE(H205)&lt;10,"0",""),MINUTE(H205))&amp;"–"&amp;CONCATENATE(IF(HOUR(I205)&lt;10,"0",""),HOUR(I205),":",IF(MINUTE(I205)&lt;10,"0",""),MINUTE(I205))&amp;IF(I205&lt;H205," +1",""),L205)</x:f>
        <x:v>10:00–18:00</x:v>
      </x:c>
      <x:c r="AD19" s="40" t="str">
        <x:f>IF($L$206="Готово",CONCATENATE(IF(HOUR(H206)&lt;10,"0",""),HOUR(H206),":",IF(MINUTE(H206)&lt;10,"0",""),MINUTE(H206))&amp;"–"&amp;CONCATENATE(IF(HOUR(I206)&lt;10,"0",""),HOUR(I206),":",IF(MINUTE(I206)&lt;10,"0",""),MINUTE(I206))&amp;IF(I206&lt;H206," +1",""),L206)</x:f>
        <x:v>Выходной</x:v>
      </x:c>
      <x:c r="AE19" s="40" t="str">
        <x:f>IF($L$207="Готово",CONCATENATE(IF(HOUR(H207)&lt;10,"0",""),HOUR(H207),":",IF(MINUTE(H207)&lt;10,"0",""),MINUTE(H207))&amp;"–"&amp;CONCATENATE(IF(HOUR(I207)&lt;10,"0",""),HOUR(I207),":",IF(MINUTE(I207)&lt;10,"0",""),MINUTE(I207))&amp;IF(I207&lt;H207," +1",""),L207)</x:f>
        <x:v>10:00–18:00</x:v>
      </x:c>
      <x:c r="AF19" s="40" t="str">
        <x:f>IF($L$208="Готово",CONCATENATE(IF(HOUR(H208)&lt;10,"0",""),HOUR(H208),":",IF(MINUTE(H208)&lt;10,"0",""),MINUTE(H208))&amp;"–"&amp;CONCATENATE(IF(HOUR(I208)&lt;10,"0",""),HOUR(I208),":",IF(MINUTE(I208)&lt;10,"0",""),MINUTE(I208))&amp;IF(I208&lt;H208," +1",""),L208)</x:f>
        <x:v>Выходной</x:v>
      </x:c>
      <x:c r="AG19" s="40" t="str">
        <x:f>IF($L$209="Готово",CONCATENATE(IF(HOUR(H209)&lt;10,"0",""),HOUR(H209),":",IF(MINUTE(H209)&lt;10,"0",""),MINUTE(H209))&amp;"–"&amp;CONCATENATE(IF(HOUR(I209)&lt;10,"0",""),HOUR(I209),":",IF(MINUTE(I209)&lt;10,"0",""),MINUTE(I209))&amp;IF(I209&lt;H209," +1",""),L209)</x:f>
        <x:v>10:00–18:00</x:v>
      </x:c>
      <x:c r="AH19" s="40" t="str">
        <x:f>IF($L$210="Готово",CONCATENATE(IF(HOUR(H210)&lt;10,"0",""),HOUR(H210),":",IF(MINUTE(H210)&lt;10,"0",""),MINUTE(H210))&amp;"–"&amp;CONCATENATE(IF(HOUR(I210)&lt;10,"0",""),HOUR(I210),":",IF(MINUTE(I210)&lt;10,"0",""),MINUTE(I210))&amp;IF(I210&lt;H210," +1",""),L210)</x:f>
      </x:c>
      <x:c r="AI19" s="46"/>
      <x:c r="AJ19" s="48"/>
      <x:c r="AK19" s="3"/>
    </x:row>
    <x:row r="20" ht="21" customHeight="1">
      <x:c r="A20" s="3"/>
      <x:c r="B20" s="33" t="str">
        <x:v>Егор</x:v>
      </x:c>
      <x:c r="C20" s="34" t="str">
        <x:v>Официант</x:v>
      </x:c>
      <x:c r="D20" s="37" t="str">
        <x:v>В</x:v>
      </x:c>
      <x:c r="E20" s="37" t="str">
        <x:v>В</x:v>
      </x:c>
      <x:c r="F20" s="37" t="str">
        <x:v>П</x:v>
      </x:c>
      <x:c r="G20" s="37" t="str">
        <x:v>П</x:v>
      </x:c>
      <x:c r="H20" s="37" t="str">
        <x:v>П</x:v>
      </x:c>
      <x:c r="I20" s="37" t="str">
        <x:v>П</x:v>
      </x:c>
      <x:c r="J20" s="37" t="str">
        <x:v>П</x:v>
      </x:c>
      <x:c r="K20" s="37" t="str">
        <x:v>В</x:v>
      </x:c>
      <x:c r="L20" s="37" t="str">
        <x:v>В</x:v>
      </x:c>
      <x:c r="M20" s="37" t="str">
        <x:v>П</x:v>
      </x:c>
      <x:c r="N20" s="37" t="str">
        <x:v>П</x:v>
      </x:c>
      <x:c r="O20" s="37" t="str">
        <x:v>П</x:v>
      </x:c>
      <x:c r="P20" s="37" t="str">
        <x:v>П</x:v>
      </x:c>
      <x:c r="Q20" s="37" t="str">
        <x:v>П</x:v>
      </x:c>
      <x:c r="R20" s="37" t="str">
        <x:v>В</x:v>
      </x:c>
      <x:c r="S20" s="37" t="str">
        <x:v>В</x:v>
      </x:c>
      <x:c r="T20" s="37" t="str">
        <x:v>П</x:v>
      </x:c>
      <x:c r="U20" s="37" t="str">
        <x:v>П</x:v>
      </x:c>
      <x:c r="V20" s="37" t="str">
        <x:v>П</x:v>
      </x:c>
      <x:c r="W20" s="37" t="str">
        <x:v>П</x:v>
      </x:c>
      <x:c r="X20" s="37" t="str">
        <x:v>П</x:v>
      </x:c>
      <x:c r="Y20" s="37" t="str">
        <x:v>В</x:v>
      </x:c>
      <x:c r="Z20" s="37" t="str">
        <x:v>В</x:v>
      </x:c>
      <x:c r="AA20" s="37" t="str">
        <x:v>П</x:v>
      </x:c>
      <x:c r="AB20" s="37" t="str">
        <x:v>П</x:v>
      </x:c>
      <x:c r="AC20" s="37" t="str">
        <x:v>П</x:v>
      </x:c>
      <x:c r="AD20" s="37" t="str">
        <x:v>П</x:v>
      </x:c>
      <x:c r="AE20" s="37" t="str">
        <x:v>П</x:v>
      </x:c>
      <x:c r="AF20" s="37" t="str">
        <x:v>В</x:v>
      </x:c>
      <x:c r="AG20" s="37" t="str">
        <x:v>В</x:v>
      </x:c>
      <x:c r="AH20" s="37"/>
      <x:c r="AI20" s="45" t="n">
        <x:f>IF(COUNTA(D20:AH20)=0,IF($B20="","",0),IF(COUNT(K211:K241)=31,SUM(K211:K241),"Проверить"))</x:f>
        <x:v>150</x:v>
      </x:c>
      <x:c r="AJ20" s="47" t="n">
        <x:f>IF(ISTEXT(AI20),AI20,COUNTIFS(K211:K241,"&gt;0"))</x:f>
        <x:v>20</x:v>
      </x:c>
      <x:c r="AK20" s="3"/>
    </x:row>
    <x:row r="21" ht="18" customHeight="1">
      <x:c r="A21" s="3"/>
      <x:c r="B21" s="38"/>
      <x:c r="C21" s="39"/>
      <x:c r="D21" s="40" t="str">
        <x:f>IF($L$211="Готово",CONCATENATE(IF(HOUR(H211)&lt;10,"0",""),HOUR(H211),":",IF(MINUTE(H211)&lt;10,"0",""),MINUTE(H211))&amp;"–"&amp;CONCATENATE(IF(HOUR(I211)&lt;10,"0",""),HOUR(I211),":",IF(MINUTE(I211)&lt;10,"0",""),MINUTE(I211))&amp;IF(I211&lt;H211," +1",""),L211)</x:f>
        <x:v>Выходной</x:v>
      </x:c>
      <x:c r="E21" s="40" t="str">
        <x:f>IF($L$212="Готово",CONCATENATE(IF(HOUR(H212)&lt;10,"0",""),HOUR(H212),":",IF(MINUTE(H212)&lt;10,"0",""),MINUTE(H212))&amp;"–"&amp;CONCATENATE(IF(HOUR(I212)&lt;10,"0",""),HOUR(I212),":",IF(MINUTE(I212)&lt;10,"0",""),MINUTE(I212))&amp;IF(I212&lt;H212," +1",""),L212)</x:f>
        <x:v>Выходной</x:v>
      </x:c>
      <x:c r="F21" s="40" t="str">
        <x:f>IF($L$213="Готово",CONCATENATE(IF(HOUR(H213)&lt;10,"0",""),HOUR(H213),":",IF(MINUTE(H213)&lt;10,"0",""),MINUTE(H213))&amp;"–"&amp;CONCATENATE(IF(HOUR(I213)&lt;10,"0",""),HOUR(I213),":",IF(MINUTE(I213)&lt;10,"0",""),MINUTE(I213))&amp;IF(I213&lt;H213," +1",""),L213)</x:f>
        <x:v>14:00–22:00</x:v>
      </x:c>
      <x:c r="G21" s="40" t="str">
        <x:f>IF($L$214="Готово",CONCATENATE(IF(HOUR(H214)&lt;10,"0",""),HOUR(H214),":",IF(MINUTE(H214)&lt;10,"0",""),MINUTE(H214))&amp;"–"&amp;CONCATENATE(IF(HOUR(I214)&lt;10,"0",""),HOUR(I214),":",IF(MINUTE(I214)&lt;10,"0",""),MINUTE(I214))&amp;IF(I214&lt;H214," +1",""),L214)</x:f>
        <x:v>14:00–22:00</x:v>
      </x:c>
      <x:c r="H21" s="40" t="str">
        <x:f>IF($L$215="Готово",CONCATENATE(IF(HOUR(H215)&lt;10,"0",""),HOUR(H215),":",IF(MINUTE(H215)&lt;10,"0",""),MINUTE(H215))&amp;"–"&amp;CONCATENATE(IF(HOUR(I215)&lt;10,"0",""),HOUR(I215),":",IF(MINUTE(I215)&lt;10,"0",""),MINUTE(I215))&amp;IF(I215&lt;H215," +1",""),L215)</x:f>
        <x:v>14:00–22:00</x:v>
      </x:c>
      <x:c r="I21" s="40" t="str">
        <x:f>IF($L$216="Готово",CONCATENATE(IF(HOUR(H216)&lt;10,"0",""),HOUR(H216),":",IF(MINUTE(H216)&lt;10,"0",""),MINUTE(H216))&amp;"–"&amp;CONCATENATE(IF(HOUR(I216)&lt;10,"0",""),HOUR(I216),":",IF(MINUTE(I216)&lt;10,"0",""),MINUTE(I216))&amp;IF(I216&lt;H216," +1",""),L216)</x:f>
        <x:v>14:00–22:00</x:v>
      </x:c>
      <x:c r="J21" s="40" t="str">
        <x:f>IF($L$217="Готово",CONCATENATE(IF(HOUR(H217)&lt;10,"0",""),HOUR(H217),":",IF(MINUTE(H217)&lt;10,"0",""),MINUTE(H217))&amp;"–"&amp;CONCATENATE(IF(HOUR(I217)&lt;10,"0",""),HOUR(I217),":",IF(MINUTE(I217)&lt;10,"0",""),MINUTE(I217))&amp;IF(I217&lt;H217," +1",""),L217)</x:f>
        <x:v>14:00–22:00</x:v>
      </x:c>
      <x:c r="K21" s="40" t="str">
        <x:f>IF($L$218="Готово",CONCATENATE(IF(HOUR(H218)&lt;10,"0",""),HOUR(H218),":",IF(MINUTE(H218)&lt;10,"0",""),MINUTE(H218))&amp;"–"&amp;CONCATENATE(IF(HOUR(I218)&lt;10,"0",""),HOUR(I218),":",IF(MINUTE(I218)&lt;10,"0",""),MINUTE(I218))&amp;IF(I218&lt;H218," +1",""),L218)</x:f>
        <x:v>Выходной</x:v>
      </x:c>
      <x:c r="L21" s="40" t="str">
        <x:f>IF($L$219="Готово",CONCATENATE(IF(HOUR(H219)&lt;10,"0",""),HOUR(H219),":",IF(MINUTE(H219)&lt;10,"0",""),MINUTE(H219))&amp;"–"&amp;CONCATENATE(IF(HOUR(I219)&lt;10,"0",""),HOUR(I219),":",IF(MINUTE(I219)&lt;10,"0",""),MINUTE(I219))&amp;IF(I219&lt;H219," +1",""),L219)</x:f>
        <x:v>Выходной</x:v>
      </x:c>
      <x:c r="M21" s="40" t="str">
        <x:f>IF($L$220="Готово",CONCATENATE(IF(HOUR(H220)&lt;10,"0",""),HOUR(H220),":",IF(MINUTE(H220)&lt;10,"0",""),MINUTE(H220))&amp;"–"&amp;CONCATENATE(IF(HOUR(I220)&lt;10,"0",""),HOUR(I220),":",IF(MINUTE(I220)&lt;10,"0",""),MINUTE(I220))&amp;IF(I220&lt;H220," +1",""),L220)</x:f>
        <x:v>14:00–22:00</x:v>
      </x:c>
      <x:c r="N21" s="40" t="str">
        <x:f>IF($L$221="Готово",CONCATENATE(IF(HOUR(H221)&lt;10,"0",""),HOUR(H221),":",IF(MINUTE(H221)&lt;10,"0",""),MINUTE(H221))&amp;"–"&amp;CONCATENATE(IF(HOUR(I221)&lt;10,"0",""),HOUR(I221),":",IF(MINUTE(I221)&lt;10,"0",""),MINUTE(I221))&amp;IF(I221&lt;H221," +1",""),L221)</x:f>
        <x:v>14:00–22:00</x:v>
      </x:c>
      <x:c r="O21" s="40" t="str">
        <x:f>IF($L$222="Готово",CONCATENATE(IF(HOUR(H222)&lt;10,"0",""),HOUR(H222),":",IF(MINUTE(H222)&lt;10,"0",""),MINUTE(H222))&amp;"–"&amp;CONCATENATE(IF(HOUR(I222)&lt;10,"0",""),HOUR(I222),":",IF(MINUTE(I222)&lt;10,"0",""),MINUTE(I222))&amp;IF(I222&lt;H222," +1",""),L222)</x:f>
        <x:v>14:00–22:00</x:v>
      </x:c>
      <x:c r="P21" s="40" t="str">
        <x:f>IF($L$223="Готово",CONCATENATE(IF(HOUR(H223)&lt;10,"0",""),HOUR(H223),":",IF(MINUTE(H223)&lt;10,"0",""),MINUTE(H223))&amp;"–"&amp;CONCATENATE(IF(HOUR(I223)&lt;10,"0",""),HOUR(I223),":",IF(MINUTE(I223)&lt;10,"0",""),MINUTE(I223))&amp;IF(I223&lt;H223," +1",""),L223)</x:f>
        <x:v>14:00–22:00</x:v>
      </x:c>
      <x:c r="Q21" s="40" t="str">
        <x:f>IF($L$224="Готово",CONCATENATE(IF(HOUR(H224)&lt;10,"0",""),HOUR(H224),":",IF(MINUTE(H224)&lt;10,"0",""),MINUTE(H224))&amp;"–"&amp;CONCATENATE(IF(HOUR(I224)&lt;10,"0",""),HOUR(I224),":",IF(MINUTE(I224)&lt;10,"0",""),MINUTE(I224))&amp;IF(I224&lt;H224," +1",""),L224)</x:f>
        <x:v>14:00–22:00</x:v>
      </x:c>
      <x:c r="R21" s="40" t="str">
        <x:f>IF($L$225="Готово",CONCATENATE(IF(HOUR(H225)&lt;10,"0",""),HOUR(H225),":",IF(MINUTE(H225)&lt;10,"0",""),MINUTE(H225))&amp;"–"&amp;CONCATENATE(IF(HOUR(I225)&lt;10,"0",""),HOUR(I225),":",IF(MINUTE(I225)&lt;10,"0",""),MINUTE(I225))&amp;IF(I225&lt;H225," +1",""),L225)</x:f>
        <x:v>Выходной</x:v>
      </x:c>
      <x:c r="S21" s="40" t="str">
        <x:f>IF($L$226="Готово",CONCATENATE(IF(HOUR(H226)&lt;10,"0",""),HOUR(H226),":",IF(MINUTE(H226)&lt;10,"0",""),MINUTE(H226))&amp;"–"&amp;CONCATENATE(IF(HOUR(I226)&lt;10,"0",""),HOUR(I226),":",IF(MINUTE(I226)&lt;10,"0",""),MINUTE(I226))&amp;IF(I226&lt;H226," +1",""),L226)</x:f>
        <x:v>Выходной</x:v>
      </x:c>
      <x:c r="T21" s="40" t="str">
        <x:f>IF($L$227="Готово",CONCATENATE(IF(HOUR(H227)&lt;10,"0",""),HOUR(H227),":",IF(MINUTE(H227)&lt;10,"0",""),MINUTE(H227))&amp;"–"&amp;CONCATENATE(IF(HOUR(I227)&lt;10,"0",""),HOUR(I227),":",IF(MINUTE(I227)&lt;10,"0",""),MINUTE(I227))&amp;IF(I227&lt;H227," +1",""),L227)</x:f>
        <x:v>14:00–22:00</x:v>
      </x:c>
      <x:c r="U21" s="40" t="str">
        <x:f>IF($L$228="Готово",CONCATENATE(IF(HOUR(H228)&lt;10,"0",""),HOUR(H228),":",IF(MINUTE(H228)&lt;10,"0",""),MINUTE(H228))&amp;"–"&amp;CONCATENATE(IF(HOUR(I228)&lt;10,"0",""),HOUR(I228),":",IF(MINUTE(I228)&lt;10,"0",""),MINUTE(I228))&amp;IF(I228&lt;H228," +1",""),L228)</x:f>
        <x:v>14:00–22:00</x:v>
      </x:c>
      <x:c r="V21" s="40" t="str">
        <x:f>IF($L$229="Готово",CONCATENATE(IF(HOUR(H229)&lt;10,"0",""),HOUR(H229),":",IF(MINUTE(H229)&lt;10,"0",""),MINUTE(H229))&amp;"–"&amp;CONCATENATE(IF(HOUR(I229)&lt;10,"0",""),HOUR(I229),":",IF(MINUTE(I229)&lt;10,"0",""),MINUTE(I229))&amp;IF(I229&lt;H229," +1",""),L229)</x:f>
        <x:v>14:00–22:00</x:v>
      </x:c>
      <x:c r="W21" s="40" t="str">
        <x:f>IF($L$230="Готово",CONCATENATE(IF(HOUR(H230)&lt;10,"0",""),HOUR(H230),":",IF(MINUTE(H230)&lt;10,"0",""),MINUTE(H230))&amp;"–"&amp;CONCATENATE(IF(HOUR(I230)&lt;10,"0",""),HOUR(I230),":",IF(MINUTE(I230)&lt;10,"0",""),MINUTE(I230))&amp;IF(I230&lt;H230," +1",""),L230)</x:f>
        <x:v>14:00–22:00</x:v>
      </x:c>
      <x:c r="X21" s="40" t="str">
        <x:f>IF($L$231="Готово",CONCATENATE(IF(HOUR(H231)&lt;10,"0",""),HOUR(H231),":",IF(MINUTE(H231)&lt;10,"0",""),MINUTE(H231))&amp;"–"&amp;CONCATENATE(IF(HOUR(I231)&lt;10,"0",""),HOUR(I231),":",IF(MINUTE(I231)&lt;10,"0",""),MINUTE(I231))&amp;IF(I231&lt;H231," +1",""),L231)</x:f>
        <x:v>14:00–22:00</x:v>
      </x:c>
      <x:c r="Y21" s="40" t="str">
        <x:f>IF($L$232="Готово",CONCATENATE(IF(HOUR(H232)&lt;10,"0",""),HOUR(H232),":",IF(MINUTE(H232)&lt;10,"0",""),MINUTE(H232))&amp;"–"&amp;CONCATENATE(IF(HOUR(I232)&lt;10,"0",""),HOUR(I232),":",IF(MINUTE(I232)&lt;10,"0",""),MINUTE(I232))&amp;IF(I232&lt;H232," +1",""),L232)</x:f>
        <x:v>Выходной</x:v>
      </x:c>
      <x:c r="Z21" s="40" t="str">
        <x:f>IF($L$233="Готово",CONCATENATE(IF(HOUR(H233)&lt;10,"0",""),HOUR(H233),":",IF(MINUTE(H233)&lt;10,"0",""),MINUTE(H233))&amp;"–"&amp;CONCATENATE(IF(HOUR(I233)&lt;10,"0",""),HOUR(I233),":",IF(MINUTE(I233)&lt;10,"0",""),MINUTE(I233))&amp;IF(I233&lt;H233," +1",""),L233)</x:f>
        <x:v>Выходной</x:v>
      </x:c>
      <x:c r="AA21" s="40" t="str">
        <x:f>IF($L$234="Готово",CONCATENATE(IF(HOUR(H234)&lt;10,"0",""),HOUR(H234),":",IF(MINUTE(H234)&lt;10,"0",""),MINUTE(H234))&amp;"–"&amp;CONCATENATE(IF(HOUR(I234)&lt;10,"0",""),HOUR(I234),":",IF(MINUTE(I234)&lt;10,"0",""),MINUTE(I234))&amp;IF(I234&lt;H234," +1",""),L234)</x:f>
        <x:v>14:00–22:00</x:v>
      </x:c>
      <x:c r="AB21" s="40" t="str">
        <x:f>IF($L$235="Готово",CONCATENATE(IF(HOUR(H235)&lt;10,"0",""),HOUR(H235),":",IF(MINUTE(H235)&lt;10,"0",""),MINUTE(H235))&amp;"–"&amp;CONCATENATE(IF(HOUR(I235)&lt;10,"0",""),HOUR(I235),":",IF(MINUTE(I235)&lt;10,"0",""),MINUTE(I235))&amp;IF(I235&lt;H235," +1",""),L235)</x:f>
        <x:v>14:00–22:00</x:v>
      </x:c>
      <x:c r="AC21" s="40" t="str">
        <x:f>IF($L$236="Готово",CONCATENATE(IF(HOUR(H236)&lt;10,"0",""),HOUR(H236),":",IF(MINUTE(H236)&lt;10,"0",""),MINUTE(H236))&amp;"–"&amp;CONCATENATE(IF(HOUR(I236)&lt;10,"0",""),HOUR(I236),":",IF(MINUTE(I236)&lt;10,"0",""),MINUTE(I236))&amp;IF(I236&lt;H236," +1",""),L236)</x:f>
        <x:v>14:00–22:00</x:v>
      </x:c>
      <x:c r="AD21" s="40" t="str">
        <x:f>IF($L$237="Готово",CONCATENATE(IF(HOUR(H237)&lt;10,"0",""),HOUR(H237),":",IF(MINUTE(H237)&lt;10,"0",""),MINUTE(H237))&amp;"–"&amp;CONCATENATE(IF(HOUR(I237)&lt;10,"0",""),HOUR(I237),":",IF(MINUTE(I237)&lt;10,"0",""),MINUTE(I237))&amp;IF(I237&lt;H237," +1",""),L237)</x:f>
        <x:v>14:00–22:00</x:v>
      </x:c>
      <x:c r="AE21" s="40" t="str">
        <x:f>IF($L$238="Готово",CONCATENATE(IF(HOUR(H238)&lt;10,"0",""),HOUR(H238),":",IF(MINUTE(H238)&lt;10,"0",""),MINUTE(H238))&amp;"–"&amp;CONCATENATE(IF(HOUR(I238)&lt;10,"0",""),HOUR(I238),":",IF(MINUTE(I238)&lt;10,"0",""),MINUTE(I238))&amp;IF(I238&lt;H238," +1",""),L238)</x:f>
        <x:v>14:00–22:00</x:v>
      </x:c>
      <x:c r="AF21" s="40" t="str">
        <x:f>IF($L$239="Готово",CONCATENATE(IF(HOUR(H239)&lt;10,"0",""),HOUR(H239),":",IF(MINUTE(H239)&lt;10,"0",""),MINUTE(H239))&amp;"–"&amp;CONCATENATE(IF(HOUR(I239)&lt;10,"0",""),HOUR(I239),":",IF(MINUTE(I239)&lt;10,"0",""),MINUTE(I239))&amp;IF(I239&lt;H239," +1",""),L239)</x:f>
        <x:v>Выходной</x:v>
      </x:c>
      <x:c r="AG21" s="40" t="str">
        <x:f>IF($L$240="Готово",CONCATENATE(IF(HOUR(H240)&lt;10,"0",""),HOUR(H240),":",IF(MINUTE(H240)&lt;10,"0",""),MINUTE(H240))&amp;"–"&amp;CONCATENATE(IF(HOUR(I240)&lt;10,"0",""),HOUR(I240),":",IF(MINUTE(I240)&lt;10,"0",""),MINUTE(I240))&amp;IF(I240&lt;H240," +1",""),L240)</x:f>
        <x:v>Выходной</x:v>
      </x:c>
      <x:c r="AH21" s="40" t="str">
        <x:f>IF($L$241="Готово",CONCATENATE(IF(HOUR(H241)&lt;10,"0",""),HOUR(H241),":",IF(MINUTE(H241)&lt;10,"0",""),MINUTE(H241))&amp;"–"&amp;CONCATENATE(IF(HOUR(I241)&lt;10,"0",""),HOUR(I241),":",IF(MINUTE(I241)&lt;10,"0",""),MINUTE(I241))&amp;IF(I241&lt;H241," +1",""),L241)</x:f>
      </x:c>
      <x:c r="AI21" s="46"/>
      <x:c r="AJ21" s="48"/>
      <x:c r="AK21" s="3"/>
    </x:row>
    <x:row r="22" ht="21" customHeight="1">
      <x:c r="A22" s="3"/>
      <x:c r="B22" s="33"/>
      <x:c r="C22" s="34"/>
      <x:c r="D22" s="37"/>
      <x:c r="E22" s="37"/>
      <x:c r="F22" s="37"/>
      <x:c r="G22" s="37"/>
      <x:c r="H22" s="37"/>
      <x:c r="I22" s="37"/>
      <x:c r="J22" s="37"/>
      <x:c r="K22" s="37"/>
      <x:c r="L22" s="37"/>
      <x:c r="M22" s="37"/>
      <x:c r="N22" s="37"/>
      <x:c r="O22" s="37"/>
      <x:c r="P22" s="37"/>
      <x:c r="Q22" s="37"/>
      <x:c r="R22" s="37"/>
      <x:c r="S22" s="37"/>
      <x:c r="T22" s="37"/>
      <x:c r="U22" s="37"/>
      <x:c r="V22" s="37"/>
      <x:c r="W22" s="37"/>
      <x:c r="X22" s="37"/>
      <x:c r="Y22" s="37"/>
      <x:c r="Z22" s="37"/>
      <x:c r="AA22" s="37"/>
      <x:c r="AB22" s="37"/>
      <x:c r="AC22" s="37"/>
      <x:c r="AD22" s="37"/>
      <x:c r="AE22" s="37"/>
      <x:c r="AF22" s="37"/>
      <x:c r="AG22" s="37"/>
      <x:c r="AH22" s="37"/>
      <x:c r="AI22" s="45" t="str">
        <x:f>IF(COUNTA(D22:AH22)=0,IF($B22="","",0),IF(COUNT(K242:K272)=31,SUM(K242:K272),"Проверить"))</x:f>
      </x:c>
      <x:c r="AJ22" s="47" t="str">
        <x:f>IF(ISTEXT(AI22),AI22,COUNTIFS(K242:K272,"&gt;0"))</x:f>
      </x:c>
      <x:c r="AK22" s="3"/>
    </x:row>
    <x:row r="23" ht="18" customHeight="1">
      <x:c r="A23" s="3"/>
      <x:c r="B23" s="38"/>
      <x:c r="C23" s="39"/>
      <x:c r="D23" s="40" t="str">
        <x:f>IF($L$242="Готово",CONCATENATE(IF(HOUR(H242)&lt;10,"0",""),HOUR(H242),":",IF(MINUTE(H242)&lt;10,"0",""),MINUTE(H242))&amp;"–"&amp;CONCATENATE(IF(HOUR(I242)&lt;10,"0",""),HOUR(I242),":",IF(MINUTE(I242)&lt;10,"0",""),MINUTE(I242))&amp;IF(I242&lt;H242," +1",""),L242)</x:f>
      </x:c>
      <x:c r="E23" s="40" t="str">
        <x:f>IF($L$243="Готово",CONCATENATE(IF(HOUR(H243)&lt;10,"0",""),HOUR(H243),":",IF(MINUTE(H243)&lt;10,"0",""),MINUTE(H243))&amp;"–"&amp;CONCATENATE(IF(HOUR(I243)&lt;10,"0",""),HOUR(I243),":",IF(MINUTE(I243)&lt;10,"0",""),MINUTE(I243))&amp;IF(I243&lt;H243," +1",""),L243)</x:f>
      </x:c>
      <x:c r="F23" s="40" t="str">
        <x:f>IF($L$244="Готово",CONCATENATE(IF(HOUR(H244)&lt;10,"0",""),HOUR(H244),":",IF(MINUTE(H244)&lt;10,"0",""),MINUTE(H244))&amp;"–"&amp;CONCATENATE(IF(HOUR(I244)&lt;10,"0",""),HOUR(I244),":",IF(MINUTE(I244)&lt;10,"0",""),MINUTE(I244))&amp;IF(I244&lt;H244," +1",""),L244)</x:f>
      </x:c>
      <x:c r="G23" s="40" t="str">
        <x:f>IF($L$245="Готово",CONCATENATE(IF(HOUR(H245)&lt;10,"0",""),HOUR(H245),":",IF(MINUTE(H245)&lt;10,"0",""),MINUTE(H245))&amp;"–"&amp;CONCATENATE(IF(HOUR(I245)&lt;10,"0",""),HOUR(I245),":",IF(MINUTE(I245)&lt;10,"0",""),MINUTE(I245))&amp;IF(I245&lt;H245," +1",""),L245)</x:f>
      </x:c>
      <x:c r="H23" s="40" t="str">
        <x:f>IF($L$246="Готово",CONCATENATE(IF(HOUR(H246)&lt;10,"0",""),HOUR(H246),":",IF(MINUTE(H246)&lt;10,"0",""),MINUTE(H246))&amp;"–"&amp;CONCATENATE(IF(HOUR(I246)&lt;10,"0",""),HOUR(I246),":",IF(MINUTE(I246)&lt;10,"0",""),MINUTE(I246))&amp;IF(I246&lt;H246," +1",""),L246)</x:f>
      </x:c>
      <x:c r="I23" s="40" t="str">
        <x:f>IF($L$247="Готово",CONCATENATE(IF(HOUR(H247)&lt;10,"0",""),HOUR(H247),":",IF(MINUTE(H247)&lt;10,"0",""),MINUTE(H247))&amp;"–"&amp;CONCATENATE(IF(HOUR(I247)&lt;10,"0",""),HOUR(I247),":",IF(MINUTE(I247)&lt;10,"0",""),MINUTE(I247))&amp;IF(I247&lt;H247," +1",""),L247)</x:f>
      </x:c>
      <x:c r="J23" s="40" t="str">
        <x:f>IF($L$248="Готово",CONCATENATE(IF(HOUR(H248)&lt;10,"0",""),HOUR(H248),":",IF(MINUTE(H248)&lt;10,"0",""),MINUTE(H248))&amp;"–"&amp;CONCATENATE(IF(HOUR(I248)&lt;10,"0",""),HOUR(I248),":",IF(MINUTE(I248)&lt;10,"0",""),MINUTE(I248))&amp;IF(I248&lt;H248," +1",""),L248)</x:f>
      </x:c>
      <x:c r="K23" s="40" t="str">
        <x:f>IF($L$249="Готово",CONCATENATE(IF(HOUR(H249)&lt;10,"0",""),HOUR(H249),":",IF(MINUTE(H249)&lt;10,"0",""),MINUTE(H249))&amp;"–"&amp;CONCATENATE(IF(HOUR(I249)&lt;10,"0",""),HOUR(I249),":",IF(MINUTE(I249)&lt;10,"0",""),MINUTE(I249))&amp;IF(I249&lt;H249," +1",""),L249)</x:f>
      </x:c>
      <x:c r="L23" s="40" t="str">
        <x:f>IF($L$250="Готово",CONCATENATE(IF(HOUR(H250)&lt;10,"0",""),HOUR(H250),":",IF(MINUTE(H250)&lt;10,"0",""),MINUTE(H250))&amp;"–"&amp;CONCATENATE(IF(HOUR(I250)&lt;10,"0",""),HOUR(I250),":",IF(MINUTE(I250)&lt;10,"0",""),MINUTE(I250))&amp;IF(I250&lt;H250," +1",""),L250)</x:f>
      </x:c>
      <x:c r="M23" s="40" t="str">
        <x:f>IF($L$251="Готово",CONCATENATE(IF(HOUR(H251)&lt;10,"0",""),HOUR(H251),":",IF(MINUTE(H251)&lt;10,"0",""),MINUTE(H251))&amp;"–"&amp;CONCATENATE(IF(HOUR(I251)&lt;10,"0",""),HOUR(I251),":",IF(MINUTE(I251)&lt;10,"0",""),MINUTE(I251))&amp;IF(I251&lt;H251," +1",""),L251)</x:f>
      </x:c>
      <x:c r="N23" s="40" t="str">
        <x:f>IF($L$252="Готово",CONCATENATE(IF(HOUR(H252)&lt;10,"0",""),HOUR(H252),":",IF(MINUTE(H252)&lt;10,"0",""),MINUTE(H252))&amp;"–"&amp;CONCATENATE(IF(HOUR(I252)&lt;10,"0",""),HOUR(I252),":",IF(MINUTE(I252)&lt;10,"0",""),MINUTE(I252))&amp;IF(I252&lt;H252," +1",""),L252)</x:f>
      </x:c>
      <x:c r="O23" s="40" t="str">
        <x:f>IF($L$253="Готово",CONCATENATE(IF(HOUR(H253)&lt;10,"0",""),HOUR(H253),":",IF(MINUTE(H253)&lt;10,"0",""),MINUTE(H253))&amp;"–"&amp;CONCATENATE(IF(HOUR(I253)&lt;10,"0",""),HOUR(I253),":",IF(MINUTE(I253)&lt;10,"0",""),MINUTE(I253))&amp;IF(I253&lt;H253," +1",""),L253)</x:f>
      </x:c>
      <x:c r="P23" s="40" t="str">
        <x:f>IF($L$254="Готово",CONCATENATE(IF(HOUR(H254)&lt;10,"0",""),HOUR(H254),":",IF(MINUTE(H254)&lt;10,"0",""),MINUTE(H254))&amp;"–"&amp;CONCATENATE(IF(HOUR(I254)&lt;10,"0",""),HOUR(I254),":",IF(MINUTE(I254)&lt;10,"0",""),MINUTE(I254))&amp;IF(I254&lt;H254," +1",""),L254)</x:f>
      </x:c>
      <x:c r="Q23" s="40" t="str">
        <x:f>IF($L$255="Готово",CONCATENATE(IF(HOUR(H255)&lt;10,"0",""),HOUR(H255),":",IF(MINUTE(H255)&lt;10,"0",""),MINUTE(H255))&amp;"–"&amp;CONCATENATE(IF(HOUR(I255)&lt;10,"0",""),HOUR(I255),":",IF(MINUTE(I255)&lt;10,"0",""),MINUTE(I255))&amp;IF(I255&lt;H255," +1",""),L255)</x:f>
      </x:c>
      <x:c r="R23" s="40" t="str">
        <x:f>IF($L$256="Готово",CONCATENATE(IF(HOUR(H256)&lt;10,"0",""),HOUR(H256),":",IF(MINUTE(H256)&lt;10,"0",""),MINUTE(H256))&amp;"–"&amp;CONCATENATE(IF(HOUR(I256)&lt;10,"0",""),HOUR(I256),":",IF(MINUTE(I256)&lt;10,"0",""),MINUTE(I256))&amp;IF(I256&lt;H256," +1",""),L256)</x:f>
      </x:c>
      <x:c r="S23" s="40" t="str">
        <x:f>IF($L$257="Готово",CONCATENATE(IF(HOUR(H257)&lt;10,"0",""),HOUR(H257),":",IF(MINUTE(H257)&lt;10,"0",""),MINUTE(H257))&amp;"–"&amp;CONCATENATE(IF(HOUR(I257)&lt;10,"0",""),HOUR(I257),":",IF(MINUTE(I257)&lt;10,"0",""),MINUTE(I257))&amp;IF(I257&lt;H257," +1",""),L257)</x:f>
      </x:c>
      <x:c r="T23" s="40" t="str">
        <x:f>IF($L$258="Готово",CONCATENATE(IF(HOUR(H258)&lt;10,"0",""),HOUR(H258),":",IF(MINUTE(H258)&lt;10,"0",""),MINUTE(H258))&amp;"–"&amp;CONCATENATE(IF(HOUR(I258)&lt;10,"0",""),HOUR(I258),":",IF(MINUTE(I258)&lt;10,"0",""),MINUTE(I258))&amp;IF(I258&lt;H258," +1",""),L258)</x:f>
      </x:c>
      <x:c r="U23" s="40" t="str">
        <x:f>IF($L$259="Готово",CONCATENATE(IF(HOUR(H259)&lt;10,"0",""),HOUR(H259),":",IF(MINUTE(H259)&lt;10,"0",""),MINUTE(H259))&amp;"–"&amp;CONCATENATE(IF(HOUR(I259)&lt;10,"0",""),HOUR(I259),":",IF(MINUTE(I259)&lt;10,"0",""),MINUTE(I259))&amp;IF(I259&lt;H259," +1",""),L259)</x:f>
      </x:c>
      <x:c r="V23" s="40" t="str">
        <x:f>IF($L$260="Готово",CONCATENATE(IF(HOUR(H260)&lt;10,"0",""),HOUR(H260),":",IF(MINUTE(H260)&lt;10,"0",""),MINUTE(H260))&amp;"–"&amp;CONCATENATE(IF(HOUR(I260)&lt;10,"0",""),HOUR(I260),":",IF(MINUTE(I260)&lt;10,"0",""),MINUTE(I260))&amp;IF(I260&lt;H260," +1",""),L260)</x:f>
      </x:c>
      <x:c r="W23" s="40" t="str">
        <x:f>IF($L$261="Готово",CONCATENATE(IF(HOUR(H261)&lt;10,"0",""),HOUR(H261),":",IF(MINUTE(H261)&lt;10,"0",""),MINUTE(H261))&amp;"–"&amp;CONCATENATE(IF(HOUR(I261)&lt;10,"0",""),HOUR(I261),":",IF(MINUTE(I261)&lt;10,"0",""),MINUTE(I261))&amp;IF(I261&lt;H261," +1",""),L261)</x:f>
      </x:c>
      <x:c r="X23" s="40" t="str">
        <x:f>IF($L$262="Готово",CONCATENATE(IF(HOUR(H262)&lt;10,"0",""),HOUR(H262),":",IF(MINUTE(H262)&lt;10,"0",""),MINUTE(H262))&amp;"–"&amp;CONCATENATE(IF(HOUR(I262)&lt;10,"0",""),HOUR(I262),":",IF(MINUTE(I262)&lt;10,"0",""),MINUTE(I262))&amp;IF(I262&lt;H262," +1",""),L262)</x:f>
      </x:c>
      <x:c r="Y23" s="40" t="str">
        <x:f>IF($L$263="Готово",CONCATENATE(IF(HOUR(H263)&lt;10,"0",""),HOUR(H263),":",IF(MINUTE(H263)&lt;10,"0",""),MINUTE(H263))&amp;"–"&amp;CONCATENATE(IF(HOUR(I263)&lt;10,"0",""),HOUR(I263),":",IF(MINUTE(I263)&lt;10,"0",""),MINUTE(I263))&amp;IF(I263&lt;H263," +1",""),L263)</x:f>
      </x:c>
      <x:c r="Z23" s="40" t="str">
        <x:f>IF($L$264="Готово",CONCATENATE(IF(HOUR(H264)&lt;10,"0",""),HOUR(H264),":",IF(MINUTE(H264)&lt;10,"0",""),MINUTE(H264))&amp;"–"&amp;CONCATENATE(IF(HOUR(I264)&lt;10,"0",""),HOUR(I264),":",IF(MINUTE(I264)&lt;10,"0",""),MINUTE(I264))&amp;IF(I264&lt;H264," +1",""),L264)</x:f>
      </x:c>
      <x:c r="AA23" s="40" t="str">
        <x:f>IF($L$265="Готово",CONCATENATE(IF(HOUR(H265)&lt;10,"0",""),HOUR(H265),":",IF(MINUTE(H265)&lt;10,"0",""),MINUTE(H265))&amp;"–"&amp;CONCATENATE(IF(HOUR(I265)&lt;10,"0",""),HOUR(I265),":",IF(MINUTE(I265)&lt;10,"0",""),MINUTE(I265))&amp;IF(I265&lt;H265," +1",""),L265)</x:f>
      </x:c>
      <x:c r="AB23" s="40" t="str">
        <x:f>IF($L$266="Готово",CONCATENATE(IF(HOUR(H266)&lt;10,"0",""),HOUR(H266),":",IF(MINUTE(H266)&lt;10,"0",""),MINUTE(H266))&amp;"–"&amp;CONCATENATE(IF(HOUR(I266)&lt;10,"0",""),HOUR(I266),":",IF(MINUTE(I266)&lt;10,"0",""),MINUTE(I266))&amp;IF(I266&lt;H266," +1",""),L266)</x:f>
      </x:c>
      <x:c r="AC23" s="40" t="str">
        <x:f>IF($L$267="Готово",CONCATENATE(IF(HOUR(H267)&lt;10,"0",""),HOUR(H267),":",IF(MINUTE(H267)&lt;10,"0",""),MINUTE(H267))&amp;"–"&amp;CONCATENATE(IF(HOUR(I267)&lt;10,"0",""),HOUR(I267),":",IF(MINUTE(I267)&lt;10,"0",""),MINUTE(I267))&amp;IF(I267&lt;H267," +1",""),L267)</x:f>
      </x:c>
      <x:c r="AD23" s="40" t="str">
        <x:f>IF($L$268="Готово",CONCATENATE(IF(HOUR(H268)&lt;10,"0",""),HOUR(H268),":",IF(MINUTE(H268)&lt;10,"0",""),MINUTE(H268))&amp;"–"&amp;CONCATENATE(IF(HOUR(I268)&lt;10,"0",""),HOUR(I268),":",IF(MINUTE(I268)&lt;10,"0",""),MINUTE(I268))&amp;IF(I268&lt;H268," +1",""),L268)</x:f>
      </x:c>
      <x:c r="AE23" s="40" t="str">
        <x:f>IF($L$269="Готово",CONCATENATE(IF(HOUR(H269)&lt;10,"0",""),HOUR(H269),":",IF(MINUTE(H269)&lt;10,"0",""),MINUTE(H269))&amp;"–"&amp;CONCATENATE(IF(HOUR(I269)&lt;10,"0",""),HOUR(I269),":",IF(MINUTE(I269)&lt;10,"0",""),MINUTE(I269))&amp;IF(I269&lt;H269," +1",""),L269)</x:f>
      </x:c>
      <x:c r="AF23" s="40" t="str">
        <x:f>IF($L$270="Готово",CONCATENATE(IF(HOUR(H270)&lt;10,"0",""),HOUR(H270),":",IF(MINUTE(H270)&lt;10,"0",""),MINUTE(H270))&amp;"–"&amp;CONCATENATE(IF(HOUR(I270)&lt;10,"0",""),HOUR(I270),":",IF(MINUTE(I270)&lt;10,"0",""),MINUTE(I270))&amp;IF(I270&lt;H270," +1",""),L270)</x:f>
      </x:c>
      <x:c r="AG23" s="40" t="str">
        <x:f>IF($L$271="Готово",CONCATENATE(IF(HOUR(H271)&lt;10,"0",""),HOUR(H271),":",IF(MINUTE(H271)&lt;10,"0",""),MINUTE(H271))&amp;"–"&amp;CONCATENATE(IF(HOUR(I271)&lt;10,"0",""),HOUR(I271),":",IF(MINUTE(I271)&lt;10,"0",""),MINUTE(I271))&amp;IF(I271&lt;H271," +1",""),L271)</x:f>
      </x:c>
      <x:c r="AH23" s="40" t="str">
        <x:f>IF($L$272="Готово",CONCATENATE(IF(HOUR(H272)&lt;10,"0",""),HOUR(H272),":",IF(MINUTE(H272)&lt;10,"0",""),MINUTE(H272))&amp;"–"&amp;CONCATENATE(IF(HOUR(I272)&lt;10,"0",""),HOUR(I272),":",IF(MINUTE(I272)&lt;10,"0",""),MINUTE(I272))&amp;IF(I272&lt;H272," +1",""),L272)</x:f>
      </x:c>
      <x:c r="AI23" s="46"/>
      <x:c r="AJ23" s="48"/>
      <x:c r="AK23" s="3"/>
    </x:row>
    <x:row r="24" ht="21" customHeight="1">
      <x:c r="A24" s="3"/>
      <x:c r="B24" s="33"/>
      <x:c r="C24" s="34"/>
      <x:c r="D24" s="37"/>
      <x:c r="E24" s="37"/>
      <x:c r="F24" s="37"/>
      <x:c r="G24" s="37"/>
      <x:c r="H24" s="37"/>
      <x:c r="I24" s="37"/>
      <x:c r="J24" s="37"/>
      <x:c r="K24" s="37"/>
      <x:c r="L24" s="37"/>
      <x:c r="M24" s="37"/>
      <x:c r="N24" s="37"/>
      <x:c r="O24" s="37"/>
      <x:c r="P24" s="37"/>
      <x:c r="Q24" s="37"/>
      <x:c r="R24" s="37"/>
      <x:c r="S24" s="37"/>
      <x:c r="T24" s="37"/>
      <x:c r="U24" s="37"/>
      <x:c r="V24" s="37"/>
      <x:c r="W24" s="37"/>
      <x:c r="X24" s="37"/>
      <x:c r="Y24" s="37"/>
      <x:c r="Z24" s="37"/>
      <x:c r="AA24" s="37"/>
      <x:c r="AB24" s="37"/>
      <x:c r="AC24" s="37"/>
      <x:c r="AD24" s="37"/>
      <x:c r="AE24" s="37"/>
      <x:c r="AF24" s="37"/>
      <x:c r="AG24" s="37"/>
      <x:c r="AH24" s="37"/>
      <x:c r="AI24" s="45" t="str">
        <x:f>IF(COUNTA(D24:AH24)=0,IF($B24="","",0),IF(COUNT(K273:K303)=31,SUM(K273:K303),"Проверить"))</x:f>
      </x:c>
      <x:c r="AJ24" s="47" t="str">
        <x:f>IF(ISTEXT(AI24),AI24,COUNTIFS(K273:K303,"&gt;0"))</x:f>
      </x:c>
      <x:c r="AK24" s="3"/>
    </x:row>
    <x:row r="25" ht="18" customHeight="1">
      <x:c r="A25" s="3"/>
      <x:c r="B25" s="38"/>
      <x:c r="C25" s="39"/>
      <x:c r="D25" s="40" t="str">
        <x:f>IF($L$273="Готово",CONCATENATE(IF(HOUR(H273)&lt;10,"0",""),HOUR(H273),":",IF(MINUTE(H273)&lt;10,"0",""),MINUTE(H273))&amp;"–"&amp;CONCATENATE(IF(HOUR(I273)&lt;10,"0",""),HOUR(I273),":",IF(MINUTE(I273)&lt;10,"0",""),MINUTE(I273))&amp;IF(I273&lt;H273," +1",""),L273)</x:f>
      </x:c>
      <x:c r="E25" s="40" t="str">
        <x:f>IF($L$274="Готово",CONCATENATE(IF(HOUR(H274)&lt;10,"0",""),HOUR(H274),":",IF(MINUTE(H274)&lt;10,"0",""),MINUTE(H274))&amp;"–"&amp;CONCATENATE(IF(HOUR(I274)&lt;10,"0",""),HOUR(I274),":",IF(MINUTE(I274)&lt;10,"0",""),MINUTE(I274))&amp;IF(I274&lt;H274," +1",""),L274)</x:f>
      </x:c>
      <x:c r="F25" s="40" t="str">
        <x:f>IF($L$275="Готово",CONCATENATE(IF(HOUR(H275)&lt;10,"0",""),HOUR(H275),":",IF(MINUTE(H275)&lt;10,"0",""),MINUTE(H275))&amp;"–"&amp;CONCATENATE(IF(HOUR(I275)&lt;10,"0",""),HOUR(I275),":",IF(MINUTE(I275)&lt;10,"0",""),MINUTE(I275))&amp;IF(I275&lt;H275," +1",""),L275)</x:f>
      </x:c>
      <x:c r="G25" s="40" t="str">
        <x:f>IF($L$276="Готово",CONCATENATE(IF(HOUR(H276)&lt;10,"0",""),HOUR(H276),":",IF(MINUTE(H276)&lt;10,"0",""),MINUTE(H276))&amp;"–"&amp;CONCATENATE(IF(HOUR(I276)&lt;10,"0",""),HOUR(I276),":",IF(MINUTE(I276)&lt;10,"0",""),MINUTE(I276))&amp;IF(I276&lt;H276," +1",""),L276)</x:f>
      </x:c>
      <x:c r="H25" s="40" t="str">
        <x:f>IF($L$277="Готово",CONCATENATE(IF(HOUR(H277)&lt;10,"0",""),HOUR(H277),":",IF(MINUTE(H277)&lt;10,"0",""),MINUTE(H277))&amp;"–"&amp;CONCATENATE(IF(HOUR(I277)&lt;10,"0",""),HOUR(I277),":",IF(MINUTE(I277)&lt;10,"0",""),MINUTE(I277))&amp;IF(I277&lt;H277," +1",""),L277)</x:f>
      </x:c>
      <x:c r="I25" s="40" t="str">
        <x:f>IF($L$278="Готово",CONCATENATE(IF(HOUR(H278)&lt;10,"0",""),HOUR(H278),":",IF(MINUTE(H278)&lt;10,"0",""),MINUTE(H278))&amp;"–"&amp;CONCATENATE(IF(HOUR(I278)&lt;10,"0",""),HOUR(I278),":",IF(MINUTE(I278)&lt;10,"0",""),MINUTE(I278))&amp;IF(I278&lt;H278," +1",""),L278)</x:f>
      </x:c>
      <x:c r="J25" s="40" t="str">
        <x:f>IF($L$279="Готово",CONCATENATE(IF(HOUR(H279)&lt;10,"0",""),HOUR(H279),":",IF(MINUTE(H279)&lt;10,"0",""),MINUTE(H279))&amp;"–"&amp;CONCATENATE(IF(HOUR(I279)&lt;10,"0",""),HOUR(I279),":",IF(MINUTE(I279)&lt;10,"0",""),MINUTE(I279))&amp;IF(I279&lt;H279," +1",""),L279)</x:f>
      </x:c>
      <x:c r="K25" s="40" t="str">
        <x:f>IF($L$280="Готово",CONCATENATE(IF(HOUR(H280)&lt;10,"0",""),HOUR(H280),":",IF(MINUTE(H280)&lt;10,"0",""),MINUTE(H280))&amp;"–"&amp;CONCATENATE(IF(HOUR(I280)&lt;10,"0",""),HOUR(I280),":",IF(MINUTE(I280)&lt;10,"0",""),MINUTE(I280))&amp;IF(I280&lt;H280," +1",""),L280)</x:f>
      </x:c>
      <x:c r="L25" s="40" t="str">
        <x:f>IF($L$281="Готово",CONCATENATE(IF(HOUR(H281)&lt;10,"0",""),HOUR(H281),":",IF(MINUTE(H281)&lt;10,"0",""),MINUTE(H281))&amp;"–"&amp;CONCATENATE(IF(HOUR(I281)&lt;10,"0",""),HOUR(I281),":",IF(MINUTE(I281)&lt;10,"0",""),MINUTE(I281))&amp;IF(I281&lt;H281," +1",""),L281)</x:f>
      </x:c>
      <x:c r="M25" s="40" t="str">
        <x:f>IF($L$282="Готово",CONCATENATE(IF(HOUR(H282)&lt;10,"0",""),HOUR(H282),":",IF(MINUTE(H282)&lt;10,"0",""),MINUTE(H282))&amp;"–"&amp;CONCATENATE(IF(HOUR(I282)&lt;10,"0",""),HOUR(I282),":",IF(MINUTE(I282)&lt;10,"0",""),MINUTE(I282))&amp;IF(I282&lt;H282," +1",""),L282)</x:f>
      </x:c>
      <x:c r="N25" s="40" t="str">
        <x:f>IF($L$283="Готово",CONCATENATE(IF(HOUR(H283)&lt;10,"0",""),HOUR(H283),":",IF(MINUTE(H283)&lt;10,"0",""),MINUTE(H283))&amp;"–"&amp;CONCATENATE(IF(HOUR(I283)&lt;10,"0",""),HOUR(I283),":",IF(MINUTE(I283)&lt;10,"0",""),MINUTE(I283))&amp;IF(I283&lt;H283," +1",""),L283)</x:f>
      </x:c>
      <x:c r="O25" s="40" t="str">
        <x:f>IF($L$284="Готово",CONCATENATE(IF(HOUR(H284)&lt;10,"0",""),HOUR(H284),":",IF(MINUTE(H284)&lt;10,"0",""),MINUTE(H284))&amp;"–"&amp;CONCATENATE(IF(HOUR(I284)&lt;10,"0",""),HOUR(I284),":",IF(MINUTE(I284)&lt;10,"0",""),MINUTE(I284))&amp;IF(I284&lt;H284," +1",""),L284)</x:f>
      </x:c>
      <x:c r="P25" s="40" t="str">
        <x:f>IF($L$285="Готово",CONCATENATE(IF(HOUR(H285)&lt;10,"0",""),HOUR(H285),":",IF(MINUTE(H285)&lt;10,"0",""),MINUTE(H285))&amp;"–"&amp;CONCATENATE(IF(HOUR(I285)&lt;10,"0",""),HOUR(I285),":",IF(MINUTE(I285)&lt;10,"0",""),MINUTE(I285))&amp;IF(I285&lt;H285," +1",""),L285)</x:f>
      </x:c>
      <x:c r="Q25" s="40" t="str">
        <x:f>IF($L$286="Готово",CONCATENATE(IF(HOUR(H286)&lt;10,"0",""),HOUR(H286),":",IF(MINUTE(H286)&lt;10,"0",""),MINUTE(H286))&amp;"–"&amp;CONCATENATE(IF(HOUR(I286)&lt;10,"0",""),HOUR(I286),":",IF(MINUTE(I286)&lt;10,"0",""),MINUTE(I286))&amp;IF(I286&lt;H286," +1",""),L286)</x:f>
      </x:c>
      <x:c r="R25" s="40" t="str">
        <x:f>IF($L$287="Готово",CONCATENATE(IF(HOUR(H287)&lt;10,"0",""),HOUR(H287),":",IF(MINUTE(H287)&lt;10,"0",""),MINUTE(H287))&amp;"–"&amp;CONCATENATE(IF(HOUR(I287)&lt;10,"0",""),HOUR(I287),":",IF(MINUTE(I287)&lt;10,"0",""),MINUTE(I287))&amp;IF(I287&lt;H287," +1",""),L287)</x:f>
      </x:c>
      <x:c r="S25" s="40" t="str">
        <x:f>IF($L$288="Готово",CONCATENATE(IF(HOUR(H288)&lt;10,"0",""),HOUR(H288),":",IF(MINUTE(H288)&lt;10,"0",""),MINUTE(H288))&amp;"–"&amp;CONCATENATE(IF(HOUR(I288)&lt;10,"0",""),HOUR(I288),":",IF(MINUTE(I288)&lt;10,"0",""),MINUTE(I288))&amp;IF(I288&lt;H288," +1",""),L288)</x:f>
      </x:c>
      <x:c r="T25" s="40" t="str">
        <x:f>IF($L$289="Готово",CONCATENATE(IF(HOUR(H289)&lt;10,"0",""),HOUR(H289),":",IF(MINUTE(H289)&lt;10,"0",""),MINUTE(H289))&amp;"–"&amp;CONCATENATE(IF(HOUR(I289)&lt;10,"0",""),HOUR(I289),":",IF(MINUTE(I289)&lt;10,"0",""),MINUTE(I289))&amp;IF(I289&lt;H289," +1",""),L289)</x:f>
      </x:c>
      <x:c r="U25" s="40" t="str">
        <x:f>IF($L$290="Готово",CONCATENATE(IF(HOUR(H290)&lt;10,"0",""),HOUR(H290),":",IF(MINUTE(H290)&lt;10,"0",""),MINUTE(H290))&amp;"–"&amp;CONCATENATE(IF(HOUR(I290)&lt;10,"0",""),HOUR(I290),":",IF(MINUTE(I290)&lt;10,"0",""),MINUTE(I290))&amp;IF(I290&lt;H290," +1",""),L290)</x:f>
      </x:c>
      <x:c r="V25" s="40" t="str">
        <x:f>IF($L$291="Готово",CONCATENATE(IF(HOUR(H291)&lt;10,"0",""),HOUR(H291),":",IF(MINUTE(H291)&lt;10,"0",""),MINUTE(H291))&amp;"–"&amp;CONCATENATE(IF(HOUR(I291)&lt;10,"0",""),HOUR(I291),":",IF(MINUTE(I291)&lt;10,"0",""),MINUTE(I291))&amp;IF(I291&lt;H291," +1",""),L291)</x:f>
      </x:c>
      <x:c r="W25" s="40" t="str">
        <x:f>IF($L$292="Готово",CONCATENATE(IF(HOUR(H292)&lt;10,"0",""),HOUR(H292),":",IF(MINUTE(H292)&lt;10,"0",""),MINUTE(H292))&amp;"–"&amp;CONCATENATE(IF(HOUR(I292)&lt;10,"0",""),HOUR(I292),":",IF(MINUTE(I292)&lt;10,"0",""),MINUTE(I292))&amp;IF(I292&lt;H292," +1",""),L292)</x:f>
      </x:c>
      <x:c r="X25" s="40" t="str">
        <x:f>IF($L$293="Готово",CONCATENATE(IF(HOUR(H293)&lt;10,"0",""),HOUR(H293),":",IF(MINUTE(H293)&lt;10,"0",""),MINUTE(H293))&amp;"–"&amp;CONCATENATE(IF(HOUR(I293)&lt;10,"0",""),HOUR(I293),":",IF(MINUTE(I293)&lt;10,"0",""),MINUTE(I293))&amp;IF(I293&lt;H293," +1",""),L293)</x:f>
      </x:c>
      <x:c r="Y25" s="40" t="str">
        <x:f>IF($L$294="Готово",CONCATENATE(IF(HOUR(H294)&lt;10,"0",""),HOUR(H294),":",IF(MINUTE(H294)&lt;10,"0",""),MINUTE(H294))&amp;"–"&amp;CONCATENATE(IF(HOUR(I294)&lt;10,"0",""),HOUR(I294),":",IF(MINUTE(I294)&lt;10,"0",""),MINUTE(I294))&amp;IF(I294&lt;H294," +1",""),L294)</x:f>
      </x:c>
      <x:c r="Z25" s="40" t="str">
        <x:f>IF($L$295="Готово",CONCATENATE(IF(HOUR(H295)&lt;10,"0",""),HOUR(H295),":",IF(MINUTE(H295)&lt;10,"0",""),MINUTE(H295))&amp;"–"&amp;CONCATENATE(IF(HOUR(I295)&lt;10,"0",""),HOUR(I295),":",IF(MINUTE(I295)&lt;10,"0",""),MINUTE(I295))&amp;IF(I295&lt;H295," +1",""),L295)</x:f>
      </x:c>
      <x:c r="AA25" s="40" t="str">
        <x:f>IF($L$296="Готово",CONCATENATE(IF(HOUR(H296)&lt;10,"0",""),HOUR(H296),":",IF(MINUTE(H296)&lt;10,"0",""),MINUTE(H296))&amp;"–"&amp;CONCATENATE(IF(HOUR(I296)&lt;10,"0",""),HOUR(I296),":",IF(MINUTE(I296)&lt;10,"0",""),MINUTE(I296))&amp;IF(I296&lt;H296," +1",""),L296)</x:f>
      </x:c>
      <x:c r="AB25" s="40" t="str">
        <x:f>IF($L$297="Готово",CONCATENATE(IF(HOUR(H297)&lt;10,"0",""),HOUR(H297),":",IF(MINUTE(H297)&lt;10,"0",""),MINUTE(H297))&amp;"–"&amp;CONCATENATE(IF(HOUR(I297)&lt;10,"0",""),HOUR(I297),":",IF(MINUTE(I297)&lt;10,"0",""),MINUTE(I297))&amp;IF(I297&lt;H297," +1",""),L297)</x:f>
      </x:c>
      <x:c r="AC25" s="40" t="str">
        <x:f>IF($L$298="Готово",CONCATENATE(IF(HOUR(H298)&lt;10,"0",""),HOUR(H298),":",IF(MINUTE(H298)&lt;10,"0",""),MINUTE(H298))&amp;"–"&amp;CONCATENATE(IF(HOUR(I298)&lt;10,"0",""),HOUR(I298),":",IF(MINUTE(I298)&lt;10,"0",""),MINUTE(I298))&amp;IF(I298&lt;H298," +1",""),L298)</x:f>
      </x:c>
      <x:c r="AD25" s="40" t="str">
        <x:f>IF($L$299="Готово",CONCATENATE(IF(HOUR(H299)&lt;10,"0",""),HOUR(H299),":",IF(MINUTE(H299)&lt;10,"0",""),MINUTE(H299))&amp;"–"&amp;CONCATENATE(IF(HOUR(I299)&lt;10,"0",""),HOUR(I299),":",IF(MINUTE(I299)&lt;10,"0",""),MINUTE(I299))&amp;IF(I299&lt;H299," +1",""),L299)</x:f>
      </x:c>
      <x:c r="AE25" s="40" t="str">
        <x:f>IF($L$300="Готово",CONCATENATE(IF(HOUR(H300)&lt;10,"0",""),HOUR(H300),":",IF(MINUTE(H300)&lt;10,"0",""),MINUTE(H300))&amp;"–"&amp;CONCATENATE(IF(HOUR(I300)&lt;10,"0",""),HOUR(I300),":",IF(MINUTE(I300)&lt;10,"0",""),MINUTE(I300))&amp;IF(I300&lt;H300," +1",""),L300)</x:f>
      </x:c>
      <x:c r="AF25" s="40" t="str">
        <x:f>IF($L$301="Готово",CONCATENATE(IF(HOUR(H301)&lt;10,"0",""),HOUR(H301),":",IF(MINUTE(H301)&lt;10,"0",""),MINUTE(H301))&amp;"–"&amp;CONCATENATE(IF(HOUR(I301)&lt;10,"0",""),HOUR(I301),":",IF(MINUTE(I301)&lt;10,"0",""),MINUTE(I301))&amp;IF(I301&lt;H301," +1",""),L301)</x:f>
      </x:c>
      <x:c r="AG25" s="40" t="str">
        <x:f>IF($L$302="Готово",CONCATENATE(IF(HOUR(H302)&lt;10,"0",""),HOUR(H302),":",IF(MINUTE(H302)&lt;10,"0",""),MINUTE(H302))&amp;"–"&amp;CONCATENATE(IF(HOUR(I302)&lt;10,"0",""),HOUR(I302),":",IF(MINUTE(I302)&lt;10,"0",""),MINUTE(I302))&amp;IF(I302&lt;H302," +1",""),L302)</x:f>
      </x:c>
      <x:c r="AH25" s="40" t="str">
        <x:f>IF($L$303="Готово",CONCATENATE(IF(HOUR(H303)&lt;10,"0",""),HOUR(H303),":",IF(MINUTE(H303)&lt;10,"0",""),MINUTE(H303))&amp;"–"&amp;CONCATENATE(IF(HOUR(I303)&lt;10,"0",""),HOUR(I303),":",IF(MINUTE(I303)&lt;10,"0",""),MINUTE(I303))&amp;IF(I303&lt;H303," +1",""),L303)</x:f>
      </x:c>
      <x:c r="AI25" s="46"/>
      <x:c r="AJ25" s="48"/>
      <x:c r="AK25" s="3"/>
    </x:row>
    <x:row r="26" ht="21" customHeight="1">
      <x:c r="A26" s="3"/>
      <x:c r="B26" s="33"/>
      <x:c r="C26" s="34"/>
      <x:c r="D26" s="37"/>
      <x:c r="E26" s="37"/>
      <x:c r="F26" s="37"/>
      <x:c r="G26" s="37"/>
      <x:c r="H26" s="37"/>
      <x:c r="I26" s="37"/>
      <x:c r="J26" s="37"/>
      <x:c r="K26" s="37"/>
      <x:c r="L26" s="37"/>
      <x:c r="M26" s="37"/>
      <x:c r="N26" s="37"/>
      <x:c r="O26" s="37"/>
      <x:c r="P26" s="37"/>
      <x:c r="Q26" s="37"/>
      <x:c r="R26" s="37"/>
      <x:c r="S26" s="37"/>
      <x:c r="T26" s="37"/>
      <x:c r="U26" s="37"/>
      <x:c r="V26" s="37"/>
      <x:c r="W26" s="37"/>
      <x:c r="X26" s="37"/>
      <x:c r="Y26" s="37"/>
      <x:c r="Z26" s="37"/>
      <x:c r="AA26" s="37"/>
      <x:c r="AB26" s="37"/>
      <x:c r="AC26" s="37"/>
      <x:c r="AD26" s="37"/>
      <x:c r="AE26" s="37"/>
      <x:c r="AF26" s="37"/>
      <x:c r="AG26" s="37"/>
      <x:c r="AH26" s="37"/>
      <x:c r="AI26" s="45" t="str">
        <x:f>IF(COUNTA(D26:AH26)=0,IF($B26="","",0),IF(COUNT(K304:K334)=31,SUM(K304:K334),"Проверить"))</x:f>
      </x:c>
      <x:c r="AJ26" s="47" t="str">
        <x:f>IF(ISTEXT(AI26),AI26,COUNTIFS(K304:K334,"&gt;0"))</x:f>
      </x:c>
      <x:c r="AK26" s="3"/>
    </x:row>
    <x:row r="27" ht="18" customHeight="1">
      <x:c r="A27" s="3"/>
      <x:c r="B27" s="38"/>
      <x:c r="C27" s="39"/>
      <x:c r="D27" s="40" t="str">
        <x:f>IF($L$304="Готово",CONCATENATE(IF(HOUR(H304)&lt;10,"0",""),HOUR(H304),":",IF(MINUTE(H304)&lt;10,"0",""),MINUTE(H304))&amp;"–"&amp;CONCATENATE(IF(HOUR(I304)&lt;10,"0",""),HOUR(I304),":",IF(MINUTE(I304)&lt;10,"0",""),MINUTE(I304))&amp;IF(I304&lt;H304," +1",""),L304)</x:f>
      </x:c>
      <x:c r="E27" s="40" t="str">
        <x:f>IF($L$305="Готово",CONCATENATE(IF(HOUR(H305)&lt;10,"0",""),HOUR(H305),":",IF(MINUTE(H305)&lt;10,"0",""),MINUTE(H305))&amp;"–"&amp;CONCATENATE(IF(HOUR(I305)&lt;10,"0",""),HOUR(I305),":",IF(MINUTE(I305)&lt;10,"0",""),MINUTE(I305))&amp;IF(I305&lt;H305," +1",""),L305)</x:f>
      </x:c>
      <x:c r="F27" s="40" t="str">
        <x:f>IF($L$306="Готово",CONCATENATE(IF(HOUR(H306)&lt;10,"0",""),HOUR(H306),":",IF(MINUTE(H306)&lt;10,"0",""),MINUTE(H306))&amp;"–"&amp;CONCATENATE(IF(HOUR(I306)&lt;10,"0",""),HOUR(I306),":",IF(MINUTE(I306)&lt;10,"0",""),MINUTE(I306))&amp;IF(I306&lt;H306," +1",""),L306)</x:f>
      </x:c>
      <x:c r="G27" s="40" t="str">
        <x:f>IF($L$307="Готово",CONCATENATE(IF(HOUR(H307)&lt;10,"0",""),HOUR(H307),":",IF(MINUTE(H307)&lt;10,"0",""),MINUTE(H307))&amp;"–"&amp;CONCATENATE(IF(HOUR(I307)&lt;10,"0",""),HOUR(I307),":",IF(MINUTE(I307)&lt;10,"0",""),MINUTE(I307))&amp;IF(I307&lt;H307," +1",""),L307)</x:f>
      </x:c>
      <x:c r="H27" s="40" t="str">
        <x:f>IF($L$308="Готово",CONCATENATE(IF(HOUR(H308)&lt;10,"0",""),HOUR(H308),":",IF(MINUTE(H308)&lt;10,"0",""),MINUTE(H308))&amp;"–"&amp;CONCATENATE(IF(HOUR(I308)&lt;10,"0",""),HOUR(I308),":",IF(MINUTE(I308)&lt;10,"0",""),MINUTE(I308))&amp;IF(I308&lt;H308," +1",""),L308)</x:f>
      </x:c>
      <x:c r="I27" s="40" t="str">
        <x:f>IF($L$309="Готово",CONCATENATE(IF(HOUR(H309)&lt;10,"0",""),HOUR(H309),":",IF(MINUTE(H309)&lt;10,"0",""),MINUTE(H309))&amp;"–"&amp;CONCATENATE(IF(HOUR(I309)&lt;10,"0",""),HOUR(I309),":",IF(MINUTE(I309)&lt;10,"0",""),MINUTE(I309))&amp;IF(I309&lt;H309," +1",""),L309)</x:f>
      </x:c>
      <x:c r="J27" s="40" t="str">
        <x:f>IF($L$310="Готово",CONCATENATE(IF(HOUR(H310)&lt;10,"0",""),HOUR(H310),":",IF(MINUTE(H310)&lt;10,"0",""),MINUTE(H310))&amp;"–"&amp;CONCATENATE(IF(HOUR(I310)&lt;10,"0",""),HOUR(I310),":",IF(MINUTE(I310)&lt;10,"0",""),MINUTE(I310))&amp;IF(I310&lt;H310," +1",""),L310)</x:f>
      </x:c>
      <x:c r="K27" s="40" t="str">
        <x:f>IF($L$311="Готово",CONCATENATE(IF(HOUR(H311)&lt;10,"0",""),HOUR(H311),":",IF(MINUTE(H311)&lt;10,"0",""),MINUTE(H311))&amp;"–"&amp;CONCATENATE(IF(HOUR(I311)&lt;10,"0",""),HOUR(I311),":",IF(MINUTE(I311)&lt;10,"0",""),MINUTE(I311))&amp;IF(I311&lt;H311," +1",""),L311)</x:f>
      </x:c>
      <x:c r="L27" s="40" t="str">
        <x:f>IF($L$312="Готово",CONCATENATE(IF(HOUR(H312)&lt;10,"0",""),HOUR(H312),":",IF(MINUTE(H312)&lt;10,"0",""),MINUTE(H312))&amp;"–"&amp;CONCATENATE(IF(HOUR(I312)&lt;10,"0",""),HOUR(I312),":",IF(MINUTE(I312)&lt;10,"0",""),MINUTE(I312))&amp;IF(I312&lt;H312," +1",""),L312)</x:f>
      </x:c>
      <x:c r="M27" s="40" t="str">
        <x:f>IF($L$313="Готово",CONCATENATE(IF(HOUR(H313)&lt;10,"0",""),HOUR(H313),":",IF(MINUTE(H313)&lt;10,"0",""),MINUTE(H313))&amp;"–"&amp;CONCATENATE(IF(HOUR(I313)&lt;10,"0",""),HOUR(I313),":",IF(MINUTE(I313)&lt;10,"0",""),MINUTE(I313))&amp;IF(I313&lt;H313," +1",""),L313)</x:f>
      </x:c>
      <x:c r="N27" s="40" t="str">
        <x:f>IF($L$314="Готово",CONCATENATE(IF(HOUR(H314)&lt;10,"0",""),HOUR(H314),":",IF(MINUTE(H314)&lt;10,"0",""),MINUTE(H314))&amp;"–"&amp;CONCATENATE(IF(HOUR(I314)&lt;10,"0",""),HOUR(I314),":",IF(MINUTE(I314)&lt;10,"0",""),MINUTE(I314))&amp;IF(I314&lt;H314," +1",""),L314)</x:f>
      </x:c>
      <x:c r="O27" s="40" t="str">
        <x:f>IF($L$315="Готово",CONCATENATE(IF(HOUR(H315)&lt;10,"0",""),HOUR(H315),":",IF(MINUTE(H315)&lt;10,"0",""),MINUTE(H315))&amp;"–"&amp;CONCATENATE(IF(HOUR(I315)&lt;10,"0",""),HOUR(I315),":",IF(MINUTE(I315)&lt;10,"0",""),MINUTE(I315))&amp;IF(I315&lt;H315," +1",""),L315)</x:f>
      </x:c>
      <x:c r="P27" s="40" t="str">
        <x:f>IF($L$316="Готово",CONCATENATE(IF(HOUR(H316)&lt;10,"0",""),HOUR(H316),":",IF(MINUTE(H316)&lt;10,"0",""),MINUTE(H316))&amp;"–"&amp;CONCATENATE(IF(HOUR(I316)&lt;10,"0",""),HOUR(I316),":",IF(MINUTE(I316)&lt;10,"0",""),MINUTE(I316))&amp;IF(I316&lt;H316," +1",""),L316)</x:f>
      </x:c>
      <x:c r="Q27" s="40" t="str">
        <x:f>IF($L$317="Готово",CONCATENATE(IF(HOUR(H317)&lt;10,"0",""),HOUR(H317),":",IF(MINUTE(H317)&lt;10,"0",""),MINUTE(H317))&amp;"–"&amp;CONCATENATE(IF(HOUR(I317)&lt;10,"0",""),HOUR(I317),":",IF(MINUTE(I317)&lt;10,"0",""),MINUTE(I317))&amp;IF(I317&lt;H317," +1",""),L317)</x:f>
      </x:c>
      <x:c r="R27" s="40" t="str">
        <x:f>IF($L$318="Готово",CONCATENATE(IF(HOUR(H318)&lt;10,"0",""),HOUR(H318),":",IF(MINUTE(H318)&lt;10,"0",""),MINUTE(H318))&amp;"–"&amp;CONCATENATE(IF(HOUR(I318)&lt;10,"0",""),HOUR(I318),":",IF(MINUTE(I318)&lt;10,"0",""),MINUTE(I318))&amp;IF(I318&lt;H318," +1",""),L318)</x:f>
      </x:c>
      <x:c r="S27" s="40" t="str">
        <x:f>IF($L$319="Готово",CONCATENATE(IF(HOUR(H319)&lt;10,"0",""),HOUR(H319),":",IF(MINUTE(H319)&lt;10,"0",""),MINUTE(H319))&amp;"–"&amp;CONCATENATE(IF(HOUR(I319)&lt;10,"0",""),HOUR(I319),":",IF(MINUTE(I319)&lt;10,"0",""),MINUTE(I319))&amp;IF(I319&lt;H319," +1",""),L319)</x:f>
      </x:c>
      <x:c r="T27" s="40" t="str">
        <x:f>IF($L$320="Готово",CONCATENATE(IF(HOUR(H320)&lt;10,"0",""),HOUR(H320),":",IF(MINUTE(H320)&lt;10,"0",""),MINUTE(H320))&amp;"–"&amp;CONCATENATE(IF(HOUR(I320)&lt;10,"0",""),HOUR(I320),":",IF(MINUTE(I320)&lt;10,"0",""),MINUTE(I320))&amp;IF(I320&lt;H320," +1",""),L320)</x:f>
      </x:c>
      <x:c r="U27" s="40" t="str">
        <x:f>IF($L$321="Готово",CONCATENATE(IF(HOUR(H321)&lt;10,"0",""),HOUR(H321),":",IF(MINUTE(H321)&lt;10,"0",""),MINUTE(H321))&amp;"–"&amp;CONCATENATE(IF(HOUR(I321)&lt;10,"0",""),HOUR(I321),":",IF(MINUTE(I321)&lt;10,"0",""),MINUTE(I321))&amp;IF(I321&lt;H321," +1",""),L321)</x:f>
      </x:c>
      <x:c r="V27" s="40" t="str">
        <x:f>IF($L$322="Готово",CONCATENATE(IF(HOUR(H322)&lt;10,"0",""),HOUR(H322),":",IF(MINUTE(H322)&lt;10,"0",""),MINUTE(H322))&amp;"–"&amp;CONCATENATE(IF(HOUR(I322)&lt;10,"0",""),HOUR(I322),":",IF(MINUTE(I322)&lt;10,"0",""),MINUTE(I322))&amp;IF(I322&lt;H322," +1",""),L322)</x:f>
      </x:c>
      <x:c r="W27" s="40" t="str">
        <x:f>IF($L$323="Готово",CONCATENATE(IF(HOUR(H323)&lt;10,"0",""),HOUR(H323),":",IF(MINUTE(H323)&lt;10,"0",""),MINUTE(H323))&amp;"–"&amp;CONCATENATE(IF(HOUR(I323)&lt;10,"0",""),HOUR(I323),":",IF(MINUTE(I323)&lt;10,"0",""),MINUTE(I323))&amp;IF(I323&lt;H323," +1",""),L323)</x:f>
      </x:c>
      <x:c r="X27" s="40" t="str">
        <x:f>IF($L$324="Готово",CONCATENATE(IF(HOUR(H324)&lt;10,"0",""),HOUR(H324),":",IF(MINUTE(H324)&lt;10,"0",""),MINUTE(H324))&amp;"–"&amp;CONCATENATE(IF(HOUR(I324)&lt;10,"0",""),HOUR(I324),":",IF(MINUTE(I324)&lt;10,"0",""),MINUTE(I324))&amp;IF(I324&lt;H324," +1",""),L324)</x:f>
      </x:c>
      <x:c r="Y27" s="40" t="str">
        <x:f>IF($L$325="Готово",CONCATENATE(IF(HOUR(H325)&lt;10,"0",""),HOUR(H325),":",IF(MINUTE(H325)&lt;10,"0",""),MINUTE(H325))&amp;"–"&amp;CONCATENATE(IF(HOUR(I325)&lt;10,"0",""),HOUR(I325),":",IF(MINUTE(I325)&lt;10,"0",""),MINUTE(I325))&amp;IF(I325&lt;H325," +1",""),L325)</x:f>
      </x:c>
      <x:c r="Z27" s="40" t="str">
        <x:f>IF($L$326="Готово",CONCATENATE(IF(HOUR(H326)&lt;10,"0",""),HOUR(H326),":",IF(MINUTE(H326)&lt;10,"0",""),MINUTE(H326))&amp;"–"&amp;CONCATENATE(IF(HOUR(I326)&lt;10,"0",""),HOUR(I326),":",IF(MINUTE(I326)&lt;10,"0",""),MINUTE(I326))&amp;IF(I326&lt;H326," +1",""),L326)</x:f>
      </x:c>
      <x:c r="AA27" s="40" t="str">
        <x:f>IF($L$327="Готово",CONCATENATE(IF(HOUR(H327)&lt;10,"0",""),HOUR(H327),":",IF(MINUTE(H327)&lt;10,"0",""),MINUTE(H327))&amp;"–"&amp;CONCATENATE(IF(HOUR(I327)&lt;10,"0",""),HOUR(I327),":",IF(MINUTE(I327)&lt;10,"0",""),MINUTE(I327))&amp;IF(I327&lt;H327," +1",""),L327)</x:f>
      </x:c>
      <x:c r="AB27" s="40" t="str">
        <x:f>IF($L$328="Готово",CONCATENATE(IF(HOUR(H328)&lt;10,"0",""),HOUR(H328),":",IF(MINUTE(H328)&lt;10,"0",""),MINUTE(H328))&amp;"–"&amp;CONCATENATE(IF(HOUR(I328)&lt;10,"0",""),HOUR(I328),":",IF(MINUTE(I328)&lt;10,"0",""),MINUTE(I328))&amp;IF(I328&lt;H328," +1",""),L328)</x:f>
      </x:c>
      <x:c r="AC27" s="40" t="str">
        <x:f>IF($L$329="Готово",CONCATENATE(IF(HOUR(H329)&lt;10,"0",""),HOUR(H329),":",IF(MINUTE(H329)&lt;10,"0",""),MINUTE(H329))&amp;"–"&amp;CONCATENATE(IF(HOUR(I329)&lt;10,"0",""),HOUR(I329),":",IF(MINUTE(I329)&lt;10,"0",""),MINUTE(I329))&amp;IF(I329&lt;H329," +1",""),L329)</x:f>
      </x:c>
      <x:c r="AD27" s="40" t="str">
        <x:f>IF($L$330="Готово",CONCATENATE(IF(HOUR(H330)&lt;10,"0",""),HOUR(H330),":",IF(MINUTE(H330)&lt;10,"0",""),MINUTE(H330))&amp;"–"&amp;CONCATENATE(IF(HOUR(I330)&lt;10,"0",""),HOUR(I330),":",IF(MINUTE(I330)&lt;10,"0",""),MINUTE(I330))&amp;IF(I330&lt;H330," +1",""),L330)</x:f>
      </x:c>
      <x:c r="AE27" s="40" t="str">
        <x:f>IF($L$331="Готово",CONCATENATE(IF(HOUR(H331)&lt;10,"0",""),HOUR(H331),":",IF(MINUTE(H331)&lt;10,"0",""),MINUTE(H331))&amp;"–"&amp;CONCATENATE(IF(HOUR(I331)&lt;10,"0",""),HOUR(I331),":",IF(MINUTE(I331)&lt;10,"0",""),MINUTE(I331))&amp;IF(I331&lt;H331," +1",""),L331)</x:f>
      </x:c>
      <x:c r="AF27" s="40" t="str">
        <x:f>IF($L$332="Готово",CONCATENATE(IF(HOUR(H332)&lt;10,"0",""),HOUR(H332),":",IF(MINUTE(H332)&lt;10,"0",""),MINUTE(H332))&amp;"–"&amp;CONCATENATE(IF(HOUR(I332)&lt;10,"0",""),HOUR(I332),":",IF(MINUTE(I332)&lt;10,"0",""),MINUTE(I332))&amp;IF(I332&lt;H332," +1",""),L332)</x:f>
      </x:c>
      <x:c r="AG27" s="40" t="str">
        <x:f>IF($L$333="Готово",CONCATENATE(IF(HOUR(H333)&lt;10,"0",""),HOUR(H333),":",IF(MINUTE(H333)&lt;10,"0",""),MINUTE(H333))&amp;"–"&amp;CONCATENATE(IF(HOUR(I333)&lt;10,"0",""),HOUR(I333),":",IF(MINUTE(I333)&lt;10,"0",""),MINUTE(I333))&amp;IF(I333&lt;H333," +1",""),L333)</x:f>
      </x:c>
      <x:c r="AH27" s="40" t="str">
        <x:f>IF($L$334="Готово",CONCATENATE(IF(HOUR(H334)&lt;10,"0",""),HOUR(H334),":",IF(MINUTE(H334)&lt;10,"0",""),MINUTE(H334))&amp;"–"&amp;CONCATENATE(IF(HOUR(I334)&lt;10,"0",""),HOUR(I334),":",IF(MINUTE(I334)&lt;10,"0",""),MINUTE(I334))&amp;IF(I334&lt;H334," +1",""),L334)</x:f>
      </x:c>
      <x:c r="AI27" s="46"/>
      <x:c r="AJ27" s="48"/>
      <x:c r="AK27" s="3"/>
    </x:row>
    <x:row r="28" ht="21" customHeight="1">
      <x:c r="A28" s="3"/>
      <x:c r="B28" s="33"/>
      <x:c r="C28" s="34"/>
      <x:c r="D28" s="37"/>
      <x:c r="E28" s="37"/>
      <x:c r="F28" s="37"/>
      <x:c r="G28" s="37"/>
      <x:c r="H28" s="37"/>
      <x:c r="I28" s="37"/>
      <x:c r="J28" s="37"/>
      <x:c r="K28" s="37"/>
      <x:c r="L28" s="37"/>
      <x:c r="M28" s="37"/>
      <x:c r="N28" s="37"/>
      <x:c r="O28" s="37"/>
      <x:c r="P28" s="37"/>
      <x:c r="Q28" s="37"/>
      <x:c r="R28" s="37"/>
      <x:c r="S28" s="37"/>
      <x:c r="T28" s="37"/>
      <x:c r="U28" s="37"/>
      <x:c r="V28" s="37"/>
      <x:c r="W28" s="37"/>
      <x:c r="X28" s="37"/>
      <x:c r="Y28" s="37"/>
      <x:c r="Z28" s="37"/>
      <x:c r="AA28" s="37"/>
      <x:c r="AB28" s="37"/>
      <x:c r="AC28" s="37"/>
      <x:c r="AD28" s="37"/>
      <x:c r="AE28" s="37"/>
      <x:c r="AF28" s="37"/>
      <x:c r="AG28" s="37"/>
      <x:c r="AH28" s="37"/>
      <x:c r="AI28" s="45" t="str">
        <x:f>IF(COUNTA(D28:AH28)=0,IF($B28="","",0),IF(COUNT(K335:K365)=31,SUM(K335:K365),"Проверить"))</x:f>
      </x:c>
      <x:c r="AJ28" s="47" t="str">
        <x:f>IF(ISTEXT(AI28),AI28,COUNTIFS(K335:K365,"&gt;0"))</x:f>
      </x:c>
      <x:c r="AK28" s="3"/>
    </x:row>
    <x:row r="29" ht="18" customHeight="1">
      <x:c r="A29" s="3"/>
      <x:c r="B29" s="38"/>
      <x:c r="C29" s="39"/>
      <x:c r="D29" s="40" t="str">
        <x:f>IF($L$335="Готово",CONCATENATE(IF(HOUR(H335)&lt;10,"0",""),HOUR(H335),":",IF(MINUTE(H335)&lt;10,"0",""),MINUTE(H335))&amp;"–"&amp;CONCATENATE(IF(HOUR(I335)&lt;10,"0",""),HOUR(I335),":",IF(MINUTE(I335)&lt;10,"0",""),MINUTE(I335))&amp;IF(I335&lt;H335," +1",""),L335)</x:f>
      </x:c>
      <x:c r="E29" s="40" t="str">
        <x:f>IF($L$336="Готово",CONCATENATE(IF(HOUR(H336)&lt;10,"0",""),HOUR(H336),":",IF(MINUTE(H336)&lt;10,"0",""),MINUTE(H336))&amp;"–"&amp;CONCATENATE(IF(HOUR(I336)&lt;10,"0",""),HOUR(I336),":",IF(MINUTE(I336)&lt;10,"0",""),MINUTE(I336))&amp;IF(I336&lt;H336," +1",""),L336)</x:f>
      </x:c>
      <x:c r="F29" s="40" t="str">
        <x:f>IF($L$337="Готово",CONCATENATE(IF(HOUR(H337)&lt;10,"0",""),HOUR(H337),":",IF(MINUTE(H337)&lt;10,"0",""),MINUTE(H337))&amp;"–"&amp;CONCATENATE(IF(HOUR(I337)&lt;10,"0",""),HOUR(I337),":",IF(MINUTE(I337)&lt;10,"0",""),MINUTE(I337))&amp;IF(I337&lt;H337," +1",""),L337)</x:f>
      </x:c>
      <x:c r="G29" s="40" t="str">
        <x:f>IF($L$338="Готово",CONCATENATE(IF(HOUR(H338)&lt;10,"0",""),HOUR(H338),":",IF(MINUTE(H338)&lt;10,"0",""),MINUTE(H338))&amp;"–"&amp;CONCATENATE(IF(HOUR(I338)&lt;10,"0",""),HOUR(I338),":",IF(MINUTE(I338)&lt;10,"0",""),MINUTE(I338))&amp;IF(I338&lt;H338," +1",""),L338)</x:f>
      </x:c>
      <x:c r="H29" s="40" t="str">
        <x:f>IF($L$339="Готово",CONCATENATE(IF(HOUR(H339)&lt;10,"0",""),HOUR(H339),":",IF(MINUTE(H339)&lt;10,"0",""),MINUTE(H339))&amp;"–"&amp;CONCATENATE(IF(HOUR(I339)&lt;10,"0",""),HOUR(I339),":",IF(MINUTE(I339)&lt;10,"0",""),MINUTE(I339))&amp;IF(I339&lt;H339," +1",""),L339)</x:f>
      </x:c>
      <x:c r="I29" s="40" t="str">
        <x:f>IF($L$340="Готово",CONCATENATE(IF(HOUR(H340)&lt;10,"0",""),HOUR(H340),":",IF(MINUTE(H340)&lt;10,"0",""),MINUTE(H340))&amp;"–"&amp;CONCATENATE(IF(HOUR(I340)&lt;10,"0",""),HOUR(I340),":",IF(MINUTE(I340)&lt;10,"0",""),MINUTE(I340))&amp;IF(I340&lt;H340," +1",""),L340)</x:f>
      </x:c>
      <x:c r="J29" s="40" t="str">
        <x:f>IF($L$341="Готово",CONCATENATE(IF(HOUR(H341)&lt;10,"0",""),HOUR(H341),":",IF(MINUTE(H341)&lt;10,"0",""),MINUTE(H341))&amp;"–"&amp;CONCATENATE(IF(HOUR(I341)&lt;10,"0",""),HOUR(I341),":",IF(MINUTE(I341)&lt;10,"0",""),MINUTE(I341))&amp;IF(I341&lt;H341," +1",""),L341)</x:f>
      </x:c>
      <x:c r="K29" s="40" t="str">
        <x:f>IF($L$342="Готово",CONCATENATE(IF(HOUR(H342)&lt;10,"0",""),HOUR(H342),":",IF(MINUTE(H342)&lt;10,"0",""),MINUTE(H342))&amp;"–"&amp;CONCATENATE(IF(HOUR(I342)&lt;10,"0",""),HOUR(I342),":",IF(MINUTE(I342)&lt;10,"0",""),MINUTE(I342))&amp;IF(I342&lt;H342," +1",""),L342)</x:f>
      </x:c>
      <x:c r="L29" s="40" t="str">
        <x:f>IF($L$343="Готово",CONCATENATE(IF(HOUR(H343)&lt;10,"0",""),HOUR(H343),":",IF(MINUTE(H343)&lt;10,"0",""),MINUTE(H343))&amp;"–"&amp;CONCATENATE(IF(HOUR(I343)&lt;10,"0",""),HOUR(I343),":",IF(MINUTE(I343)&lt;10,"0",""),MINUTE(I343))&amp;IF(I343&lt;H343," +1",""),L343)</x:f>
      </x:c>
      <x:c r="M29" s="40" t="str">
        <x:f>IF($L$344="Готово",CONCATENATE(IF(HOUR(H344)&lt;10,"0",""),HOUR(H344),":",IF(MINUTE(H344)&lt;10,"0",""),MINUTE(H344))&amp;"–"&amp;CONCATENATE(IF(HOUR(I344)&lt;10,"0",""),HOUR(I344),":",IF(MINUTE(I344)&lt;10,"0",""),MINUTE(I344))&amp;IF(I344&lt;H344," +1",""),L344)</x:f>
      </x:c>
      <x:c r="N29" s="40" t="str">
        <x:f>IF($L$345="Готово",CONCATENATE(IF(HOUR(H345)&lt;10,"0",""),HOUR(H345),":",IF(MINUTE(H345)&lt;10,"0",""),MINUTE(H345))&amp;"–"&amp;CONCATENATE(IF(HOUR(I345)&lt;10,"0",""),HOUR(I345),":",IF(MINUTE(I345)&lt;10,"0",""),MINUTE(I345))&amp;IF(I345&lt;H345," +1",""),L345)</x:f>
      </x:c>
      <x:c r="O29" s="40" t="str">
        <x:f>IF($L$346="Готово",CONCATENATE(IF(HOUR(H346)&lt;10,"0",""),HOUR(H346),":",IF(MINUTE(H346)&lt;10,"0",""),MINUTE(H346))&amp;"–"&amp;CONCATENATE(IF(HOUR(I346)&lt;10,"0",""),HOUR(I346),":",IF(MINUTE(I346)&lt;10,"0",""),MINUTE(I346))&amp;IF(I346&lt;H346," +1",""),L346)</x:f>
      </x:c>
      <x:c r="P29" s="40" t="str">
        <x:f>IF($L$347="Готово",CONCATENATE(IF(HOUR(H347)&lt;10,"0",""),HOUR(H347),":",IF(MINUTE(H347)&lt;10,"0",""),MINUTE(H347))&amp;"–"&amp;CONCATENATE(IF(HOUR(I347)&lt;10,"0",""),HOUR(I347),":",IF(MINUTE(I347)&lt;10,"0",""),MINUTE(I347))&amp;IF(I347&lt;H347," +1",""),L347)</x:f>
      </x:c>
      <x:c r="Q29" s="40" t="str">
        <x:f>IF($L$348="Готово",CONCATENATE(IF(HOUR(H348)&lt;10,"0",""),HOUR(H348),":",IF(MINUTE(H348)&lt;10,"0",""),MINUTE(H348))&amp;"–"&amp;CONCATENATE(IF(HOUR(I348)&lt;10,"0",""),HOUR(I348),":",IF(MINUTE(I348)&lt;10,"0",""),MINUTE(I348))&amp;IF(I348&lt;H348," +1",""),L348)</x:f>
      </x:c>
      <x:c r="R29" s="40" t="str">
        <x:f>IF($L$349="Готово",CONCATENATE(IF(HOUR(H349)&lt;10,"0",""),HOUR(H349),":",IF(MINUTE(H349)&lt;10,"0",""),MINUTE(H349))&amp;"–"&amp;CONCATENATE(IF(HOUR(I349)&lt;10,"0",""),HOUR(I349),":",IF(MINUTE(I349)&lt;10,"0",""),MINUTE(I349))&amp;IF(I349&lt;H349," +1",""),L349)</x:f>
      </x:c>
      <x:c r="S29" s="40" t="str">
        <x:f>IF($L$350="Готово",CONCATENATE(IF(HOUR(H350)&lt;10,"0",""),HOUR(H350),":",IF(MINUTE(H350)&lt;10,"0",""),MINUTE(H350))&amp;"–"&amp;CONCATENATE(IF(HOUR(I350)&lt;10,"0",""),HOUR(I350),":",IF(MINUTE(I350)&lt;10,"0",""),MINUTE(I350))&amp;IF(I350&lt;H350," +1",""),L350)</x:f>
      </x:c>
      <x:c r="T29" s="40" t="str">
        <x:f>IF($L$351="Готово",CONCATENATE(IF(HOUR(H351)&lt;10,"0",""),HOUR(H351),":",IF(MINUTE(H351)&lt;10,"0",""),MINUTE(H351))&amp;"–"&amp;CONCATENATE(IF(HOUR(I351)&lt;10,"0",""),HOUR(I351),":",IF(MINUTE(I351)&lt;10,"0",""),MINUTE(I351))&amp;IF(I351&lt;H351," +1",""),L351)</x:f>
      </x:c>
      <x:c r="U29" s="40" t="str">
        <x:f>IF($L$352="Готово",CONCATENATE(IF(HOUR(H352)&lt;10,"0",""),HOUR(H352),":",IF(MINUTE(H352)&lt;10,"0",""),MINUTE(H352))&amp;"–"&amp;CONCATENATE(IF(HOUR(I352)&lt;10,"0",""),HOUR(I352),":",IF(MINUTE(I352)&lt;10,"0",""),MINUTE(I352))&amp;IF(I352&lt;H352," +1",""),L352)</x:f>
      </x:c>
      <x:c r="V29" s="40" t="str">
        <x:f>IF($L$353="Готово",CONCATENATE(IF(HOUR(H353)&lt;10,"0",""),HOUR(H353),":",IF(MINUTE(H353)&lt;10,"0",""),MINUTE(H353))&amp;"–"&amp;CONCATENATE(IF(HOUR(I353)&lt;10,"0",""),HOUR(I353),":",IF(MINUTE(I353)&lt;10,"0",""),MINUTE(I353))&amp;IF(I353&lt;H353," +1",""),L353)</x:f>
      </x:c>
      <x:c r="W29" s="40" t="str">
        <x:f>IF($L$354="Готово",CONCATENATE(IF(HOUR(H354)&lt;10,"0",""),HOUR(H354),":",IF(MINUTE(H354)&lt;10,"0",""),MINUTE(H354))&amp;"–"&amp;CONCATENATE(IF(HOUR(I354)&lt;10,"0",""),HOUR(I354),":",IF(MINUTE(I354)&lt;10,"0",""),MINUTE(I354))&amp;IF(I354&lt;H354," +1",""),L354)</x:f>
      </x:c>
      <x:c r="X29" s="40" t="str">
        <x:f>IF($L$355="Готово",CONCATENATE(IF(HOUR(H355)&lt;10,"0",""),HOUR(H355),":",IF(MINUTE(H355)&lt;10,"0",""),MINUTE(H355))&amp;"–"&amp;CONCATENATE(IF(HOUR(I355)&lt;10,"0",""),HOUR(I355),":",IF(MINUTE(I355)&lt;10,"0",""),MINUTE(I355))&amp;IF(I355&lt;H355," +1",""),L355)</x:f>
      </x:c>
      <x:c r="Y29" s="40" t="str">
        <x:f>IF($L$356="Готово",CONCATENATE(IF(HOUR(H356)&lt;10,"0",""),HOUR(H356),":",IF(MINUTE(H356)&lt;10,"0",""),MINUTE(H356))&amp;"–"&amp;CONCATENATE(IF(HOUR(I356)&lt;10,"0",""),HOUR(I356),":",IF(MINUTE(I356)&lt;10,"0",""),MINUTE(I356))&amp;IF(I356&lt;H356," +1",""),L356)</x:f>
      </x:c>
      <x:c r="Z29" s="40" t="str">
        <x:f>IF($L$357="Готово",CONCATENATE(IF(HOUR(H357)&lt;10,"0",""),HOUR(H357),":",IF(MINUTE(H357)&lt;10,"0",""),MINUTE(H357))&amp;"–"&amp;CONCATENATE(IF(HOUR(I357)&lt;10,"0",""),HOUR(I357),":",IF(MINUTE(I357)&lt;10,"0",""),MINUTE(I357))&amp;IF(I357&lt;H357," +1",""),L357)</x:f>
      </x:c>
      <x:c r="AA29" s="40" t="str">
        <x:f>IF($L$358="Готово",CONCATENATE(IF(HOUR(H358)&lt;10,"0",""),HOUR(H358),":",IF(MINUTE(H358)&lt;10,"0",""),MINUTE(H358))&amp;"–"&amp;CONCATENATE(IF(HOUR(I358)&lt;10,"0",""),HOUR(I358),":",IF(MINUTE(I358)&lt;10,"0",""),MINUTE(I358))&amp;IF(I358&lt;H358," +1",""),L358)</x:f>
      </x:c>
      <x:c r="AB29" s="40" t="str">
        <x:f>IF($L$359="Готово",CONCATENATE(IF(HOUR(H359)&lt;10,"0",""),HOUR(H359),":",IF(MINUTE(H359)&lt;10,"0",""),MINUTE(H359))&amp;"–"&amp;CONCATENATE(IF(HOUR(I359)&lt;10,"0",""),HOUR(I359),":",IF(MINUTE(I359)&lt;10,"0",""),MINUTE(I359))&amp;IF(I359&lt;H359," +1",""),L359)</x:f>
      </x:c>
      <x:c r="AC29" s="40" t="str">
        <x:f>IF($L$360="Готово",CONCATENATE(IF(HOUR(H360)&lt;10,"0",""),HOUR(H360),":",IF(MINUTE(H360)&lt;10,"0",""),MINUTE(H360))&amp;"–"&amp;CONCATENATE(IF(HOUR(I360)&lt;10,"0",""),HOUR(I360),":",IF(MINUTE(I360)&lt;10,"0",""),MINUTE(I360))&amp;IF(I360&lt;H360," +1",""),L360)</x:f>
      </x:c>
      <x:c r="AD29" s="40" t="str">
        <x:f>IF($L$361="Готово",CONCATENATE(IF(HOUR(H361)&lt;10,"0",""),HOUR(H361),":",IF(MINUTE(H361)&lt;10,"0",""),MINUTE(H361))&amp;"–"&amp;CONCATENATE(IF(HOUR(I361)&lt;10,"0",""),HOUR(I361),":",IF(MINUTE(I361)&lt;10,"0",""),MINUTE(I361))&amp;IF(I361&lt;H361," +1",""),L361)</x:f>
      </x:c>
      <x:c r="AE29" s="40" t="str">
        <x:f>IF($L$362="Готово",CONCATENATE(IF(HOUR(H362)&lt;10,"0",""),HOUR(H362),":",IF(MINUTE(H362)&lt;10,"0",""),MINUTE(H362))&amp;"–"&amp;CONCATENATE(IF(HOUR(I362)&lt;10,"0",""),HOUR(I362),":",IF(MINUTE(I362)&lt;10,"0",""),MINUTE(I362))&amp;IF(I362&lt;H362," +1",""),L362)</x:f>
      </x:c>
      <x:c r="AF29" s="40" t="str">
        <x:f>IF($L$363="Готово",CONCATENATE(IF(HOUR(H363)&lt;10,"0",""),HOUR(H363),":",IF(MINUTE(H363)&lt;10,"0",""),MINUTE(H363))&amp;"–"&amp;CONCATENATE(IF(HOUR(I363)&lt;10,"0",""),HOUR(I363),":",IF(MINUTE(I363)&lt;10,"0",""),MINUTE(I363))&amp;IF(I363&lt;H363," +1",""),L363)</x:f>
      </x:c>
      <x:c r="AG29" s="40" t="str">
        <x:f>IF($L$364="Готово",CONCATENATE(IF(HOUR(H364)&lt;10,"0",""),HOUR(H364),":",IF(MINUTE(H364)&lt;10,"0",""),MINUTE(H364))&amp;"–"&amp;CONCATENATE(IF(HOUR(I364)&lt;10,"0",""),HOUR(I364),":",IF(MINUTE(I364)&lt;10,"0",""),MINUTE(I364))&amp;IF(I364&lt;H364," +1",""),L364)</x:f>
      </x:c>
      <x:c r="AH29" s="40" t="str">
        <x:f>IF($L$365="Готово",CONCATENATE(IF(HOUR(H365)&lt;10,"0",""),HOUR(H365),":",IF(MINUTE(H365)&lt;10,"0",""),MINUTE(H365))&amp;"–"&amp;CONCATENATE(IF(HOUR(I365)&lt;10,"0",""),HOUR(I365),":",IF(MINUTE(I365)&lt;10,"0",""),MINUTE(I365))&amp;IF(I365&lt;H365," +1",""),L365)</x:f>
      </x:c>
      <x:c r="AI29" s="46"/>
      <x:c r="AJ29" s="48"/>
      <x:c r="AK29" s="3"/>
    </x:row>
    <x:row r="30" ht="21" customHeight="1">
      <x:c r="A30" s="3"/>
      <x:c r="B30" s="33"/>
      <x:c r="C30" s="34"/>
      <x:c r="D30" s="37"/>
      <x:c r="E30" s="37"/>
      <x:c r="F30" s="37"/>
      <x:c r="G30" s="37"/>
      <x:c r="H30" s="37"/>
      <x:c r="I30" s="37"/>
      <x:c r="J30" s="37"/>
      <x:c r="K30" s="37"/>
      <x:c r="L30" s="37"/>
      <x:c r="M30" s="37"/>
      <x:c r="N30" s="37"/>
      <x:c r="O30" s="37"/>
      <x:c r="P30" s="37"/>
      <x:c r="Q30" s="37"/>
      <x:c r="R30" s="37"/>
      <x:c r="S30" s="37"/>
      <x:c r="T30" s="37"/>
      <x:c r="U30" s="37"/>
      <x:c r="V30" s="37"/>
      <x:c r="W30" s="37"/>
      <x:c r="X30" s="37"/>
      <x:c r="Y30" s="37"/>
      <x:c r="Z30" s="37"/>
      <x:c r="AA30" s="37"/>
      <x:c r="AB30" s="37"/>
      <x:c r="AC30" s="37"/>
      <x:c r="AD30" s="37"/>
      <x:c r="AE30" s="37"/>
      <x:c r="AF30" s="37"/>
      <x:c r="AG30" s="37"/>
      <x:c r="AH30" s="37"/>
      <x:c r="AI30" s="45" t="str">
        <x:f>IF(COUNTA(D30:AH30)=0,IF($B30="","",0),IF(COUNT(K366:K396)=31,SUM(K366:K396),"Проверить"))</x:f>
      </x:c>
      <x:c r="AJ30" s="47" t="str">
        <x:f>IF(ISTEXT(AI30),AI30,COUNTIFS(K366:K396,"&gt;0"))</x:f>
      </x:c>
      <x:c r="AK30" s="3"/>
    </x:row>
    <x:row r="31" ht="18" customHeight="1">
      <x:c r="A31" s="3"/>
      <x:c r="B31" s="38"/>
      <x:c r="C31" s="39"/>
      <x:c r="D31" s="40" t="str">
        <x:f>IF($L$366="Готово",CONCATENATE(IF(HOUR(H366)&lt;10,"0",""),HOUR(H366),":",IF(MINUTE(H366)&lt;10,"0",""),MINUTE(H366))&amp;"–"&amp;CONCATENATE(IF(HOUR(I366)&lt;10,"0",""),HOUR(I366),":",IF(MINUTE(I366)&lt;10,"0",""),MINUTE(I366))&amp;IF(I366&lt;H366," +1",""),L366)</x:f>
      </x:c>
      <x:c r="E31" s="40" t="str">
        <x:f>IF($L$367="Готово",CONCATENATE(IF(HOUR(H367)&lt;10,"0",""),HOUR(H367),":",IF(MINUTE(H367)&lt;10,"0",""),MINUTE(H367))&amp;"–"&amp;CONCATENATE(IF(HOUR(I367)&lt;10,"0",""),HOUR(I367),":",IF(MINUTE(I367)&lt;10,"0",""),MINUTE(I367))&amp;IF(I367&lt;H367," +1",""),L367)</x:f>
      </x:c>
      <x:c r="F31" s="40" t="str">
        <x:f>IF($L$368="Готово",CONCATENATE(IF(HOUR(H368)&lt;10,"0",""),HOUR(H368),":",IF(MINUTE(H368)&lt;10,"0",""),MINUTE(H368))&amp;"–"&amp;CONCATENATE(IF(HOUR(I368)&lt;10,"0",""),HOUR(I368),":",IF(MINUTE(I368)&lt;10,"0",""),MINUTE(I368))&amp;IF(I368&lt;H368," +1",""),L368)</x:f>
      </x:c>
      <x:c r="G31" s="40" t="str">
        <x:f>IF($L$369="Готово",CONCATENATE(IF(HOUR(H369)&lt;10,"0",""),HOUR(H369),":",IF(MINUTE(H369)&lt;10,"0",""),MINUTE(H369))&amp;"–"&amp;CONCATENATE(IF(HOUR(I369)&lt;10,"0",""),HOUR(I369),":",IF(MINUTE(I369)&lt;10,"0",""),MINUTE(I369))&amp;IF(I369&lt;H369," +1",""),L369)</x:f>
      </x:c>
      <x:c r="H31" s="40" t="str">
        <x:f>IF($L$370="Готово",CONCATENATE(IF(HOUR(H370)&lt;10,"0",""),HOUR(H370),":",IF(MINUTE(H370)&lt;10,"0",""),MINUTE(H370))&amp;"–"&amp;CONCATENATE(IF(HOUR(I370)&lt;10,"0",""),HOUR(I370),":",IF(MINUTE(I370)&lt;10,"0",""),MINUTE(I370))&amp;IF(I370&lt;H370," +1",""),L370)</x:f>
      </x:c>
      <x:c r="I31" s="40" t="str">
        <x:f>IF($L$371="Готово",CONCATENATE(IF(HOUR(H371)&lt;10,"0",""),HOUR(H371),":",IF(MINUTE(H371)&lt;10,"0",""),MINUTE(H371))&amp;"–"&amp;CONCATENATE(IF(HOUR(I371)&lt;10,"0",""),HOUR(I371),":",IF(MINUTE(I371)&lt;10,"0",""),MINUTE(I371))&amp;IF(I371&lt;H371," +1",""),L371)</x:f>
      </x:c>
      <x:c r="J31" s="40" t="str">
        <x:f>IF($L$372="Готово",CONCATENATE(IF(HOUR(H372)&lt;10,"0",""),HOUR(H372),":",IF(MINUTE(H372)&lt;10,"0",""),MINUTE(H372))&amp;"–"&amp;CONCATENATE(IF(HOUR(I372)&lt;10,"0",""),HOUR(I372),":",IF(MINUTE(I372)&lt;10,"0",""),MINUTE(I372))&amp;IF(I372&lt;H372," +1",""),L372)</x:f>
      </x:c>
      <x:c r="K31" s="40" t="str">
        <x:f>IF($L$373="Готово",CONCATENATE(IF(HOUR(H373)&lt;10,"0",""),HOUR(H373),":",IF(MINUTE(H373)&lt;10,"0",""),MINUTE(H373))&amp;"–"&amp;CONCATENATE(IF(HOUR(I373)&lt;10,"0",""),HOUR(I373),":",IF(MINUTE(I373)&lt;10,"0",""),MINUTE(I373))&amp;IF(I373&lt;H373," +1",""),L373)</x:f>
      </x:c>
      <x:c r="L31" s="40" t="str">
        <x:f>IF($L$374="Готово",CONCATENATE(IF(HOUR(H374)&lt;10,"0",""),HOUR(H374),":",IF(MINUTE(H374)&lt;10,"0",""),MINUTE(H374))&amp;"–"&amp;CONCATENATE(IF(HOUR(I374)&lt;10,"0",""),HOUR(I374),":",IF(MINUTE(I374)&lt;10,"0",""),MINUTE(I374))&amp;IF(I374&lt;H374," +1",""),L374)</x:f>
      </x:c>
      <x:c r="M31" s="40" t="str">
        <x:f>IF($L$375="Готово",CONCATENATE(IF(HOUR(H375)&lt;10,"0",""),HOUR(H375),":",IF(MINUTE(H375)&lt;10,"0",""),MINUTE(H375))&amp;"–"&amp;CONCATENATE(IF(HOUR(I375)&lt;10,"0",""),HOUR(I375),":",IF(MINUTE(I375)&lt;10,"0",""),MINUTE(I375))&amp;IF(I375&lt;H375," +1",""),L375)</x:f>
      </x:c>
      <x:c r="N31" s="40" t="str">
        <x:f>IF($L$376="Готово",CONCATENATE(IF(HOUR(H376)&lt;10,"0",""),HOUR(H376),":",IF(MINUTE(H376)&lt;10,"0",""),MINUTE(H376))&amp;"–"&amp;CONCATENATE(IF(HOUR(I376)&lt;10,"0",""),HOUR(I376),":",IF(MINUTE(I376)&lt;10,"0",""),MINUTE(I376))&amp;IF(I376&lt;H376," +1",""),L376)</x:f>
      </x:c>
      <x:c r="O31" s="40" t="str">
        <x:f>IF($L$377="Готово",CONCATENATE(IF(HOUR(H377)&lt;10,"0",""),HOUR(H377),":",IF(MINUTE(H377)&lt;10,"0",""),MINUTE(H377))&amp;"–"&amp;CONCATENATE(IF(HOUR(I377)&lt;10,"0",""),HOUR(I377),":",IF(MINUTE(I377)&lt;10,"0",""),MINUTE(I377))&amp;IF(I377&lt;H377," +1",""),L377)</x:f>
      </x:c>
      <x:c r="P31" s="40" t="str">
        <x:f>IF($L$378="Готово",CONCATENATE(IF(HOUR(H378)&lt;10,"0",""),HOUR(H378),":",IF(MINUTE(H378)&lt;10,"0",""),MINUTE(H378))&amp;"–"&amp;CONCATENATE(IF(HOUR(I378)&lt;10,"0",""),HOUR(I378),":",IF(MINUTE(I378)&lt;10,"0",""),MINUTE(I378))&amp;IF(I378&lt;H378," +1",""),L378)</x:f>
      </x:c>
      <x:c r="Q31" s="40" t="str">
        <x:f>IF($L$379="Готово",CONCATENATE(IF(HOUR(H379)&lt;10,"0",""),HOUR(H379),":",IF(MINUTE(H379)&lt;10,"0",""),MINUTE(H379))&amp;"–"&amp;CONCATENATE(IF(HOUR(I379)&lt;10,"0",""),HOUR(I379),":",IF(MINUTE(I379)&lt;10,"0",""),MINUTE(I379))&amp;IF(I379&lt;H379," +1",""),L379)</x:f>
      </x:c>
      <x:c r="R31" s="40" t="str">
        <x:f>IF($L$380="Готово",CONCATENATE(IF(HOUR(H380)&lt;10,"0",""),HOUR(H380),":",IF(MINUTE(H380)&lt;10,"0",""),MINUTE(H380))&amp;"–"&amp;CONCATENATE(IF(HOUR(I380)&lt;10,"0",""),HOUR(I380),":",IF(MINUTE(I380)&lt;10,"0",""),MINUTE(I380))&amp;IF(I380&lt;H380," +1",""),L380)</x:f>
      </x:c>
      <x:c r="S31" s="40" t="str">
        <x:f>IF($L$381="Готово",CONCATENATE(IF(HOUR(H381)&lt;10,"0",""),HOUR(H381),":",IF(MINUTE(H381)&lt;10,"0",""),MINUTE(H381))&amp;"–"&amp;CONCATENATE(IF(HOUR(I381)&lt;10,"0",""),HOUR(I381),":",IF(MINUTE(I381)&lt;10,"0",""),MINUTE(I381))&amp;IF(I381&lt;H381," +1",""),L381)</x:f>
      </x:c>
      <x:c r="T31" s="40" t="str">
        <x:f>IF($L$382="Готово",CONCATENATE(IF(HOUR(H382)&lt;10,"0",""),HOUR(H382),":",IF(MINUTE(H382)&lt;10,"0",""),MINUTE(H382))&amp;"–"&amp;CONCATENATE(IF(HOUR(I382)&lt;10,"0",""),HOUR(I382),":",IF(MINUTE(I382)&lt;10,"0",""),MINUTE(I382))&amp;IF(I382&lt;H382," +1",""),L382)</x:f>
      </x:c>
      <x:c r="U31" s="40" t="str">
        <x:f>IF($L$383="Готово",CONCATENATE(IF(HOUR(H383)&lt;10,"0",""),HOUR(H383),":",IF(MINUTE(H383)&lt;10,"0",""),MINUTE(H383))&amp;"–"&amp;CONCATENATE(IF(HOUR(I383)&lt;10,"0",""),HOUR(I383),":",IF(MINUTE(I383)&lt;10,"0",""),MINUTE(I383))&amp;IF(I383&lt;H383," +1",""),L383)</x:f>
      </x:c>
      <x:c r="V31" s="40" t="str">
        <x:f>IF($L$384="Готово",CONCATENATE(IF(HOUR(H384)&lt;10,"0",""),HOUR(H384),":",IF(MINUTE(H384)&lt;10,"0",""),MINUTE(H384))&amp;"–"&amp;CONCATENATE(IF(HOUR(I384)&lt;10,"0",""),HOUR(I384),":",IF(MINUTE(I384)&lt;10,"0",""),MINUTE(I384))&amp;IF(I384&lt;H384," +1",""),L384)</x:f>
      </x:c>
      <x:c r="W31" s="40" t="str">
        <x:f>IF($L$385="Готово",CONCATENATE(IF(HOUR(H385)&lt;10,"0",""),HOUR(H385),":",IF(MINUTE(H385)&lt;10,"0",""),MINUTE(H385))&amp;"–"&amp;CONCATENATE(IF(HOUR(I385)&lt;10,"0",""),HOUR(I385),":",IF(MINUTE(I385)&lt;10,"0",""),MINUTE(I385))&amp;IF(I385&lt;H385," +1",""),L385)</x:f>
      </x:c>
      <x:c r="X31" s="40" t="str">
        <x:f>IF($L$386="Готово",CONCATENATE(IF(HOUR(H386)&lt;10,"0",""),HOUR(H386),":",IF(MINUTE(H386)&lt;10,"0",""),MINUTE(H386))&amp;"–"&amp;CONCATENATE(IF(HOUR(I386)&lt;10,"0",""),HOUR(I386),":",IF(MINUTE(I386)&lt;10,"0",""),MINUTE(I386))&amp;IF(I386&lt;H386," +1",""),L386)</x:f>
      </x:c>
      <x:c r="Y31" s="40" t="str">
        <x:f>IF($L$387="Готово",CONCATENATE(IF(HOUR(H387)&lt;10,"0",""),HOUR(H387),":",IF(MINUTE(H387)&lt;10,"0",""),MINUTE(H387))&amp;"–"&amp;CONCATENATE(IF(HOUR(I387)&lt;10,"0",""),HOUR(I387),":",IF(MINUTE(I387)&lt;10,"0",""),MINUTE(I387))&amp;IF(I387&lt;H387," +1",""),L387)</x:f>
      </x:c>
      <x:c r="Z31" s="40" t="str">
        <x:f>IF($L$388="Готово",CONCATENATE(IF(HOUR(H388)&lt;10,"0",""),HOUR(H388),":",IF(MINUTE(H388)&lt;10,"0",""),MINUTE(H388))&amp;"–"&amp;CONCATENATE(IF(HOUR(I388)&lt;10,"0",""),HOUR(I388),":",IF(MINUTE(I388)&lt;10,"0",""),MINUTE(I388))&amp;IF(I388&lt;H388," +1",""),L388)</x:f>
      </x:c>
      <x:c r="AA31" s="40" t="str">
        <x:f>IF($L$389="Готово",CONCATENATE(IF(HOUR(H389)&lt;10,"0",""),HOUR(H389),":",IF(MINUTE(H389)&lt;10,"0",""),MINUTE(H389))&amp;"–"&amp;CONCATENATE(IF(HOUR(I389)&lt;10,"0",""),HOUR(I389),":",IF(MINUTE(I389)&lt;10,"0",""),MINUTE(I389))&amp;IF(I389&lt;H389," +1",""),L389)</x:f>
      </x:c>
      <x:c r="AB31" s="40" t="str">
        <x:f>IF($L$390="Готово",CONCATENATE(IF(HOUR(H390)&lt;10,"0",""),HOUR(H390),":",IF(MINUTE(H390)&lt;10,"0",""),MINUTE(H390))&amp;"–"&amp;CONCATENATE(IF(HOUR(I390)&lt;10,"0",""),HOUR(I390),":",IF(MINUTE(I390)&lt;10,"0",""),MINUTE(I390))&amp;IF(I390&lt;H390," +1",""),L390)</x:f>
      </x:c>
      <x:c r="AC31" s="40" t="str">
        <x:f>IF($L$391="Готово",CONCATENATE(IF(HOUR(H391)&lt;10,"0",""),HOUR(H391),":",IF(MINUTE(H391)&lt;10,"0",""),MINUTE(H391))&amp;"–"&amp;CONCATENATE(IF(HOUR(I391)&lt;10,"0",""),HOUR(I391),":",IF(MINUTE(I391)&lt;10,"0",""),MINUTE(I391))&amp;IF(I391&lt;H391," +1",""),L391)</x:f>
      </x:c>
      <x:c r="AD31" s="40" t="str">
        <x:f>IF($L$392="Готово",CONCATENATE(IF(HOUR(H392)&lt;10,"0",""),HOUR(H392),":",IF(MINUTE(H392)&lt;10,"0",""),MINUTE(H392))&amp;"–"&amp;CONCATENATE(IF(HOUR(I392)&lt;10,"0",""),HOUR(I392),":",IF(MINUTE(I392)&lt;10,"0",""),MINUTE(I392))&amp;IF(I392&lt;H392," +1",""),L392)</x:f>
      </x:c>
      <x:c r="AE31" s="40" t="str">
        <x:f>IF($L$393="Готово",CONCATENATE(IF(HOUR(H393)&lt;10,"0",""),HOUR(H393),":",IF(MINUTE(H393)&lt;10,"0",""),MINUTE(H393))&amp;"–"&amp;CONCATENATE(IF(HOUR(I393)&lt;10,"0",""),HOUR(I393),":",IF(MINUTE(I393)&lt;10,"0",""),MINUTE(I393))&amp;IF(I393&lt;H393," +1",""),L393)</x:f>
      </x:c>
      <x:c r="AF31" s="40" t="str">
        <x:f>IF($L$394="Готово",CONCATENATE(IF(HOUR(H394)&lt;10,"0",""),HOUR(H394),":",IF(MINUTE(H394)&lt;10,"0",""),MINUTE(H394))&amp;"–"&amp;CONCATENATE(IF(HOUR(I394)&lt;10,"0",""),HOUR(I394),":",IF(MINUTE(I394)&lt;10,"0",""),MINUTE(I394))&amp;IF(I394&lt;H394," +1",""),L394)</x:f>
      </x:c>
      <x:c r="AG31" s="40" t="str">
        <x:f>IF($L$395="Готово",CONCATENATE(IF(HOUR(H395)&lt;10,"0",""),HOUR(H395),":",IF(MINUTE(H395)&lt;10,"0",""),MINUTE(H395))&amp;"–"&amp;CONCATENATE(IF(HOUR(I395)&lt;10,"0",""),HOUR(I395),":",IF(MINUTE(I395)&lt;10,"0",""),MINUTE(I395))&amp;IF(I395&lt;H395," +1",""),L395)</x:f>
      </x:c>
      <x:c r="AH31" s="40" t="str">
        <x:f>IF($L$396="Готово",CONCATENATE(IF(HOUR(H396)&lt;10,"0",""),HOUR(H396),":",IF(MINUTE(H396)&lt;10,"0",""),MINUTE(H396))&amp;"–"&amp;CONCATENATE(IF(HOUR(I396)&lt;10,"0",""),HOUR(I396),":",IF(MINUTE(I396)&lt;10,"0",""),MINUTE(I396))&amp;IF(I396&lt;H396," +1",""),L396)</x:f>
      </x:c>
      <x:c r="AI31" s="46"/>
      <x:c r="AJ31" s="48"/>
      <x:c r="AK31" s="3"/>
    </x:row>
    <x:row r="32" ht="21" customHeight="1">
      <x:c r="A32" s="3"/>
      <x:c r="B32" s="33"/>
      <x:c r="C32" s="34"/>
      <x:c r="D32" s="37"/>
      <x:c r="E32" s="37"/>
      <x:c r="F32" s="37"/>
      <x:c r="G32" s="37"/>
      <x:c r="H32" s="37"/>
      <x:c r="I32" s="37"/>
      <x:c r="J32" s="37"/>
      <x:c r="K32" s="37"/>
      <x:c r="L32" s="37"/>
      <x:c r="M32" s="37"/>
      <x:c r="N32" s="37"/>
      <x:c r="O32" s="37"/>
      <x:c r="P32" s="37"/>
      <x:c r="Q32" s="37"/>
      <x:c r="R32" s="37"/>
      <x:c r="S32" s="37"/>
      <x:c r="T32" s="37"/>
      <x:c r="U32" s="37"/>
      <x:c r="V32" s="37"/>
      <x:c r="W32" s="37"/>
      <x:c r="X32" s="37"/>
      <x:c r="Y32" s="37"/>
      <x:c r="Z32" s="37"/>
      <x:c r="AA32" s="37"/>
      <x:c r="AB32" s="37"/>
      <x:c r="AC32" s="37"/>
      <x:c r="AD32" s="37"/>
      <x:c r="AE32" s="37"/>
      <x:c r="AF32" s="37"/>
      <x:c r="AG32" s="37"/>
      <x:c r="AH32" s="37"/>
      <x:c r="AI32" s="45" t="str">
        <x:f>IF(COUNTA(D32:AH32)=0,IF($B32="","",0),IF(COUNT(K397:K427)=31,SUM(K397:K427),"Проверить"))</x:f>
      </x:c>
      <x:c r="AJ32" s="47" t="str">
        <x:f>IF(ISTEXT(AI32),AI32,COUNTIFS(K397:K427,"&gt;0"))</x:f>
      </x:c>
      <x:c r="AK32" s="3"/>
    </x:row>
    <x:row r="33" ht="18" customHeight="1">
      <x:c r="A33" s="3"/>
      <x:c r="B33" s="38"/>
      <x:c r="C33" s="39"/>
      <x:c r="D33" s="40" t="str">
        <x:f>IF($L$397="Готово",CONCATENATE(IF(HOUR(H397)&lt;10,"0",""),HOUR(H397),":",IF(MINUTE(H397)&lt;10,"0",""),MINUTE(H397))&amp;"–"&amp;CONCATENATE(IF(HOUR(I397)&lt;10,"0",""),HOUR(I397),":",IF(MINUTE(I397)&lt;10,"0",""),MINUTE(I397))&amp;IF(I397&lt;H397," +1",""),L397)</x:f>
      </x:c>
      <x:c r="E33" s="40" t="str">
        <x:f>IF($L$398="Готово",CONCATENATE(IF(HOUR(H398)&lt;10,"0",""),HOUR(H398),":",IF(MINUTE(H398)&lt;10,"0",""),MINUTE(H398))&amp;"–"&amp;CONCATENATE(IF(HOUR(I398)&lt;10,"0",""),HOUR(I398),":",IF(MINUTE(I398)&lt;10,"0",""),MINUTE(I398))&amp;IF(I398&lt;H398," +1",""),L398)</x:f>
      </x:c>
      <x:c r="F33" s="40" t="str">
        <x:f>IF($L$399="Готово",CONCATENATE(IF(HOUR(H399)&lt;10,"0",""),HOUR(H399),":",IF(MINUTE(H399)&lt;10,"0",""),MINUTE(H399))&amp;"–"&amp;CONCATENATE(IF(HOUR(I399)&lt;10,"0",""),HOUR(I399),":",IF(MINUTE(I399)&lt;10,"0",""),MINUTE(I399))&amp;IF(I399&lt;H399," +1",""),L399)</x:f>
      </x:c>
      <x:c r="G33" s="40" t="str">
        <x:f>IF($L$400="Готово",CONCATENATE(IF(HOUR(H400)&lt;10,"0",""),HOUR(H400),":",IF(MINUTE(H400)&lt;10,"0",""),MINUTE(H400))&amp;"–"&amp;CONCATENATE(IF(HOUR(I400)&lt;10,"0",""),HOUR(I400),":",IF(MINUTE(I400)&lt;10,"0",""),MINUTE(I400))&amp;IF(I400&lt;H400," +1",""),L400)</x:f>
      </x:c>
      <x:c r="H33" s="40" t="str">
        <x:f>IF($L$401="Готово",CONCATENATE(IF(HOUR(H401)&lt;10,"0",""),HOUR(H401),":",IF(MINUTE(H401)&lt;10,"0",""),MINUTE(H401))&amp;"–"&amp;CONCATENATE(IF(HOUR(I401)&lt;10,"0",""),HOUR(I401),":",IF(MINUTE(I401)&lt;10,"0",""),MINUTE(I401))&amp;IF(I401&lt;H401," +1",""),L401)</x:f>
      </x:c>
      <x:c r="I33" s="40" t="str">
        <x:f>IF($L$402="Готово",CONCATENATE(IF(HOUR(H402)&lt;10,"0",""),HOUR(H402),":",IF(MINUTE(H402)&lt;10,"0",""),MINUTE(H402))&amp;"–"&amp;CONCATENATE(IF(HOUR(I402)&lt;10,"0",""),HOUR(I402),":",IF(MINUTE(I402)&lt;10,"0",""),MINUTE(I402))&amp;IF(I402&lt;H402," +1",""),L402)</x:f>
      </x:c>
      <x:c r="J33" s="40" t="str">
        <x:f>IF($L$403="Готово",CONCATENATE(IF(HOUR(H403)&lt;10,"0",""),HOUR(H403),":",IF(MINUTE(H403)&lt;10,"0",""),MINUTE(H403))&amp;"–"&amp;CONCATENATE(IF(HOUR(I403)&lt;10,"0",""),HOUR(I403),":",IF(MINUTE(I403)&lt;10,"0",""),MINUTE(I403))&amp;IF(I403&lt;H403," +1",""),L403)</x:f>
      </x:c>
      <x:c r="K33" s="40" t="str">
        <x:f>IF($L$404="Готово",CONCATENATE(IF(HOUR(H404)&lt;10,"0",""),HOUR(H404),":",IF(MINUTE(H404)&lt;10,"0",""),MINUTE(H404))&amp;"–"&amp;CONCATENATE(IF(HOUR(I404)&lt;10,"0",""),HOUR(I404),":",IF(MINUTE(I404)&lt;10,"0",""),MINUTE(I404))&amp;IF(I404&lt;H404," +1",""),L404)</x:f>
      </x:c>
      <x:c r="L33" s="40" t="str">
        <x:f>IF($L$405="Готово",CONCATENATE(IF(HOUR(H405)&lt;10,"0",""),HOUR(H405),":",IF(MINUTE(H405)&lt;10,"0",""),MINUTE(H405))&amp;"–"&amp;CONCATENATE(IF(HOUR(I405)&lt;10,"0",""),HOUR(I405),":",IF(MINUTE(I405)&lt;10,"0",""),MINUTE(I405))&amp;IF(I405&lt;H405," +1",""),L405)</x:f>
      </x:c>
      <x:c r="M33" s="40" t="str">
        <x:f>IF($L$406="Готово",CONCATENATE(IF(HOUR(H406)&lt;10,"0",""),HOUR(H406),":",IF(MINUTE(H406)&lt;10,"0",""),MINUTE(H406))&amp;"–"&amp;CONCATENATE(IF(HOUR(I406)&lt;10,"0",""),HOUR(I406),":",IF(MINUTE(I406)&lt;10,"0",""),MINUTE(I406))&amp;IF(I406&lt;H406," +1",""),L406)</x:f>
      </x:c>
      <x:c r="N33" s="40" t="str">
        <x:f>IF($L$407="Готово",CONCATENATE(IF(HOUR(H407)&lt;10,"0",""),HOUR(H407),":",IF(MINUTE(H407)&lt;10,"0",""),MINUTE(H407))&amp;"–"&amp;CONCATENATE(IF(HOUR(I407)&lt;10,"0",""),HOUR(I407),":",IF(MINUTE(I407)&lt;10,"0",""),MINUTE(I407))&amp;IF(I407&lt;H407," +1",""),L407)</x:f>
      </x:c>
      <x:c r="O33" s="40" t="str">
        <x:f>IF($L$408="Готово",CONCATENATE(IF(HOUR(H408)&lt;10,"0",""),HOUR(H408),":",IF(MINUTE(H408)&lt;10,"0",""),MINUTE(H408))&amp;"–"&amp;CONCATENATE(IF(HOUR(I408)&lt;10,"0",""),HOUR(I408),":",IF(MINUTE(I408)&lt;10,"0",""),MINUTE(I408))&amp;IF(I408&lt;H408," +1",""),L408)</x:f>
      </x:c>
      <x:c r="P33" s="40" t="str">
        <x:f>IF($L$409="Готово",CONCATENATE(IF(HOUR(H409)&lt;10,"0",""),HOUR(H409),":",IF(MINUTE(H409)&lt;10,"0",""),MINUTE(H409))&amp;"–"&amp;CONCATENATE(IF(HOUR(I409)&lt;10,"0",""),HOUR(I409),":",IF(MINUTE(I409)&lt;10,"0",""),MINUTE(I409))&amp;IF(I409&lt;H409," +1",""),L409)</x:f>
      </x:c>
      <x:c r="Q33" s="40" t="str">
        <x:f>IF($L$410="Готово",CONCATENATE(IF(HOUR(H410)&lt;10,"0",""),HOUR(H410),":",IF(MINUTE(H410)&lt;10,"0",""),MINUTE(H410))&amp;"–"&amp;CONCATENATE(IF(HOUR(I410)&lt;10,"0",""),HOUR(I410),":",IF(MINUTE(I410)&lt;10,"0",""),MINUTE(I410))&amp;IF(I410&lt;H410," +1",""),L410)</x:f>
      </x:c>
      <x:c r="R33" s="40" t="str">
        <x:f>IF($L$411="Готово",CONCATENATE(IF(HOUR(H411)&lt;10,"0",""),HOUR(H411),":",IF(MINUTE(H411)&lt;10,"0",""),MINUTE(H411))&amp;"–"&amp;CONCATENATE(IF(HOUR(I411)&lt;10,"0",""),HOUR(I411),":",IF(MINUTE(I411)&lt;10,"0",""),MINUTE(I411))&amp;IF(I411&lt;H411," +1",""),L411)</x:f>
      </x:c>
      <x:c r="S33" s="40" t="str">
        <x:f>IF($L$412="Готово",CONCATENATE(IF(HOUR(H412)&lt;10,"0",""),HOUR(H412),":",IF(MINUTE(H412)&lt;10,"0",""),MINUTE(H412))&amp;"–"&amp;CONCATENATE(IF(HOUR(I412)&lt;10,"0",""),HOUR(I412),":",IF(MINUTE(I412)&lt;10,"0",""),MINUTE(I412))&amp;IF(I412&lt;H412," +1",""),L412)</x:f>
      </x:c>
      <x:c r="T33" s="40" t="str">
        <x:f>IF($L$413="Готово",CONCATENATE(IF(HOUR(H413)&lt;10,"0",""),HOUR(H413),":",IF(MINUTE(H413)&lt;10,"0",""),MINUTE(H413))&amp;"–"&amp;CONCATENATE(IF(HOUR(I413)&lt;10,"0",""),HOUR(I413),":",IF(MINUTE(I413)&lt;10,"0",""),MINUTE(I413))&amp;IF(I413&lt;H413," +1",""),L413)</x:f>
      </x:c>
      <x:c r="U33" s="40" t="str">
        <x:f>IF($L$414="Готово",CONCATENATE(IF(HOUR(H414)&lt;10,"0",""),HOUR(H414),":",IF(MINUTE(H414)&lt;10,"0",""),MINUTE(H414))&amp;"–"&amp;CONCATENATE(IF(HOUR(I414)&lt;10,"0",""),HOUR(I414),":",IF(MINUTE(I414)&lt;10,"0",""),MINUTE(I414))&amp;IF(I414&lt;H414," +1",""),L414)</x:f>
      </x:c>
      <x:c r="V33" s="40" t="str">
        <x:f>IF($L$415="Готово",CONCATENATE(IF(HOUR(H415)&lt;10,"0",""),HOUR(H415),":",IF(MINUTE(H415)&lt;10,"0",""),MINUTE(H415))&amp;"–"&amp;CONCATENATE(IF(HOUR(I415)&lt;10,"0",""),HOUR(I415),":",IF(MINUTE(I415)&lt;10,"0",""),MINUTE(I415))&amp;IF(I415&lt;H415," +1",""),L415)</x:f>
      </x:c>
      <x:c r="W33" s="40" t="str">
        <x:f>IF($L$416="Готово",CONCATENATE(IF(HOUR(H416)&lt;10,"0",""),HOUR(H416),":",IF(MINUTE(H416)&lt;10,"0",""),MINUTE(H416))&amp;"–"&amp;CONCATENATE(IF(HOUR(I416)&lt;10,"0",""),HOUR(I416),":",IF(MINUTE(I416)&lt;10,"0",""),MINUTE(I416))&amp;IF(I416&lt;H416," +1",""),L416)</x:f>
      </x:c>
      <x:c r="X33" s="40" t="str">
        <x:f>IF($L$417="Готово",CONCATENATE(IF(HOUR(H417)&lt;10,"0",""),HOUR(H417),":",IF(MINUTE(H417)&lt;10,"0",""),MINUTE(H417))&amp;"–"&amp;CONCATENATE(IF(HOUR(I417)&lt;10,"0",""),HOUR(I417),":",IF(MINUTE(I417)&lt;10,"0",""),MINUTE(I417))&amp;IF(I417&lt;H417," +1",""),L417)</x:f>
      </x:c>
      <x:c r="Y33" s="40" t="str">
        <x:f>IF($L$418="Готово",CONCATENATE(IF(HOUR(H418)&lt;10,"0",""),HOUR(H418),":",IF(MINUTE(H418)&lt;10,"0",""),MINUTE(H418))&amp;"–"&amp;CONCATENATE(IF(HOUR(I418)&lt;10,"0",""),HOUR(I418),":",IF(MINUTE(I418)&lt;10,"0",""),MINUTE(I418))&amp;IF(I418&lt;H418," +1",""),L418)</x:f>
      </x:c>
      <x:c r="Z33" s="40" t="str">
        <x:f>IF($L$419="Готово",CONCATENATE(IF(HOUR(H419)&lt;10,"0",""),HOUR(H419),":",IF(MINUTE(H419)&lt;10,"0",""),MINUTE(H419))&amp;"–"&amp;CONCATENATE(IF(HOUR(I419)&lt;10,"0",""),HOUR(I419),":",IF(MINUTE(I419)&lt;10,"0",""),MINUTE(I419))&amp;IF(I419&lt;H419," +1",""),L419)</x:f>
      </x:c>
      <x:c r="AA33" s="40" t="str">
        <x:f>IF($L$420="Готово",CONCATENATE(IF(HOUR(H420)&lt;10,"0",""),HOUR(H420),":",IF(MINUTE(H420)&lt;10,"0",""),MINUTE(H420))&amp;"–"&amp;CONCATENATE(IF(HOUR(I420)&lt;10,"0",""),HOUR(I420),":",IF(MINUTE(I420)&lt;10,"0",""),MINUTE(I420))&amp;IF(I420&lt;H420," +1",""),L420)</x:f>
      </x:c>
      <x:c r="AB33" s="40" t="str">
        <x:f>IF($L$421="Готово",CONCATENATE(IF(HOUR(H421)&lt;10,"0",""),HOUR(H421),":",IF(MINUTE(H421)&lt;10,"0",""),MINUTE(H421))&amp;"–"&amp;CONCATENATE(IF(HOUR(I421)&lt;10,"0",""),HOUR(I421),":",IF(MINUTE(I421)&lt;10,"0",""),MINUTE(I421))&amp;IF(I421&lt;H421," +1",""),L421)</x:f>
      </x:c>
      <x:c r="AC33" s="40" t="str">
        <x:f>IF($L$422="Готово",CONCATENATE(IF(HOUR(H422)&lt;10,"0",""),HOUR(H422),":",IF(MINUTE(H422)&lt;10,"0",""),MINUTE(H422))&amp;"–"&amp;CONCATENATE(IF(HOUR(I422)&lt;10,"0",""),HOUR(I422),":",IF(MINUTE(I422)&lt;10,"0",""),MINUTE(I422))&amp;IF(I422&lt;H422," +1",""),L422)</x:f>
      </x:c>
      <x:c r="AD33" s="40" t="str">
        <x:f>IF($L$423="Готово",CONCATENATE(IF(HOUR(H423)&lt;10,"0",""),HOUR(H423),":",IF(MINUTE(H423)&lt;10,"0",""),MINUTE(H423))&amp;"–"&amp;CONCATENATE(IF(HOUR(I423)&lt;10,"0",""),HOUR(I423),":",IF(MINUTE(I423)&lt;10,"0",""),MINUTE(I423))&amp;IF(I423&lt;H423," +1",""),L423)</x:f>
      </x:c>
      <x:c r="AE33" s="40" t="str">
        <x:f>IF($L$424="Готово",CONCATENATE(IF(HOUR(H424)&lt;10,"0",""),HOUR(H424),":",IF(MINUTE(H424)&lt;10,"0",""),MINUTE(H424))&amp;"–"&amp;CONCATENATE(IF(HOUR(I424)&lt;10,"0",""),HOUR(I424),":",IF(MINUTE(I424)&lt;10,"0",""),MINUTE(I424))&amp;IF(I424&lt;H424," +1",""),L424)</x:f>
      </x:c>
      <x:c r="AF33" s="40" t="str">
        <x:f>IF($L$425="Готово",CONCATENATE(IF(HOUR(H425)&lt;10,"0",""),HOUR(H425),":",IF(MINUTE(H425)&lt;10,"0",""),MINUTE(H425))&amp;"–"&amp;CONCATENATE(IF(HOUR(I425)&lt;10,"0",""),HOUR(I425),":",IF(MINUTE(I425)&lt;10,"0",""),MINUTE(I425))&amp;IF(I425&lt;H425," +1",""),L425)</x:f>
      </x:c>
      <x:c r="AG33" s="40" t="str">
        <x:f>IF($L$426="Готово",CONCATENATE(IF(HOUR(H426)&lt;10,"0",""),HOUR(H426),":",IF(MINUTE(H426)&lt;10,"0",""),MINUTE(H426))&amp;"–"&amp;CONCATENATE(IF(HOUR(I426)&lt;10,"0",""),HOUR(I426),":",IF(MINUTE(I426)&lt;10,"0",""),MINUTE(I426))&amp;IF(I426&lt;H426," +1",""),L426)</x:f>
      </x:c>
      <x:c r="AH33" s="40" t="str">
        <x:f>IF($L$427="Готово",CONCATENATE(IF(HOUR(H427)&lt;10,"0",""),HOUR(H427),":",IF(MINUTE(H427)&lt;10,"0",""),MINUTE(H427))&amp;"–"&amp;CONCATENATE(IF(HOUR(I427)&lt;10,"0",""),HOUR(I427),":",IF(MINUTE(I427)&lt;10,"0",""),MINUTE(I427))&amp;IF(I427&lt;H427," +1",""),L427)</x:f>
      </x:c>
      <x:c r="AI33" s="46"/>
      <x:c r="AJ33" s="48"/>
      <x:c r="AK33" s="3"/>
    </x:row>
    <x:row r="34" ht="8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  <x:c r="Q34" s="3"/>
      <x:c r="R34" s="3"/>
      <x:c r="S34" s="3"/>
      <x:c r="T34" s="3"/>
      <x:c r="U34" s="3"/>
      <x:c r="V34" s="3"/>
      <x:c r="W34" s="3"/>
      <x:c r="X34" s="3"/>
      <x:c r="Y34" s="3"/>
      <x:c r="Z34" s="3"/>
      <x:c r="AA34" s="3"/>
      <x:c r="AB34" s="3"/>
      <x:c r="AC34" s="3"/>
      <x:c r="AD34" s="3"/>
      <x:c r="AE34" s="3"/>
      <x:c r="AF34" s="3"/>
      <x:c r="AG34" s="3"/>
      <x:c r="AH34" s="3"/>
      <x:c r="AI34" s="3"/>
      <x:c r="AJ34" s="3"/>
      <x:c r="AK34" s="3"/>
    </x:row>
    <x:row r="35" ht="25" customHeight="1">
      <x:c r="A35" s="3"/>
      <x:c r="B35" s="49" t="str">
        <x:v>Смены по дням</x:v>
      </x:c>
      <x:c r="C35" s="49" t="str">
        <x:v>Смены по дням</x:v>
      </x:c>
      <x:c r="D35" s="51" t="n">
        <x:f>IF(COUNT(K56,K87,K118,K149,K180,K211,K242,K273,K304,K335,K366,K397)=12,IF(D$8="","",SUM(IF(K56&gt;0,1,0),IF(K87&gt;0,1,0),IF(K118&gt;0,1,0),IF(K149&gt;0,1,0),IF(K180&gt;0,1,0),IF(K211&gt;0,1,0),IF(K242&gt;0,1,0),IF(K273&gt;0,1,0),IF(K304&gt;0,1,0),IF(K335&gt;0,1,0),IF(K366&gt;0,1,0),IF(K397&gt;0,1,0))),"Проверить")</x:f>
        <x:v>4</x:v>
      </x:c>
      <x:c r="E35" s="51" t="n">
        <x:f>IF(COUNT(K57,K88,K119,K150,K181,K212,K243,K274,K305,K336,K367,K398)=12,IF(E$8="","",SUM(IF(K57&gt;0,1,0),IF(K88&gt;0,1,0),IF(K119&gt;0,1,0),IF(K150&gt;0,1,0),IF(K181&gt;0,1,0),IF(K212&gt;0,1,0),IF(K243&gt;0,1,0),IF(K274&gt;0,1,0),IF(K305&gt;0,1,0),IF(K336&gt;0,1,0),IF(K367&gt;0,1,0),IF(K398&gt;0,1,0))),"Проверить")</x:f>
        <x:v>4</x:v>
      </x:c>
      <x:c r="F35" s="51" t="n">
        <x:f>IF(COUNT(K58,K89,K120,K151,K182,K213,K244,K275,K306,K337,K368,K399)=12,IF(F$8="","",SUM(IF(K58&gt;0,1,0),IF(K89&gt;0,1,0),IF(K120&gt;0,1,0),IF(K151&gt;0,1,0),IF(K182&gt;0,1,0),IF(K213&gt;0,1,0),IF(K244&gt;0,1,0),IF(K275&gt;0,1,0),IF(K306&gt;0,1,0),IF(K337&gt;0,1,0),IF(K368&gt;0,1,0),IF(K399&gt;0,1,0))),"Проверить")</x:f>
        <x:v>4</x:v>
      </x:c>
      <x:c r="G35" s="51" t="n">
        <x:f>IF(COUNT(K59,K90,K121,K152,K183,K214,K245,K276,K307,K338,K369,K400)=12,IF(G$8="","",SUM(IF(K59&gt;0,1,0),IF(K90&gt;0,1,0),IF(K121&gt;0,1,0),IF(K152&gt;0,1,0),IF(K183&gt;0,1,0),IF(K214&gt;0,1,0),IF(K245&gt;0,1,0),IF(K276&gt;0,1,0),IF(K307&gt;0,1,0),IF(K338&gt;0,1,0),IF(K369&gt;0,1,0),IF(K400&gt;0,1,0))),"Проверить")</x:f>
        <x:v>4</x:v>
      </x:c>
      <x:c r="H35" s="51" t="n">
        <x:f>IF(COUNT(K60,K91,K122,K153,K184,K215,K246,K277,K308,K339,K370,K401)=12,IF(H$8="","",SUM(IF(K60&gt;0,1,0),IF(K91&gt;0,1,0),IF(K122&gt;0,1,0),IF(K153&gt;0,1,0),IF(K184&gt;0,1,0),IF(K215&gt;0,1,0),IF(K246&gt;0,1,0),IF(K277&gt;0,1,0),IF(K308&gt;0,1,0),IF(K339&gt;0,1,0),IF(K370&gt;0,1,0),IF(K401&gt;0,1,0))),"Проверить")</x:f>
        <x:v>4</x:v>
      </x:c>
      <x:c r="I35" s="51" t="n">
        <x:f>IF(COUNT(K61,K92,K123,K154,K185,K216,K247,K278,K309,K340,K371,K402)=12,IF(I$8="","",SUM(IF(K61&gt;0,1,0),IF(K92&gt;0,1,0),IF(K123&gt;0,1,0),IF(K154&gt;0,1,0),IF(K185&gt;0,1,0),IF(K216&gt;0,1,0),IF(K247&gt;0,1,0),IF(K278&gt;0,1,0),IF(K309&gt;0,1,0),IF(K340&gt;0,1,0),IF(K371&gt;0,1,0),IF(K402&gt;0,1,0))),"Проверить")</x:f>
        <x:v>4</x:v>
      </x:c>
      <x:c r="J35" s="51" t="n">
        <x:f>IF(COUNT(K62,K93,K124,K155,K186,K217,K248,K279,K310,K341,K372,K403)=12,IF(J$8="","",SUM(IF(K62&gt;0,1,0),IF(K93&gt;0,1,0),IF(K124&gt;0,1,0),IF(K155&gt;0,1,0),IF(K186&gt;0,1,0),IF(K217&gt;0,1,0),IF(K248&gt;0,1,0),IF(K279&gt;0,1,0),IF(K310&gt;0,1,0),IF(K341&gt;0,1,0),IF(K372&gt;0,1,0),IF(K403&gt;0,1,0))),"Проверить")</x:f>
        <x:v>6</x:v>
      </x:c>
      <x:c r="K35" s="51" t="n">
        <x:f>IF(COUNT(K63,K94,K125,K156,K187,K218,K249,K280,K311,K342,K373,K404)=12,IF(K$8="","",SUM(IF(K63&gt;0,1,0),IF(K94&gt;0,1,0),IF(K125&gt;0,1,0),IF(K156&gt;0,1,0),IF(K187&gt;0,1,0),IF(K218&gt;0,1,0),IF(K249&gt;0,1,0),IF(K280&gt;0,1,0),IF(K311&gt;0,1,0),IF(K342&gt;0,1,0),IF(K373&gt;0,1,0),IF(K404&gt;0,1,0))),"Проверить")</x:f>
        <x:v>4</x:v>
      </x:c>
      <x:c r="L35" s="51" t="n">
        <x:f>IF(COUNT(K64,K95,K126,K157,K188,K219,K250,K281,K312,K343,K374,K405)=12,IF(L$8="","",SUM(IF(K64&gt;0,1,0),IF(K95&gt;0,1,0),IF(K126&gt;0,1,0),IF(K157&gt;0,1,0),IF(K188&gt;0,1,0),IF(K219&gt;0,1,0),IF(K250&gt;0,1,0),IF(K281&gt;0,1,0),IF(K312&gt;0,1,0),IF(K343&gt;0,1,0),IF(K374&gt;0,1,0),IF(K405&gt;0,1,0))),"Проверить")</x:f>
        <x:v>4</x:v>
      </x:c>
      <x:c r="M35" s="51" t="n">
        <x:f>IF(COUNT(K65,K96,K127,K158,K189,K220,K251,K282,K313,K344,K375,K406)=12,IF(M$8="","",SUM(IF(K65&gt;0,1,0),IF(K96&gt;0,1,0),IF(K127&gt;0,1,0),IF(K158&gt;0,1,0),IF(K189&gt;0,1,0),IF(K220&gt;0,1,0),IF(K251&gt;0,1,0),IF(K282&gt;0,1,0),IF(K313&gt;0,1,0),IF(K344&gt;0,1,0),IF(K375&gt;0,1,0),IF(K406&gt;0,1,0))),"Проверить")</x:f>
        <x:v>4</x:v>
      </x:c>
      <x:c r="N35" s="51" t="n">
        <x:f>IF(COUNT(K66,K97,K128,K159,K190,K221,K252,K283,K314,K345,K376,K407)=12,IF(N$8="","",SUM(IF(K66&gt;0,1,0),IF(K97&gt;0,1,0),IF(K128&gt;0,1,0),IF(K159&gt;0,1,0),IF(K190&gt;0,1,0),IF(K221&gt;0,1,0),IF(K252&gt;0,1,0),IF(K283&gt;0,1,0),IF(K314&gt;0,1,0),IF(K345&gt;0,1,0),IF(K376&gt;0,1,0),IF(K407&gt;0,1,0))),"Проверить")</x:f>
        <x:v>4</x:v>
      </x:c>
      <x:c r="O35" s="51" t="n">
        <x:f>IF(COUNT(K67,K98,K129,K160,K191,K222,K253,K284,K315,K346,K377,K408)=12,IF(O$8="","",SUM(IF(K67&gt;0,1,0),IF(K98&gt;0,1,0),IF(K129&gt;0,1,0),IF(K160&gt;0,1,0),IF(K191&gt;0,1,0),IF(K222&gt;0,1,0),IF(K253&gt;0,1,0),IF(K284&gt;0,1,0),IF(K315&gt;0,1,0),IF(K346&gt;0,1,0),IF(K377&gt;0,1,0),IF(K408&gt;0,1,0))),"Проверить")</x:f>
        <x:v>4</x:v>
      </x:c>
      <x:c r="P35" s="51" t="n">
        <x:f>IF(COUNT(K68,K99,K130,K161,K192,K223,K254,K285,K316,K347,K378,K409)=12,IF(P$8="","",SUM(IF(K68&gt;0,1,0),IF(K99&gt;0,1,0),IF(K130&gt;0,1,0),IF(K161&gt;0,1,0),IF(K192&gt;0,1,0),IF(K223&gt;0,1,0),IF(K254&gt;0,1,0),IF(K285&gt;0,1,0),IF(K316&gt;0,1,0),IF(K347&gt;0,1,0),IF(K378&gt;0,1,0),IF(K409&gt;0,1,0))),"Проверить")</x:f>
        <x:v>4</x:v>
      </x:c>
      <x:c r="Q35" s="51" t="n">
        <x:f>IF(COUNT(K69,K100,K131,K162,K193,K224,K255,K286,K317,K348,K379,K410)=12,IF(Q$8="","",SUM(IF(K69&gt;0,1,0),IF(K100&gt;0,1,0),IF(K131&gt;0,1,0),IF(K162&gt;0,1,0),IF(K193&gt;0,1,0),IF(K224&gt;0,1,0),IF(K255&gt;0,1,0),IF(K286&gt;0,1,0),IF(K317&gt;0,1,0),IF(K348&gt;0,1,0),IF(K379&gt;0,1,0),IF(K410&gt;0,1,0))),"Проверить")</x:f>
        <x:v>6</x:v>
      </x:c>
      <x:c r="R35" s="51" t="n">
        <x:f>IF(COUNT(K70,K101,K132,K163,K194,K225,K256,K287,K318,K349,K380,K411)=12,IF(R$8="","",SUM(IF(K70&gt;0,1,0),IF(K101&gt;0,1,0),IF(K132&gt;0,1,0),IF(K163&gt;0,1,0),IF(K194&gt;0,1,0),IF(K225&gt;0,1,0),IF(K256&gt;0,1,0),IF(K287&gt;0,1,0),IF(K318&gt;0,1,0),IF(K349&gt;0,1,0),IF(K380&gt;0,1,0),IF(K411&gt;0,1,0))),"Проверить")</x:f>
        <x:v>4</x:v>
      </x:c>
      <x:c r="S35" s="51" t="n">
        <x:f>IF(COUNT(K71,K102,K133,K164,K195,K226,K257,K288,K319,K350,K381,K412)=12,IF(S$8="","",SUM(IF(K71&gt;0,1,0),IF(K102&gt;0,1,0),IF(K133&gt;0,1,0),IF(K164&gt;0,1,0),IF(K195&gt;0,1,0),IF(K226&gt;0,1,0),IF(K257&gt;0,1,0),IF(K288&gt;0,1,0),IF(K319&gt;0,1,0),IF(K350&gt;0,1,0),IF(K381&gt;0,1,0),IF(K412&gt;0,1,0))),"Проверить")</x:f>
        <x:v>4</x:v>
      </x:c>
      <x:c r="T35" s="51" t="n">
        <x:f>IF(COUNT(K72,K103,K134,K165,K196,K227,K258,K289,K320,K351,K382,K413)=12,IF(T$8="","",SUM(IF(K72&gt;0,1,0),IF(K103&gt;0,1,0),IF(K134&gt;0,1,0),IF(K165&gt;0,1,0),IF(K196&gt;0,1,0),IF(K227&gt;0,1,0),IF(K258&gt;0,1,0),IF(K289&gt;0,1,0),IF(K320&gt;0,1,0),IF(K351&gt;0,1,0),IF(K382&gt;0,1,0),IF(K413&gt;0,1,0))),"Проверить")</x:f>
        <x:v>4</x:v>
      </x:c>
      <x:c r="U35" s="51" t="n">
        <x:f>IF(COUNT(K73,K104,K135,K166,K197,K228,K259,K290,K321,K352,K383,K414)=12,IF(U$8="","",SUM(IF(K73&gt;0,1,0),IF(K104&gt;0,1,0),IF(K135&gt;0,1,0),IF(K166&gt;0,1,0),IF(K197&gt;0,1,0),IF(K228&gt;0,1,0),IF(K259&gt;0,1,0),IF(K290&gt;0,1,0),IF(K321&gt;0,1,0),IF(K352&gt;0,1,0),IF(K383&gt;0,1,0),IF(K414&gt;0,1,0))),"Проверить")</x:f>
        <x:v>4</x:v>
      </x:c>
      <x:c r="V35" s="51" t="n">
        <x:f>IF(COUNT(K74,K105,K136,K167,K198,K229,K260,K291,K322,K353,K384,K415)=12,IF(V$8="","",SUM(IF(K74&gt;0,1,0),IF(K105&gt;0,1,0),IF(K136&gt;0,1,0),IF(K167&gt;0,1,0),IF(K198&gt;0,1,0),IF(K229&gt;0,1,0),IF(K260&gt;0,1,0),IF(K291&gt;0,1,0),IF(K322&gt;0,1,0),IF(K353&gt;0,1,0),IF(K384&gt;0,1,0),IF(K415&gt;0,1,0))),"Проверить")</x:f>
        <x:v>4</x:v>
      </x:c>
      <x:c r="W35" s="51" t="n">
        <x:f>IF(COUNT(K75,K106,K137,K168,K199,K230,K261,K292,K323,K354,K385,K416)=12,IF(W$8="","",SUM(IF(K75&gt;0,1,0),IF(K106&gt;0,1,0),IF(K137&gt;0,1,0),IF(K168&gt;0,1,0),IF(K199&gt;0,1,0),IF(K230&gt;0,1,0),IF(K261&gt;0,1,0),IF(K292&gt;0,1,0),IF(K323&gt;0,1,0),IF(K354&gt;0,1,0),IF(K385&gt;0,1,0),IF(K416&gt;0,1,0))),"Проверить")</x:f>
        <x:v>4</x:v>
      </x:c>
      <x:c r="X35" s="51" t="n">
        <x:f>IF(COUNT(K76,K107,K138,K169,K200,K231,K262,K293,K324,K355,K386,K417)=12,IF(X$8="","",SUM(IF(K76&gt;0,1,0),IF(K107&gt;0,1,0),IF(K138&gt;0,1,0),IF(K169&gt;0,1,0),IF(K200&gt;0,1,0),IF(K231&gt;0,1,0),IF(K262&gt;0,1,0),IF(K293&gt;0,1,0),IF(K324&gt;0,1,0),IF(K355&gt;0,1,0),IF(K386&gt;0,1,0),IF(K417&gt;0,1,0))),"Проверить")</x:f>
        <x:v>6</x:v>
      </x:c>
      <x:c r="Y35" s="51" t="n">
        <x:f>IF(COUNT(K77,K108,K139,K170,K201,K232,K263,K294,K325,K356,K387,K418)=12,IF(Y$8="","",SUM(IF(K77&gt;0,1,0),IF(K108&gt;0,1,0),IF(K139&gt;0,1,0),IF(K170&gt;0,1,0),IF(K201&gt;0,1,0),IF(K232&gt;0,1,0),IF(K263&gt;0,1,0),IF(K294&gt;0,1,0),IF(K325&gt;0,1,0),IF(K356&gt;0,1,0),IF(K387&gt;0,1,0),IF(K418&gt;0,1,0))),"Проверить")</x:f>
        <x:v>4</x:v>
      </x:c>
      <x:c r="Z35" s="51" t="n">
        <x:f>IF(COUNT(K78,K109,K140,K171,K202,K233,K264,K295,K326,K357,K388,K419)=12,IF(Z$8="","",SUM(IF(K78&gt;0,1,0),IF(K109&gt;0,1,0),IF(K140&gt;0,1,0),IF(K171&gt;0,1,0),IF(K202&gt;0,1,0),IF(K233&gt;0,1,0),IF(K264&gt;0,1,0),IF(K295&gt;0,1,0),IF(K326&gt;0,1,0),IF(K357&gt;0,1,0),IF(K388&gt;0,1,0),IF(K419&gt;0,1,0))),"Проверить")</x:f>
        <x:v>4</x:v>
      </x:c>
      <x:c r="AA35" s="51" t="n">
        <x:f>IF(COUNT(K79,K110,K141,K172,K203,K234,K265,K296,K327,K358,K389,K420)=12,IF(AA$8="","",SUM(IF(K79&gt;0,1,0),IF(K110&gt;0,1,0),IF(K141&gt;0,1,0),IF(K172&gt;0,1,0),IF(K203&gt;0,1,0),IF(K234&gt;0,1,0),IF(K265&gt;0,1,0),IF(K296&gt;0,1,0),IF(K327&gt;0,1,0),IF(K358&gt;0,1,0),IF(K389&gt;0,1,0),IF(K420&gt;0,1,0))),"Проверить")</x:f>
        <x:v>4</x:v>
      </x:c>
      <x:c r="AB35" s="51" t="n">
        <x:f>IF(COUNT(K80,K111,K142,K173,K204,K235,K266,K297,K328,K359,K390,K421)=12,IF(AB$8="","",SUM(IF(K80&gt;0,1,0),IF(K111&gt;0,1,0),IF(K142&gt;0,1,0),IF(K173&gt;0,1,0),IF(K204&gt;0,1,0),IF(K235&gt;0,1,0),IF(K266&gt;0,1,0),IF(K297&gt;0,1,0),IF(K328&gt;0,1,0),IF(K359&gt;0,1,0),IF(K390&gt;0,1,0),IF(K421&gt;0,1,0))),"Проверить")</x:f>
        <x:v>4</x:v>
      </x:c>
      <x:c r="AC35" s="51" t="n">
        <x:f>IF(COUNT(K81,K112,K143,K174,K205,K236,K267,K298,K329,K360,K391,K422)=12,IF(AC$8="","",SUM(IF(K81&gt;0,1,0),IF(K112&gt;0,1,0),IF(K143&gt;0,1,0),IF(K174&gt;0,1,0),IF(K205&gt;0,1,0),IF(K236&gt;0,1,0),IF(K267&gt;0,1,0),IF(K298&gt;0,1,0),IF(K329&gt;0,1,0),IF(K360&gt;0,1,0),IF(K391&gt;0,1,0),IF(K422&gt;0,1,0))),"Проверить")</x:f>
        <x:v>4</x:v>
      </x:c>
      <x:c r="AD35" s="51" t="n">
        <x:f>IF(COUNT(K82,K113,K144,K175,K206,K237,K268,K299,K330,K361,K392,K423)=12,IF(AD$8="","",SUM(IF(K82&gt;0,1,0),IF(K113&gt;0,1,0),IF(K144&gt;0,1,0),IF(K175&gt;0,1,0),IF(K206&gt;0,1,0),IF(K237&gt;0,1,0),IF(K268&gt;0,1,0),IF(K299&gt;0,1,0),IF(K330&gt;0,1,0),IF(K361&gt;0,1,0),IF(K392&gt;0,1,0),IF(K423&gt;0,1,0))),"Проверить")</x:f>
        <x:v>4</x:v>
      </x:c>
      <x:c r="AE35" s="51" t="n">
        <x:f>IF(COUNT(K83,K114,K145,K176,K207,K238,K269,K300,K331,K362,K393,K424)=12,IF(AE$8="","",SUM(IF(K83&gt;0,1,0),IF(K114&gt;0,1,0),IF(K145&gt;0,1,0),IF(K176&gt;0,1,0),IF(K207&gt;0,1,0),IF(K238&gt;0,1,0),IF(K269&gt;0,1,0),IF(K300&gt;0,1,0),IF(K331&gt;0,1,0),IF(K362&gt;0,1,0),IF(K393&gt;0,1,0),IF(K424&gt;0,1,0))),"Проверить")</x:f>
        <x:v>6</x:v>
      </x:c>
      <x:c r="AF35" s="51" t="n">
        <x:f>IF(COUNT(K84,K115,K146,K177,K208,K239,K270,K301,K332,K363,K394,K425)=12,IF(AF$8="","",SUM(IF(K84&gt;0,1,0),IF(K115&gt;0,1,0),IF(K146&gt;0,1,0),IF(K177&gt;0,1,0),IF(K208&gt;0,1,0),IF(K239&gt;0,1,0),IF(K270&gt;0,1,0),IF(K301&gt;0,1,0),IF(K332&gt;0,1,0),IF(K363&gt;0,1,0),IF(K394&gt;0,1,0),IF(K425&gt;0,1,0))),"Проверить")</x:f>
        <x:v>4</x:v>
      </x:c>
      <x:c r="AG35" s="51" t="n">
        <x:f>IF(COUNT(K85,K116,K147,K178,K209,K240,K271,K302,K333,K364,K395,K426)=12,IF(AG$8="","",SUM(IF(K85&gt;0,1,0),IF(K116&gt;0,1,0),IF(K147&gt;0,1,0),IF(K178&gt;0,1,0),IF(K209&gt;0,1,0),IF(K240&gt;0,1,0),IF(K271&gt;0,1,0),IF(K302&gt;0,1,0),IF(K333&gt;0,1,0),IF(K364&gt;0,1,0),IF(K395&gt;0,1,0),IF(K426&gt;0,1,0))),"Проверить")</x:f>
        <x:v>4</x:v>
      </x:c>
      <x:c r="AH35" s="51" t="str">
        <x:f>IF(COUNT(K86,K117,K148,K179,K210,K241,K272,K303,K334,K365,K396,K427)=12,IF(AH$8="","",SUM(IF(K86&gt;0,1,0),IF(K117&gt;0,1,0),IF(K148&gt;0,1,0),IF(K179&gt;0,1,0),IF(K210&gt;0,1,0),IF(K241&gt;0,1,0),IF(K272&gt;0,1,0),IF(K303&gt;0,1,0),IF(K334&gt;0,1,0),IF(K365&gt;0,1,0),IF(K396&gt;0,1,0),IF(K427&gt;0,1,0))),"Проверить")</x:f>
      </x:c>
      <x:c r="AI35" s="51" t="n">
        <x:f>IF(COUNTIFS(D35:AH35,"Проверить")&gt;0,"Проверить",SUM(D35:AH35))</x:f>
        <x:v>128</x:v>
      </x:c>
      <x:c r="AJ35" s="8" t="str">
        <x:v>за месяц</x:v>
      </x:c>
      <x:c r="AK35" s="3"/>
    </x:row>
    <x:row r="36" ht="25" customHeight="1">
      <x:c r="A36" s="3"/>
      <x:c r="B36" s="54" t="str">
        <x:v>Рабочие часы</x:v>
      </x:c>
      <x:c r="C36" s="54" t="str">
        <x:v>Рабочие часы</x:v>
      </x:c>
      <x:c r="D36" s="55" t="n">
        <x:f>IF(COUNT(K56,K87,K118,K149,K180,K211,K242,K273,K304,K335,K366,K397)=12,IF(D$8="","",SUM(K56,K87,K118,K149,K180,K211,K242,K273,K304,K335,K366,K397)),"Проверить")</x:f>
        <x:v>30</x:v>
      </x:c>
      <x:c r="E36" s="55" t="n">
        <x:f>IF(COUNT(K57,K88,K119,K150,K181,K212,K243,K274,K305,K336,K367,K398)=12,IF(E$8="","",SUM(K57,K88,K119,K150,K181,K212,K243,K274,K305,K336,K367,K398)),"Проверить")</x:f>
        <x:v>30</x:v>
      </x:c>
      <x:c r="F36" s="55" t="n">
        <x:f>IF(COUNT(K58,K89,K120,K151,K182,K213,K244,K275,K306,K337,K368,K399)=12,IF(F$8="","",SUM(K58,K89,K120,K151,K182,K213,K244,K275,K306,K337,K368,K399)),"Проверить")</x:f>
        <x:v>30</x:v>
      </x:c>
      <x:c r="G36" s="55" t="n">
        <x:f>IF(COUNT(K59,K90,K121,K152,K183,K214,K245,K276,K307,K338,K369,K400)=12,IF(G$8="","",SUM(K59,K90,K121,K152,K183,K214,K245,K276,K307,K338,K369,K400)),"Проверить")</x:f>
        <x:v>30</x:v>
      </x:c>
      <x:c r="H36" s="55" t="n">
        <x:f>IF(COUNT(K60,K91,K122,K153,K184,K215,K246,K277,K308,K339,K370,K401)=12,IF(H$8="","",SUM(K60,K91,K122,K153,K184,K215,K246,K277,K308,K339,K370,K401)),"Проверить")</x:f>
        <x:v>30</x:v>
      </x:c>
      <x:c r="I36" s="55" t="n">
        <x:f>IF(COUNT(K61,K92,K123,K154,K185,K216,K247,K278,K309,K340,K371,K402)=12,IF(I$8="","",SUM(K61,K92,K123,K154,K185,K216,K247,K278,K309,K340,K371,K402)),"Проверить")</x:f>
        <x:v>30</x:v>
      </x:c>
      <x:c r="J36" s="55" t="n">
        <x:f>IF(COUNT(K62,K93,K124,K155,K186,K217,K248,K279,K310,K341,K372,K403)=12,IF(J$8="","",SUM(K62,K93,K124,K155,K186,K217,K248,K279,K310,K341,K372,K403)),"Проверить")</x:f>
        <x:v>45</x:v>
      </x:c>
      <x:c r="K36" s="55" t="n">
        <x:f>IF(COUNT(K63,K94,K125,K156,K187,K218,K249,K280,K311,K342,K373,K404)=12,IF(K$8="","",SUM(K63,K94,K125,K156,K187,K218,K249,K280,K311,K342,K373,K404)),"Проверить")</x:f>
        <x:v>30</x:v>
      </x:c>
      <x:c r="L36" s="55" t="n">
        <x:f>IF(COUNT(K64,K95,K126,K157,K188,K219,K250,K281,K312,K343,K374,K405)=12,IF(L$8="","",SUM(K64,K95,K126,K157,K188,K219,K250,K281,K312,K343,K374,K405)),"Проверить")</x:f>
        <x:v>30</x:v>
      </x:c>
      <x:c r="M36" s="55" t="n">
        <x:f>IF(COUNT(K65,K96,K127,K158,K189,K220,K251,K282,K313,K344,K375,K406)=12,IF(M$8="","",SUM(K65,K96,K127,K158,K189,K220,K251,K282,K313,K344,K375,K406)),"Проверить")</x:f>
        <x:v>30</x:v>
      </x:c>
      <x:c r="N36" s="55" t="n">
        <x:f>IF(COUNT(K66,K97,K128,K159,K190,K221,K252,K283,K314,K345,K376,K407)=12,IF(N$8="","",SUM(K66,K97,K128,K159,K190,K221,K252,K283,K314,K345,K376,K407)),"Проверить")</x:f>
        <x:v>30</x:v>
      </x:c>
      <x:c r="O36" s="55" t="n">
        <x:f>IF(COUNT(K67,K98,K129,K160,K191,K222,K253,K284,K315,K346,K377,K408)=12,IF(O$8="","",SUM(K67,K98,K129,K160,K191,K222,K253,K284,K315,K346,K377,K408)),"Проверить")</x:f>
        <x:v>30</x:v>
      </x:c>
      <x:c r="P36" s="55" t="n">
        <x:f>IF(COUNT(K68,K99,K130,K161,K192,K223,K254,K285,K316,K347,K378,K409)=12,IF(P$8="","",SUM(K68,K99,K130,K161,K192,K223,K254,K285,K316,K347,K378,K409)),"Проверить")</x:f>
        <x:v>30</x:v>
      </x:c>
      <x:c r="Q36" s="55" t="n">
        <x:f>IF(COUNT(K69,K100,K131,K162,K193,K224,K255,K286,K317,K348,K379,K410)=12,IF(Q$8="","",SUM(K69,K100,K131,K162,K193,K224,K255,K286,K317,K348,K379,K410)),"Проверить")</x:f>
        <x:v>45</x:v>
      </x:c>
      <x:c r="R36" s="55" t="n">
        <x:f>IF(COUNT(K70,K101,K132,K163,K194,K225,K256,K287,K318,K349,K380,K411)=12,IF(R$8="","",SUM(K70,K101,K132,K163,K194,K225,K256,K287,K318,K349,K380,K411)),"Проверить")</x:f>
        <x:v>30</x:v>
      </x:c>
      <x:c r="S36" s="55" t="n">
        <x:f>IF(COUNT(K71,K102,K133,K164,K195,K226,K257,K288,K319,K350,K381,K412)=12,IF(S$8="","",SUM(K71,K102,K133,K164,K195,K226,K257,K288,K319,K350,K381,K412)),"Проверить")</x:f>
        <x:v>30</x:v>
      </x:c>
      <x:c r="T36" s="55" t="n">
        <x:f>IF(COUNT(K72,K103,K134,K165,K196,K227,K258,K289,K320,K351,K382,K413)=12,IF(T$8="","",SUM(K72,K103,K134,K165,K196,K227,K258,K289,K320,K351,K382,K413)),"Проверить")</x:f>
        <x:v>30</x:v>
      </x:c>
      <x:c r="U36" s="55" t="n">
        <x:f>IF(COUNT(K73,K104,K135,K166,K197,K228,K259,K290,K321,K352,K383,K414)=12,IF(U$8="","",SUM(K73,K104,K135,K166,K197,K228,K259,K290,K321,K352,K383,K414)),"Проверить")</x:f>
        <x:v>30</x:v>
      </x:c>
      <x:c r="V36" s="55" t="n">
        <x:f>IF(COUNT(K74,K105,K136,K167,K198,K229,K260,K291,K322,K353,K384,K415)=12,IF(V$8="","",SUM(K74,K105,K136,K167,K198,K229,K260,K291,K322,K353,K384,K415)),"Проверить")</x:f>
        <x:v>30</x:v>
      </x:c>
      <x:c r="W36" s="55" t="n">
        <x:f>IF(COUNT(K75,K106,K137,K168,K199,K230,K261,K292,K323,K354,K385,K416)=12,IF(W$8="","",SUM(K75,K106,K137,K168,K199,K230,K261,K292,K323,K354,K385,K416)),"Проверить")</x:f>
        <x:v>30</x:v>
      </x:c>
      <x:c r="X36" s="55" t="n">
        <x:f>IF(COUNT(K76,K107,K138,K169,K200,K231,K262,K293,K324,K355,K386,K417)=12,IF(X$8="","",SUM(K76,K107,K138,K169,K200,K231,K262,K293,K324,K355,K386,K417)),"Проверить")</x:f>
        <x:v>45</x:v>
      </x:c>
      <x:c r="Y36" s="55" t="n">
        <x:f>IF(COUNT(K77,K108,K139,K170,K201,K232,K263,K294,K325,K356,K387,K418)=12,IF(Y$8="","",SUM(K77,K108,K139,K170,K201,K232,K263,K294,K325,K356,K387,K418)),"Проверить")</x:f>
        <x:v>30</x:v>
      </x:c>
      <x:c r="Z36" s="55" t="n">
        <x:f>IF(COUNT(K78,K109,K140,K171,K202,K233,K264,K295,K326,K357,K388,K419)=12,IF(Z$8="","",SUM(K78,K109,K140,K171,K202,K233,K264,K295,K326,K357,K388,K419)),"Проверить")</x:f>
        <x:v>30</x:v>
      </x:c>
      <x:c r="AA36" s="55" t="n">
        <x:f>IF(COUNT(K79,K110,K141,K172,K203,K234,K265,K296,K327,K358,K389,K420)=12,IF(AA$8="","",SUM(K79,K110,K141,K172,K203,K234,K265,K296,K327,K358,K389,K420)),"Проверить")</x:f>
        <x:v>30</x:v>
      </x:c>
      <x:c r="AB36" s="55" t="n">
        <x:f>IF(COUNT(K80,K111,K142,K173,K204,K235,K266,K297,K328,K359,K390,K421)=12,IF(AB$8="","",SUM(K80,K111,K142,K173,K204,K235,K266,K297,K328,K359,K390,K421)),"Проверить")</x:f>
        <x:v>30</x:v>
      </x:c>
      <x:c r="AC36" s="55" t="n">
        <x:f>IF(COUNT(K81,K112,K143,K174,K205,K236,K267,K298,K329,K360,K391,K422)=12,IF(AC$8="","",SUM(K81,K112,K143,K174,K205,K236,K267,K298,K329,K360,K391,K422)),"Проверить")</x:f>
        <x:v>30</x:v>
      </x:c>
      <x:c r="AD36" s="55" t="n">
        <x:f>IF(COUNT(K82,K113,K144,K175,K206,K237,K268,K299,K330,K361,K392,K423)=12,IF(AD$8="","",SUM(K82,K113,K144,K175,K206,K237,K268,K299,K330,K361,K392,K423)),"Проверить")</x:f>
        <x:v>30</x:v>
      </x:c>
      <x:c r="AE36" s="55" t="n">
        <x:f>IF(COUNT(K83,K114,K145,K176,K207,K238,K269,K300,K331,K362,K393,K424)=12,IF(AE$8="","",SUM(K83,K114,K145,K176,K207,K238,K269,K300,K331,K362,K393,K424)),"Проверить")</x:f>
        <x:v>45</x:v>
      </x:c>
      <x:c r="AF36" s="55" t="n">
        <x:f>IF(COUNT(K84,K115,K146,K177,K208,K239,K270,K301,K332,K363,K394,K425)=12,IF(AF$8="","",SUM(K84,K115,K146,K177,K208,K239,K270,K301,K332,K363,K394,K425)),"Проверить")</x:f>
        <x:v>30</x:v>
      </x:c>
      <x:c r="AG36" s="55" t="n">
        <x:f>IF(COUNT(K85,K116,K147,K178,K209,K240,K271,K302,K333,K364,K395,K426)=12,IF(AG$8="","",SUM(K85,K116,K147,K178,K209,K240,K271,K302,K333,K364,K395,K426)),"Проверить")</x:f>
        <x:v>30</x:v>
      </x:c>
      <x:c r="AH36" s="55" t="str">
        <x:f>IF(COUNT(K86,K117,K148,K179,K210,K241,K272,K303,K334,K365,K396,K427)=12,IF(AH$8="","",SUM(K86,K117,K148,K179,K210,K241,K272,K303,K334,K365,K396,K427)),"Проверить")</x:f>
      </x:c>
      <x:c r="AI36" s="55" t="n">
        <x:f>IF(NOT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),"Месяц / год",IF(COUNTIFS(D36:AH36,"Проверить")&gt;0,"Проверить",SUM(D36:AH36)))</x:f>
        <x:v>960</x:v>
      </x:c>
      <x:c r="AJ36" s="56" t="str">
        <x:v>за месяц</x:v>
      </x:c>
      <x:c r="AK36" s="3"/>
    </x:row>
    <x:row r="37" ht="22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  <x:c r="Q37" s="3"/>
      <x:c r="R37" s="3"/>
      <x:c r="S37" s="3"/>
      <x:c r="T37" s="3"/>
      <x:c r="U37" s="3"/>
      <x:c r="V37" s="3"/>
      <x:c r="W37" s="3"/>
      <x:c r="X37" s="3"/>
      <x:c r="Y37" s="3"/>
      <x:c r="Z37" s="3"/>
      <x:c r="AA37" s="3"/>
      <x:c r="AB37" s="3"/>
      <x:c r="AC37" s="3"/>
      <x:c r="AD37" s="3"/>
      <x:c r="AE37" s="3"/>
      <x:c r="AF37" s="3"/>
      <x:c r="AG37" s="3"/>
      <x:c r="AH37" s="3"/>
      <x:c r="AI37" s="3"/>
      <x:c r="AJ37" s="3"/>
      <x:c r="AK37" s="3"/>
    </x:row>
    <x:row r="38" ht="31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  <x:c r="Q38" s="3"/>
      <x:c r="R38" s="3"/>
      <x:c r="S38" s="3"/>
      <x:c r="T38" s="3"/>
      <x:c r="U38" s="3"/>
      <x:c r="V38" s="3"/>
      <x:c r="W38" s="3"/>
      <x:c r="X38" s="3"/>
      <x:c r="Y38" s="3"/>
      <x:c r="Z38" s="3"/>
      <x:c r="AA38" s="3"/>
      <x:c r="AB38" s="3"/>
      <x:c r="AC38" s="3"/>
      <x:c r="AD38" s="3"/>
      <x:c r="AE38" s="3"/>
      <x:c r="AF38" s="3"/>
      <x:c r="AG38" s="3"/>
      <x:c r="AH38" s="3"/>
      <x:c r="AI38" s="3"/>
      <x:c r="AJ38" s="3"/>
      <x:c r="AK38" s="3"/>
    </x:row>
    <x:row r="39" ht="31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  <x:c r="Q39" s="3"/>
      <x:c r="R39" s="3"/>
      <x:c r="S39" s="3"/>
      <x:c r="T39" s="3"/>
      <x:c r="U39" s="3"/>
      <x:c r="V39" s="3"/>
      <x:c r="W39" s="3"/>
      <x:c r="X39" s="3"/>
      <x:c r="Y39" s="3"/>
      <x:c r="Z39" s="3"/>
      <x:c r="AA39" s="3"/>
      <x:c r="AB39" s="3"/>
      <x:c r="AC39" s="3"/>
      <x:c r="AD39" s="3"/>
      <x:c r="AE39" s="3"/>
      <x:c r="AF39" s="3"/>
      <x:c r="AG39" s="3"/>
      <x:c r="AH39" s="3"/>
      <x:c r="AI39" s="3"/>
      <x:c r="AJ39" s="3"/>
      <x:c r="AK39" s="3"/>
    </x:row>
    <x:row r="40" ht="27" customHeight="1">
      <x:c r="A40" s="3"/>
      <x:c r="B40" s="57" t="str">
        <x:v>Каталог смен</x:v>
      </x:c>
      <x:c r="C40" s="57" t="str">
        <x:v>Каталог смен</x:v>
      </x:c>
      <x:c r="D40" s="57" t="str">
        <x:v>Каталог смен</x:v>
      </x:c>
      <x:c r="E40" s="57" t="str">
        <x:v>Каталог смен</x:v>
      </x:c>
      <x:c r="F40" s="57" t="str">
        <x:v>Каталог смен</x:v>
      </x:c>
      <x:c r="G40" s="57" t="str">
        <x:v>Каталог смен</x:v>
      </x:c>
      <x:c r="H40" s="57" t="str">
        <x:v>Каталог смен</x:v>
      </x:c>
      <x:c r="I40" s="57" t="str">
        <x:v>Каталог смен</x:v>
      </x:c>
      <x:c r="J40" s="57" t="str">
        <x:v>Каталог смен</x:v>
      </x:c>
      <x:c r="K40" s="57" t="str">
        <x:v>Каталог смен</x:v>
      </x:c>
      <x:c r="L40" s="57" t="str">
        <x:v>Каталог смен</x:v>
      </x:c>
      <x:c r="M40" s="3"/>
      <x:c r="N40" s="3"/>
      <x:c r="O40" s="3"/>
      <x:c r="P40" s="3"/>
      <x:c r="Q40" s="3"/>
      <x:c r="R40" s="3"/>
      <x:c r="S40" s="3"/>
      <x:c r="T40" s="3"/>
      <x:c r="U40" s="3"/>
      <x:c r="V40" s="3"/>
      <x:c r="W40" s="3"/>
      <x:c r="X40" s="3"/>
      <x:c r="Y40" s="3"/>
      <x:c r="Z40" s="3"/>
      <x:c r="AA40" s="3"/>
      <x:c r="AB40" s="3"/>
      <x:c r="AC40" s="3"/>
      <x:c r="AD40" s="3"/>
      <x:c r="AE40" s="3"/>
      <x:c r="AF40" s="3"/>
      <x:c r="AG40" s="3"/>
      <x:c r="AH40" s="3"/>
      <x:c r="AI40" s="3"/>
      <x:c r="AJ40" s="3"/>
      <x:c r="AK40" s="3"/>
    </x:row>
    <x:row r="41" ht="25" customHeight="1">
      <x:c r="A41" s="3"/>
      <x:c r="B41" s="59" t="str">
        <x:v>Код</x:v>
      </x:c>
      <x:c r="C41" s="59" t="str">
        <x:v>Название</x:v>
      </x:c>
      <x:c r="D41" s="59" t="str">
        <x:v>Название</x:v>
      </x:c>
      <x:c r="E41" s="59" t="str">
        <x:v>Начало</x:v>
      </x:c>
      <x:c r="F41" s="59" t="str">
        <x:v>Конец</x:v>
      </x:c>
      <x:c r="G41" s="59" t="str">
        <x:v>Перерыв, мин</x:v>
      </x:c>
      <x:c r="H41" s="59" t="str">
        <x:v>Часы, ч</x:v>
      </x:c>
      <x:c r="I41" s="59" t="str">
        <x:v>Проверка времени</x:v>
      </x:c>
      <x:c r="J41" s="59" t="str">
        <x:v>Проверка времени</x:v>
      </x:c>
      <x:c r="K41" s="59" t="str">
        <x:v>Проверка времени</x:v>
      </x:c>
      <x:c r="L41" s="59" t="str">
        <x:v>Проверка времени</x:v>
      </x:c>
      <x:c r="M41" s="3"/>
      <x:c r="N41" s="3"/>
      <x:c r="O41" s="3"/>
      <x:c r="P41" s="3"/>
      <x:c r="Q41" s="3"/>
      <x:c r="R41" s="3"/>
      <x:c r="S41" s="3"/>
      <x:c r="T41" s="3"/>
      <x:c r="U41" s="3"/>
      <x:c r="V41" s="3"/>
      <x:c r="W41" s="3"/>
      <x:c r="X41" s="3"/>
      <x:c r="Y41" s="3"/>
      <x:c r="Z41" s="3"/>
      <x:c r="AA41" s="3"/>
      <x:c r="AB41" s="3"/>
      <x:c r="AC41" s="3"/>
      <x:c r="AD41" s="3"/>
      <x:c r="AE41" s="3"/>
      <x:c r="AF41" s="3"/>
      <x:c r="AG41" s="3"/>
      <x:c r="AH41" s="3"/>
      <x:c r="AI41" s="3"/>
      <x:c r="AJ41" s="3"/>
      <x:c r="AK41" s="3"/>
    </x:row>
    <x:row r="42" ht="25" customHeight="1">
      <x:c r="A42" s="3"/>
      <x:c r="B42" s="41" t="str">
        <x:v>Р</x:v>
      </x:c>
      <x:c r="C42" s="41" t="str">
        <x:v>Ранняя</x:v>
      </x:c>
      <x:c r="D42" s="41" t="str">
        <x:v>Ранняя</x:v>
      </x:c>
      <x:c r="E42" s="61" t="n">
        <x:v>0.4166666666666667</x:v>
      </x:c>
      <x:c r="F42" s="61" t="n">
        <x:v>0.75</x:v>
      </x:c>
      <x:c r="G42" s="62" t="n">
        <x:v>30</x:v>
      </x:c>
      <x:c r="H42" s="63" t="n">
        <x:f>IF(I42="Готово",ROUND(24*MOD(F42-E42,1)-G42/60,10),"")</x:f>
        <x:v>7.5</x:v>
      </x:c>
      <x:c r="I42" s="64" t="str">
        <x:f>IF(OR(NOT(ISNUMBER(E42)),NOT(ISNUMBER(F42)),NOT(ISNUMBER(G42))),"Введите время и перерыв",IF(OR(E42&lt;0,E42&gt;=1,F42&lt;0,F42&gt;=1),"Время от 00:00 до 23:59",IF(E42=F42,"Начало равно концу",IF(OR(G42&lt;0,G42&lt;&gt;INT(G42)),"Перерыв: целые минуты от 0",IF(G42&gt;=ROUND(MOD(F42-E42,1)*1440,8),"Перерыв не меньше смены","Готово")))))</x:f>
        <x:v>Готово</x:v>
      </x:c>
      <x:c r="J42" s="64"/>
      <x:c r="K42" s="64"/>
      <x:c r="L42" s="64"/>
      <x:c r="M42" s="3"/>
      <x:c r="N42" s="3"/>
      <x:c r="O42" s="3"/>
      <x:c r="P42" s="3"/>
      <x:c r="Q42" s="3"/>
      <x:c r="R42" s="3"/>
      <x:c r="S42" s="3"/>
      <x:c r="T42" s="3"/>
      <x:c r="U42" s="3"/>
      <x:c r="V42" s="3"/>
      <x:c r="W42" s="3"/>
      <x:c r="X42" s="3"/>
      <x:c r="Y42" s="3"/>
      <x:c r="Z42" s="3"/>
      <x:c r="AA42" s="3"/>
      <x:c r="AB42" s="3"/>
      <x:c r="AC42" s="3"/>
      <x:c r="AD42" s="3"/>
      <x:c r="AE42" s="3"/>
      <x:c r="AF42" s="3"/>
      <x:c r="AG42" s="3"/>
      <x:c r="AH42" s="3"/>
      <x:c r="AI42" s="3"/>
      <x:c r="AJ42" s="3"/>
      <x:c r="AK42" s="3"/>
    </x:row>
    <x:row r="43" ht="25" customHeight="1">
      <x:c r="A43" s="3"/>
      <x:c r="B43" s="41" t="str">
        <x:v>П</x:v>
      </x:c>
      <x:c r="C43" s="41" t="str">
        <x:v>Поздняя</x:v>
      </x:c>
      <x:c r="D43" s="41" t="str">
        <x:v>Поздняя</x:v>
      </x:c>
      <x:c r="E43" s="61" t="n">
        <x:v>0.5833333333333334</x:v>
      </x:c>
      <x:c r="F43" s="61" t="n">
        <x:v>0.9166666666666666</x:v>
      </x:c>
      <x:c r="G43" s="62" t="n">
        <x:v>30</x:v>
      </x:c>
      <x:c r="H43" s="63" t="n">
        <x:f>IF(I43="Готово",ROUND(24*MOD(F43-E43,1)-G43/60,10),"")</x:f>
        <x:v>7.5</x:v>
      </x:c>
      <x:c r="I43" s="64" t="str">
        <x:f>IF(OR(NOT(ISNUMBER(E43)),NOT(ISNUMBER(F43)),NOT(ISNUMBER(G43))),"Введите время и перерыв",IF(OR(E43&lt;0,E43&gt;=1,F43&lt;0,F43&gt;=1),"Время от 00:00 до 23:59",IF(E43=F43,"Начало равно концу",IF(OR(G43&lt;0,G43&lt;&gt;INT(G43)),"Перерыв: целые минуты от 0",IF(G43&gt;=ROUND(MOD(F43-E43,1)*1440,8),"Перерыв не меньше смены","Готово")))))</x:f>
        <x:v>Готово</x:v>
      </x:c>
      <x:c r="J43" s="64"/>
      <x:c r="K43" s="64"/>
      <x:c r="L43" s="64"/>
      <x:c r="M43" s="3"/>
      <x:c r="N43" s="3"/>
      <x:c r="O43" s="3"/>
      <x:c r="P43" s="3"/>
      <x:c r="Q43" s="3"/>
      <x:c r="R43" s="3"/>
      <x:c r="S43" s="3"/>
      <x:c r="T43" s="3"/>
      <x:c r="U43" s="3"/>
      <x:c r="V43" s="3"/>
      <x:c r="W43" s="3"/>
      <x:c r="X43" s="3"/>
      <x:c r="Y43" s="3"/>
      <x:c r="Z43" s="3"/>
      <x:c r="AA43" s="3"/>
      <x:c r="AB43" s="3"/>
      <x:c r="AC43" s="3"/>
      <x:c r="AD43" s="3"/>
      <x:c r="AE43" s="3"/>
      <x:c r="AF43" s="3"/>
      <x:c r="AG43" s="3"/>
      <x:c r="AH43" s="3"/>
      <x:c r="AI43" s="3"/>
      <x:c r="AJ43" s="3"/>
      <x:c r="AK43" s="3"/>
    </x:row>
    <x:row r="44" ht="25" customHeight="1">
      <x:c r="A44" s="3"/>
      <x:c r="B44" s="41" t="str">
        <x:v>Н</x:v>
      </x:c>
      <x:c r="C44" s="41" t="str">
        <x:v>Ночная</x:v>
      </x:c>
      <x:c r="D44" s="41" t="str">
        <x:v>Ночная</x:v>
      </x:c>
      <x:c r="E44" s="61" t="n">
        <x:v>0.9166666666666666</x:v>
      </x:c>
      <x:c r="F44" s="61" t="n">
        <x:v>0.25</x:v>
      </x:c>
      <x:c r="G44" s="62" t="n">
        <x:v>30</x:v>
      </x:c>
      <x:c r="H44" s="63" t="n">
        <x:f>IF(I44="Готово",ROUND(24*MOD(F44-E44,1)-G44/60,10),"")</x:f>
        <x:v>7.5</x:v>
      </x:c>
      <x:c r="I44" s="64" t="str">
        <x:f>IF(OR(NOT(ISNUMBER(E44)),NOT(ISNUMBER(F44)),NOT(ISNUMBER(G44))),"Введите время и перерыв",IF(OR(E44&lt;0,E44&gt;=1,F44&lt;0,F44&gt;=1),"Время от 00:00 до 23:59",IF(E44=F44,"Начало равно концу",IF(OR(G44&lt;0,G44&lt;&gt;INT(G44)),"Перерыв: целые минуты от 0",IF(G44&gt;=ROUND(MOD(F44-E44,1)*1440,8),"Перерыв не меньше смены","Готово")))))</x:f>
        <x:v>Готово</x:v>
      </x:c>
      <x:c r="J44" s="64"/>
      <x:c r="K44" s="64"/>
      <x:c r="L44" s="64"/>
      <x:c r="M44" s="3"/>
      <x:c r="N44" s="3"/>
      <x:c r="O44" s="3"/>
      <x:c r="P44" s="3"/>
      <x:c r="Q44" s="3"/>
      <x:c r="R44" s="3"/>
      <x:c r="S44" s="3"/>
      <x:c r="T44" s="3"/>
      <x:c r="U44" s="3"/>
      <x:c r="V44" s="3"/>
      <x:c r="W44" s="3"/>
      <x:c r="X44" s="3"/>
      <x:c r="Y44" s="3"/>
      <x:c r="Z44" s="3"/>
      <x:c r="AA44" s="3"/>
      <x:c r="AB44" s="3"/>
      <x:c r="AC44" s="3"/>
      <x:c r="AD44" s="3"/>
      <x:c r="AE44" s="3"/>
      <x:c r="AF44" s="3"/>
      <x:c r="AG44" s="3"/>
      <x:c r="AH44" s="3"/>
      <x:c r="AI44" s="3"/>
      <x:c r="AJ44" s="3"/>
      <x:c r="AK44" s="3"/>
    </x:row>
    <x:row r="45" ht="25" customHeight="1">
      <x:c r="A45" s="3"/>
      <x:c r="B45" s="41" t="str">
        <x:v>С1</x:v>
      </x:c>
      <x:c r="C45" s="41" t="str">
        <x:v>Своя смена 1</x:v>
      </x:c>
      <x:c r="D45" s="41" t="str">
        <x:v>Своя смена 1</x:v>
      </x:c>
      <x:c r="E45" s="61" t="n">
        <x:v>0.375</x:v>
      </x:c>
      <x:c r="F45" s="61" t="n">
        <x:v>0.7083333333333334</x:v>
      </x:c>
      <x:c r="G45" s="62" t="n">
        <x:v>0</x:v>
      </x:c>
      <x:c r="H45" s="63" t="n">
        <x:f>IF(I45="Готово",ROUND(24*MOD(F45-E45,1)-G45/60,10),"")</x:f>
        <x:v>8</x:v>
      </x:c>
      <x:c r="I45" s="64" t="str">
        <x:f>IF(OR(NOT(ISNUMBER(E45)),NOT(ISNUMBER(F45)),NOT(ISNUMBER(G45))),"Введите время и перерыв",IF(OR(E45&lt;0,E45&gt;=1,F45&lt;0,F45&gt;=1),"Время от 00:00 до 23:59",IF(E45=F45,"Начало равно концу",IF(OR(G45&lt;0,G45&lt;&gt;INT(G45)),"Перерыв: целые минуты от 0",IF(G45&gt;=ROUND(MOD(F45-E45,1)*1440,8),"Перерыв не меньше смены","Готово")))))</x:f>
        <x:v>Готово</x:v>
      </x:c>
      <x:c r="J45" s="64"/>
      <x:c r="K45" s="64"/>
      <x:c r="L45" s="64"/>
      <x:c r="M45" s="3"/>
      <x:c r="N45" s="3"/>
      <x:c r="O45" s="3"/>
      <x:c r="P45" s="3"/>
      <x:c r="Q45" s="3"/>
      <x:c r="R45" s="3"/>
      <x:c r="S45" s="3"/>
      <x:c r="T45" s="3"/>
      <x:c r="U45" s="3"/>
      <x:c r="V45" s="3"/>
      <x:c r="W45" s="3"/>
      <x:c r="X45" s="3"/>
      <x:c r="Y45" s="3"/>
      <x:c r="Z45" s="3"/>
      <x:c r="AA45" s="3"/>
      <x:c r="AB45" s="3"/>
      <x:c r="AC45" s="3"/>
      <x:c r="AD45" s="3"/>
      <x:c r="AE45" s="3"/>
      <x:c r="AF45" s="3"/>
      <x:c r="AG45" s="3"/>
      <x:c r="AH45" s="3"/>
      <x:c r="AI45" s="3"/>
      <x:c r="AJ45" s="3"/>
      <x:c r="AK45" s="3"/>
    </x:row>
    <x:row r="46" ht="25" customHeight="1">
      <x:c r="A46" s="3"/>
      <x:c r="B46" s="41" t="str">
        <x:v>С2</x:v>
      </x:c>
      <x:c r="C46" s="41" t="str">
        <x:v>Своя смена 2</x:v>
      </x:c>
      <x:c r="D46" s="41" t="str">
        <x:v>Своя смена 2</x:v>
      </x:c>
      <x:c r="E46" s="61" t="n">
        <x:v>0.5</x:v>
      </x:c>
      <x:c r="F46" s="61" t="n">
        <x:v>0.8333333333333334</x:v>
      </x:c>
      <x:c r="G46" s="62" t="n">
        <x:v>0</x:v>
      </x:c>
      <x:c r="H46" s="63" t="n">
        <x:f>IF(I46="Готово",ROUND(24*MOD(F46-E46,1)-G46/60,10),"")</x:f>
        <x:v>8</x:v>
      </x:c>
      <x:c r="I46" s="64" t="str">
        <x:f>IF(OR(NOT(ISNUMBER(E46)),NOT(ISNUMBER(F46)),NOT(ISNUMBER(G46))),"Введите время и перерыв",IF(OR(E46&lt;0,E46&gt;=1,F46&lt;0,F46&gt;=1),"Время от 00:00 до 23:59",IF(E46=F46,"Начало равно концу",IF(OR(G46&lt;0,G46&lt;&gt;INT(G46)),"Перерыв: целые минуты от 0",IF(G46&gt;=ROUND(MOD(F46-E46,1)*1440,8),"Перерыв не меньше смены","Готово")))))</x:f>
        <x:v>Готово</x:v>
      </x:c>
      <x:c r="J46" s="64"/>
      <x:c r="K46" s="64"/>
      <x:c r="L46" s="64"/>
      <x:c r="M46" s="3"/>
      <x:c r="N46" s="3"/>
      <x:c r="O46" s="3"/>
      <x:c r="P46" s="3"/>
      <x:c r="Q46" s="3"/>
      <x:c r="R46" s="3"/>
      <x:c r="S46" s="3"/>
      <x:c r="T46" s="3"/>
      <x:c r="U46" s="3"/>
      <x:c r="V46" s="3"/>
      <x:c r="W46" s="3"/>
      <x:c r="X46" s="3"/>
      <x:c r="Y46" s="3"/>
      <x:c r="Z46" s="3"/>
      <x:c r="AA46" s="3"/>
      <x:c r="AB46" s="3"/>
      <x:c r="AC46" s="3"/>
      <x:c r="AD46" s="3"/>
      <x:c r="AE46" s="3"/>
      <x:c r="AF46" s="3"/>
      <x:c r="AG46" s="3"/>
      <x:c r="AH46" s="3"/>
      <x:c r="AI46" s="3"/>
      <x:c r="AJ46" s="3"/>
      <x:c r="AK46" s="3"/>
    </x:row>
    <x:row r="47" ht="22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  <x:c r="Q47" s="3"/>
      <x:c r="R47" s="3"/>
      <x:c r="S47" s="3"/>
      <x:c r="T47" s="3"/>
      <x:c r="U47" s="3"/>
      <x:c r="V47" s="3"/>
      <x:c r="W47" s="3"/>
      <x:c r="X47" s="3"/>
      <x:c r="Y47" s="3"/>
      <x:c r="Z47" s="3"/>
      <x:c r="AA47" s="3"/>
      <x:c r="AB47" s="3"/>
      <x:c r="AC47" s="3"/>
      <x:c r="AD47" s="3"/>
      <x:c r="AE47" s="3"/>
      <x:c r="AF47" s="3"/>
      <x:c r="AG47" s="3"/>
      <x:c r="AH47" s="3"/>
      <x:c r="AI47" s="3"/>
      <x:c r="AJ47" s="3"/>
      <x:c r="AK47" s="3"/>
    </x:row>
    <x:row r="48" ht="24" customHeight="1">
      <x:c r="A48" s="3"/>
      <x:c r="B48" s="11" t="str">
        <x:v>+1: конец на следующий день. Суббота и воскресенье выделены цветом. Праздники отдельно не определяются.</x:v>
      </x:c>
      <x:c r="C48" s="11" t="str">
        <x:v>+1: конец на следующий день. Суббота и воскресенье выделены цветом. Праздники отдельно не определяются.</x:v>
      </x:c>
      <x:c r="D48" s="11" t="str">
        <x:v>+1: конец на следующий день. Суббота и воскресенье выделены цветом. Праздники отдельно не определяются.</x:v>
      </x:c>
      <x:c r="E48" s="11" t="str">
        <x:v>+1: конец на следующий день. Суббота и воскресенье выделены цветом. Праздники отдельно не определяются.</x:v>
      </x:c>
      <x:c r="F48" s="11" t="str">
        <x:v>+1: конец на следующий день. Суббота и воскресенье выделены цветом. Праздники отдельно не определяются.</x:v>
      </x:c>
      <x:c r="G48" s="11" t="str">
        <x:v>+1: конец на следующий день. Суббота и воскресенье выделены цветом. Праздники отдельно не определяются.</x:v>
      </x:c>
      <x:c r="H48" s="11" t="str">
        <x:v>+1: конец на следующий день. Суббота и воскресенье выделены цветом. Праздники отдельно не определяются.</x:v>
      </x:c>
      <x:c r="I48" s="11" t="str">
        <x:v>+1: конец на следующий день. Суббота и воскресенье выделены цветом. Праздники отдельно не определяются.</x:v>
      </x:c>
      <x:c r="J48" s="11" t="str">
        <x:v>+1: конец на следующий день. Суббота и воскресенье выделены цветом. Праздники отдельно не определяются.</x:v>
      </x:c>
      <x:c r="K48" s="11" t="str">
        <x:v>+1: конец на следующий день. Суббота и воскресенье выделены цветом. Праздники отдельно не определяются.</x:v>
      </x:c>
      <x:c r="L48" s="11" t="str">
        <x:v>+1: конец на следующий день. Суббота и воскресенье выделены цветом. Праздники отдельно не определяются.</x:v>
      </x:c>
      <x:c r="M48" s="11" t="str">
        <x:v>+1: конец на следующий день. Суббота и воскресенье выделены цветом. Праздники отдельно не определяются.</x:v>
      </x:c>
      <x:c r="N48" s="11" t="str">
        <x:v>+1: конец на следующий день. Суббота и воскресенье выделены цветом. Праздники отдельно не определяются.</x:v>
      </x:c>
      <x:c r="O48" s="11" t="str">
        <x:v>+1: конец на следующий день. Суббота и воскресенье выделены цветом. Праздники отдельно не определяются.</x:v>
      </x:c>
      <x:c r="P48" s="11" t="str">
        <x:v>+1: конец на следующий день. Суббота и воскресенье выделены цветом. Праздники отдельно не определяются.</x:v>
      </x:c>
      <x:c r="Q48" s="11" t="str">
        <x:v>+1: конец на следующий день. Суббота и воскресенье выделены цветом. Праздники отдельно не определяются.</x:v>
      </x:c>
      <x:c r="R48" s="11" t="str">
        <x:v>+1: конец на следующий день. Суббота и воскресенье выделены цветом. Праздники отдельно не определяются.</x:v>
      </x:c>
      <x:c r="S48" s="11" t="str">
        <x:v>+1: конец на следующий день. Суббота и воскресенье выделены цветом. Праздники отдельно не определяются.</x:v>
      </x:c>
      <x:c r="T48" s="11" t="str">
        <x:v>+1: конец на следующий день. Суббота и воскресенье выделены цветом. Праздники отдельно не определяются.</x:v>
      </x:c>
      <x:c r="U48" s="11" t="str">
        <x:v>+1: конец на следующий день. Суббота и воскресенье выделены цветом. Праздники отдельно не определяются.</x:v>
      </x:c>
      <x:c r="V48" s="11" t="str">
        <x:v>+1: конец на следующий день. Суббота и воскресенье выделены цветом. Праздники отдельно не определяются.</x:v>
      </x:c>
      <x:c r="W48" s="11" t="str">
        <x:v>+1: конец на следующий день. Суббота и воскресенье выделены цветом. Праздники отдельно не определяются.</x:v>
      </x:c>
      <x:c r="X48" s="11" t="str">
        <x:v>+1: конец на следующий день. Суббота и воскресенье выделены цветом. Праздники отдельно не определяются.</x:v>
      </x:c>
      <x:c r="Y48" s="11" t="str">
        <x:v>+1: конец на следующий день. Суббота и воскресенье выделены цветом. Праздники отдельно не определяются.</x:v>
      </x:c>
      <x:c r="Z48" s="11" t="str">
        <x:v>+1: конец на следующий день. Суббота и воскресенье выделены цветом. Праздники отдельно не определяются.</x:v>
      </x:c>
      <x:c r="AA48" s="11" t="str">
        <x:v>+1: конец на следующий день. Суббота и воскресенье выделены цветом. Праздники отдельно не определяются.</x:v>
      </x:c>
      <x:c r="AB48" s="11" t="str">
        <x:v>+1: конец на следующий день. Суббота и воскресенье выделены цветом. Праздники отдельно не определяются.</x:v>
      </x:c>
      <x:c r="AC48" s="11" t="str">
        <x:v>+1: конец на следующий день. Суббота и воскресенье выделены цветом. Праздники отдельно не определяются.</x:v>
      </x:c>
      <x:c r="AD48" s="11" t="str">
        <x:v>+1: конец на следующий день. Суббота и воскресенье выделены цветом. Праздники отдельно не определяются.</x:v>
      </x:c>
      <x:c r="AE48" s="11" t="str">
        <x:v>+1: конец на следующий день. Суббота и воскресенье выделены цветом. Праздники отдельно не определяются.</x:v>
      </x:c>
      <x:c r="AF48" s="11" t="str">
        <x:v>+1: конец на следующий день. Суббота и воскресенье выделены цветом. Праздники отдельно не определяются.</x:v>
      </x:c>
      <x:c r="AG48" s="11" t="str">
        <x:v>+1: конец на следующий день. Суббота и воскресенье выделены цветом. Праздники отдельно не определяются.</x:v>
      </x:c>
      <x:c r="AH48" s="11" t="str">
        <x:v>+1: конец на следующий день. Суббота и воскресенье выделены цветом. Праздники отдельно не определяются.</x:v>
      </x:c>
      <x:c r="AI48" s="11" t="str">
        <x:v>+1: конец на следующий день. Суббота и воскресенье выделены цветом. Праздники отдельно не определяются.</x:v>
      </x:c>
      <x:c r="AJ48" s="11" t="str">
        <x:v>+1: конец на следующий день. Суббота и воскресенье выделены цветом. Праздники отдельно не определяются.</x:v>
      </x:c>
      <x:c r="AK48" s="3"/>
    </x:row>
    <x:row r="49" ht="24" customHeight="1">
      <x:c r="A49" s="3"/>
      <x:c r="B49" s="11" t="str">
        <x:v>Одна смена на сотрудника в день. Фактические отметки, доступность, отдых и покрытие проверьте отдельно.</x:v>
      </x:c>
      <x:c r="C49" s="11" t="str">
        <x:v>Одна смена на сотрудника в день. Фактические отметки, доступность, отдых и покрытие проверьте отдельно.</x:v>
      </x:c>
      <x:c r="D49" s="11" t="str">
        <x:v>Одна смена на сотрудника в день. Фактические отметки, доступность, отдых и покрытие проверьте отдельно.</x:v>
      </x:c>
      <x:c r="E49" s="11" t="str">
        <x:v>Одна смена на сотрудника в день. Фактические отметки, доступность, отдых и покрытие проверьте отдельно.</x:v>
      </x:c>
      <x:c r="F49" s="11" t="str">
        <x:v>Одна смена на сотрудника в день. Фактические отметки, доступность, отдых и покрытие проверьте отдельно.</x:v>
      </x:c>
      <x:c r="G49" s="11" t="str">
        <x:v>Одна смена на сотрудника в день. Фактические отметки, доступность, отдых и покрытие проверьте отдельно.</x:v>
      </x:c>
      <x:c r="H49" s="11" t="str">
        <x:v>Одна смена на сотрудника в день. Фактические отметки, доступность, отдых и покрытие проверьте отдельно.</x:v>
      </x:c>
      <x:c r="I49" s="11" t="str">
        <x:v>Одна смена на сотрудника в день. Фактические отметки, доступность, отдых и покрытие проверьте отдельно.</x:v>
      </x:c>
      <x:c r="J49" s="11" t="str">
        <x:v>Одна смена на сотрудника в день. Фактические отметки, доступность, отдых и покрытие проверьте отдельно.</x:v>
      </x:c>
      <x:c r="K49" s="11" t="str">
        <x:v>Одна смена на сотрудника в день. Фактические отметки, доступность, отдых и покрытие проверьте отдельно.</x:v>
      </x:c>
      <x:c r="L49" s="11" t="str">
        <x:v>Одна смена на сотрудника в день. Фактические отметки, доступность, отдых и покрытие проверьте отдельно.</x:v>
      </x:c>
      <x:c r="M49" s="11" t="str">
        <x:v>Одна смена на сотрудника в день. Фактические отметки, доступность, отдых и покрытие проверьте отдельно.</x:v>
      </x:c>
      <x:c r="N49" s="11" t="str">
        <x:v>Одна смена на сотрудника в день. Фактические отметки, доступность, отдых и покрытие проверьте отдельно.</x:v>
      </x:c>
      <x:c r="O49" s="11" t="str">
        <x:v>Одна смена на сотрудника в день. Фактические отметки, доступность, отдых и покрытие проверьте отдельно.</x:v>
      </x:c>
      <x:c r="P49" s="11" t="str">
        <x:v>Одна смена на сотрудника в день. Фактические отметки, доступность, отдых и покрытие проверьте отдельно.</x:v>
      </x:c>
      <x:c r="Q49" s="11" t="str">
        <x:v>Одна смена на сотрудника в день. Фактические отметки, доступность, отдых и покрытие проверьте отдельно.</x:v>
      </x:c>
      <x:c r="R49" s="11" t="str">
        <x:v>Одна смена на сотрудника в день. Фактические отметки, доступность, отдых и покрытие проверьте отдельно.</x:v>
      </x:c>
      <x:c r="S49" s="11" t="str">
        <x:v>Одна смена на сотрудника в день. Фактические отметки, доступность, отдых и покрытие проверьте отдельно.</x:v>
      </x:c>
      <x:c r="T49" s="11" t="str">
        <x:v>Одна смена на сотрудника в день. Фактические отметки, доступность, отдых и покрытие проверьте отдельно.</x:v>
      </x:c>
      <x:c r="U49" s="11" t="str">
        <x:v>Одна смена на сотрудника в день. Фактические отметки, доступность, отдых и покрытие проверьте отдельно.</x:v>
      </x:c>
      <x:c r="V49" s="11" t="str">
        <x:v>Одна смена на сотрудника в день. Фактические отметки, доступность, отдых и покрытие проверьте отдельно.</x:v>
      </x:c>
      <x:c r="W49" s="11" t="str">
        <x:v>Одна смена на сотрудника в день. Фактические отметки, доступность, отдых и покрытие проверьте отдельно.</x:v>
      </x:c>
      <x:c r="X49" s="11" t="str">
        <x:v>Одна смена на сотрудника в день. Фактические отметки, доступность, отдых и покрытие проверьте отдельно.</x:v>
      </x:c>
      <x:c r="Y49" s="11" t="str">
        <x:v>Одна смена на сотрудника в день. Фактические отметки, доступность, отдых и покрытие проверьте отдельно.</x:v>
      </x:c>
      <x:c r="Z49" s="11" t="str">
        <x:v>Одна смена на сотрудника в день. Фактические отметки, доступность, отдых и покрытие проверьте отдельно.</x:v>
      </x:c>
      <x:c r="AA49" s="11" t="str">
        <x:v>Одна смена на сотрудника в день. Фактические отметки, доступность, отдых и покрытие проверьте отдельно.</x:v>
      </x:c>
      <x:c r="AB49" s="11" t="str">
        <x:v>Одна смена на сотрудника в день. Фактические отметки, доступность, отдых и покрытие проверьте отдельно.</x:v>
      </x:c>
      <x:c r="AC49" s="11" t="str">
        <x:v>Одна смена на сотрудника в день. Фактические отметки, доступность, отдых и покрытие проверьте отдельно.</x:v>
      </x:c>
      <x:c r="AD49" s="11" t="str">
        <x:v>Одна смена на сотрудника в день. Фактические отметки, доступность, отдых и покрытие проверьте отдельно.</x:v>
      </x:c>
      <x:c r="AE49" s="11" t="str">
        <x:v>Одна смена на сотрудника в день. Фактические отметки, доступность, отдых и покрытие проверьте отдельно.</x:v>
      </x:c>
      <x:c r="AF49" s="11" t="str">
        <x:v>Одна смена на сотрудника в день. Фактические отметки, доступность, отдых и покрытие проверьте отдельно.</x:v>
      </x:c>
      <x:c r="AG49" s="11" t="str">
        <x:v>Одна смена на сотрудника в день. Фактические отметки, доступность, отдых и покрытие проверьте отдельно.</x:v>
      </x:c>
      <x:c r="AH49" s="11" t="str">
        <x:v>Одна смена на сотрудника в день. Фактические отметки, доступность, отдых и покрытие проверьте отдельно.</x:v>
      </x:c>
      <x:c r="AI49" s="11" t="str">
        <x:v>Одна смена на сотрудника в день. Фактические отметки, доступность, отдых и покрытие проверьте отдельно.</x:v>
      </x:c>
      <x:c r="AJ49" s="11" t="str">
        <x:v>Одна смена на сотрудника в день. Фактические отметки, доступность, отдых и покрытие проверьте отдельно.</x:v>
      </x:c>
      <x:c r="AK49" s="3"/>
    </x:row>
    <x:row r="50" ht="22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  <x:c r="Q50" s="3"/>
      <x:c r="R50" s="3"/>
      <x:c r="S50" s="3"/>
      <x:c r="T50" s="3"/>
      <x:c r="U50" s="3"/>
      <x:c r="V50" s="3"/>
      <x:c r="W50" s="3"/>
      <x:c r="X50" s="3"/>
      <x:c r="Y50" s="3"/>
      <x:c r="Z50" s="3"/>
      <x:c r="AA50" s="3"/>
      <x:c r="AB50" s="3"/>
      <x:c r="AC50" s="3"/>
      <x:c r="AD50" s="3"/>
      <x:c r="AE50" s="3"/>
      <x:c r="AF50" s="3"/>
      <x:c r="AG50" s="3"/>
      <x:c r="AH50" s="3"/>
      <x:c r="AI50" s="3"/>
      <x:c r="AJ50" s="3"/>
      <x:c r="AK50" s="3"/>
    </x:row>
    <x:row r="51" ht="22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  <x:c r="Q51" s="3"/>
      <x:c r="R51" s="3"/>
      <x:c r="S51" s="3"/>
      <x:c r="T51" s="3"/>
      <x:c r="U51" s="3"/>
      <x:c r="V51" s="3"/>
      <x:c r="W51" s="3"/>
      <x:c r="X51" s="3"/>
      <x:c r="Y51" s="3"/>
      <x:c r="Z51" s="3"/>
      <x:c r="AA51" s="3"/>
      <x:c r="AB51" s="3"/>
      <x:c r="AC51" s="3"/>
      <x:c r="AD51" s="3"/>
      <x:c r="AE51" s="3"/>
      <x:c r="AF51" s="3"/>
      <x:c r="AG51" s="3"/>
      <x:c r="AH51" s="3"/>
      <x:c r="AI51" s="3"/>
      <x:c r="AJ51" s="3"/>
      <x:c r="AK51" s="3"/>
    </x:row>
    <x:row r="52" ht="22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  <x:c r="Q52" s="3"/>
      <x:c r="R52" s="3"/>
      <x:c r="S52" s="3"/>
      <x:c r="T52" s="3"/>
      <x:c r="U52" s="3"/>
      <x:c r="V52" s="3"/>
      <x:c r="W52" s="3"/>
      <x:c r="X52" s="3"/>
      <x:c r="Y52" s="3"/>
      <x:c r="Z52" s="3"/>
      <x:c r="AA52" s="3"/>
      <x:c r="AB52" s="3"/>
      <x:c r="AC52" s="3"/>
      <x:c r="AD52" s="3"/>
      <x:c r="AE52" s="3"/>
      <x:c r="AF52" s="3"/>
      <x:c r="AG52" s="3"/>
      <x:c r="AH52" s="3"/>
      <x:c r="AI52" s="3"/>
      <x:c r="AJ52" s="3"/>
      <x:c r="AK52" s="3"/>
    </x:row>
    <x:row r="53" ht="22" customHeight="1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  <x:c r="Q53" s="3"/>
      <x:c r="R53" s="3"/>
      <x:c r="S53" s="3"/>
      <x:c r="T53" s="3"/>
      <x:c r="U53" s="3"/>
      <x:c r="V53" s="3"/>
      <x:c r="W53" s="3"/>
      <x:c r="X53" s="3"/>
      <x:c r="Y53" s="3"/>
      <x:c r="Z53" s="3"/>
      <x:c r="AA53" s="3"/>
      <x:c r="AB53" s="3"/>
      <x:c r="AC53" s="3"/>
      <x:c r="AD53" s="3"/>
      <x:c r="AE53" s="3"/>
      <x:c r="AF53" s="3"/>
      <x:c r="AG53" s="3"/>
      <x:c r="AH53" s="3"/>
      <x:c r="AI53" s="3"/>
      <x:c r="AJ53" s="3"/>
      <x:c r="AK53" s="3"/>
    </x:row>
    <x:row r="54" ht="28" customHeight="1">
      <x:c r="A54" s="3"/>
      <x:c r="B54" s="9" t="str">
        <x:v>Расчёт интервалов. Формулы, не редактируйте</x:v>
      </x:c>
      <x:c r="C54" s="9" t="str">
        <x:v>Расчёт интервалов. Формулы, не редактируйте</x:v>
      </x:c>
      <x:c r="D54" s="9" t="str">
        <x:v>Расчёт интервалов. Формулы, не редактируйте</x:v>
      </x:c>
      <x:c r="E54" s="9" t="str">
        <x:v>Расчёт интервалов. Формулы, не редактируйте</x:v>
      </x:c>
      <x:c r="F54" s="9" t="str">
        <x:v>Расчёт интервалов. Формулы, не редактируйте</x:v>
      </x:c>
      <x:c r="G54" s="9" t="str">
        <x:v>Расчёт интервалов. Формулы, не редактируйте</x:v>
      </x:c>
      <x:c r="H54" s="9" t="str">
        <x:v>Расчёт интервалов. Формулы, не редактируйте</x:v>
      </x:c>
      <x:c r="I54" s="9" t="str">
        <x:v>Расчёт интервалов. Формулы, не редактируйте</x:v>
      </x:c>
      <x:c r="J54" s="9" t="str">
        <x:v>Расчёт интервалов. Формулы, не редактируйте</x:v>
      </x:c>
      <x:c r="K54" s="9" t="str">
        <x:v>Расчёт интервалов. Формулы, не редактируйте</x:v>
      </x:c>
      <x:c r="L54" s="9" t="str">
        <x:v>Расчёт интервалов. Формулы, не редактируйте</x:v>
      </x:c>
      <x:c r="M54" s="3"/>
      <x:c r="N54" s="3"/>
      <x:c r="O54" s="3"/>
      <x:c r="P54" s="3"/>
      <x:c r="Q54" s="3"/>
      <x:c r="R54" s="3"/>
      <x:c r="S54" s="3"/>
      <x:c r="T54" s="3"/>
      <x:c r="U54" s="3"/>
      <x:c r="V54" s="3"/>
      <x:c r="W54" s="3"/>
      <x:c r="X54" s="3"/>
      <x:c r="Y54" s="3"/>
      <x:c r="Z54" s="3"/>
      <x:c r="AA54" s="3"/>
      <x:c r="AB54" s="3"/>
      <x:c r="AC54" s="3"/>
      <x:c r="AD54" s="3"/>
      <x:c r="AE54" s="3"/>
      <x:c r="AF54" s="3"/>
      <x:c r="AG54" s="3"/>
      <x:c r="AH54" s="3"/>
      <x:c r="AI54" s="3"/>
      <x:c r="AJ54" s="3"/>
      <x:c r="AK54" s="3"/>
    </x:row>
    <x:row r="55" ht="32" customHeight="1">
      <x:c r="A55" s="3"/>
      <x:c r="B55" s="67" t="str">
        <x:v>Сотрудник</x:v>
      </x:c>
      <x:c r="C55" s="67" t="str">
        <x:v>Дата</x:v>
      </x:c>
      <x:c r="D55" s="67" t="str">
        <x:v>Ввод</x:v>
      </x:c>
      <x:c r="E55" s="67" t="str">
        <x:v>Ввод без пробелов</x:v>
      </x:c>
      <x:c r="F55" s="67" t="str">
        <x:v>Начало ввода</x:v>
      </x:c>
      <x:c r="G55" s="67" t="str">
        <x:v>Конец ввода</x:v>
      </x:c>
      <x:c r="H55" s="67" t="str">
        <x:v>Начало</x:v>
      </x:c>
      <x:c r="I55" s="67" t="str">
        <x:v>Конец</x:v>
      </x:c>
      <x:c r="J55" s="67" t="str">
        <x:v>Перерыв, мин</x:v>
      </x:c>
      <x:c r="K55" s="67" t="str">
        <x:v>Часы, ч</x:v>
      </x:c>
      <x:c r="L55" s="67" t="str">
        <x:v>Проверка</x:v>
      </x:c>
      <x:c r="M55" s="3"/>
      <x:c r="N55" s="3"/>
      <x:c r="O55" s="3"/>
      <x:c r="P55" s="3"/>
      <x:c r="Q55" s="3"/>
      <x:c r="R55" s="3"/>
      <x:c r="S55" s="3"/>
      <x:c r="T55" s="3"/>
      <x:c r="U55" s="3"/>
      <x:c r="V55" s="3"/>
      <x:c r="W55" s="3"/>
      <x:c r="X55" s="3"/>
      <x:c r="Y55" s="3"/>
      <x:c r="Z55" s="3"/>
      <x:c r="AA55" s="3"/>
      <x:c r="AB55" s="3"/>
      <x:c r="AC55" s="3"/>
      <x:c r="AD55" s="3"/>
      <x:c r="AE55" s="3"/>
      <x:c r="AF55" s="3"/>
      <x:c r="AG55" s="3"/>
      <x:c r="AH55" s="3"/>
      <x:c r="AI55" s="3"/>
      <x:c r="AJ55" s="3"/>
      <x:c r="AK55" s="3"/>
    </x:row>
    <x:row r="56" ht="30" customHeight="1">
      <x:c r="A56" s="3"/>
      <x:c r="B56" s="69" t="str">
        <x:f>IF($B$10="","",$B$10)</x:f>
        <x:v>Анна</x:v>
      </x:c>
      <x:c r="C56" s="70" t="n">
        <x:f>IF(D$8="","",D$8)</x:f>
        <x:v>46327</x:v>
      </x:c>
      <x:c r="D56" s="69" t="str">
        <x:f>IF(D10="","",D10)</x:f>
        <x:v>10-18</x:v>
      </x:c>
      <x:c r="E56" s="69" t="str">
        <x:f>IFERROR(UPPER(CONCATENATE("",SUBSTITUTE(CONCATENATE("",SUBSTITUTE(CONCATENATE("",SUBSTITUTE(TRIM(CONCATENATE("",D56))," ","")),"–","-")),"—","-"))),CONCATENATE("",D56))</x:f>
        <x:v>10-18</x:v>
      </x:c>
      <x:c r="F56" s="69" t="str">
        <x:f>IFERROR(LEFT(CONCATENATE("[",E56),SEARCH("-",E56)),"")</x:f>
        <x:v>[10</x:v>
      </x:c>
      <x:c r="G56" s="69" t="str">
        <x:f>IFERROR(MID(CONCATENATE(E56,"]"),SEARCH("-",E56)+1,32),"")</x:f>
        <x:v>18]</x:v>
      </x:c>
      <x:c r="H56" s="71" t="n">
        <x:f>IF(OR(E56="",E56="В"),"",IF(OR(E56=$B$42,E56=$B$43,E56=$B$44,E56=$B$45,E56=$B$46),INDEX($E$42:$E$46,MATCH(E56,$B$42:$B$46,0)),IFERROR(IF(ISNUMBER(SEARCH(":",F56)),IF(AND(OR((LEN(F56)-1)=4,(LEN(F56)-1)=5),MID(F56,1+(LEN(F56)-1)-2,1)=":",ISNUMBER(VALUE(MID(F56,2,1))),IF((LEN(F56)-1)=5,ISNUMBER(VALUE(MID(F56,3,1))),TRUE),ISNUMBER(VALUE(MID(F56,1+(LEN(F56)-1)-1,1))),ISNUMBER(VALUE(MID(F56,1+(LEN(F56)-1),1))),VALUE(MID(F56,2,(LEN(F56)-1)-3))&lt;24,VALUE(MID(F56,1+(LEN(F56)-1)-1,2))&lt;60),VALUE(MID(F56,2,(LEN(F56)-1)-3))/24+VALUE(MID(F56,1+(LEN(F56)-1)-1,2))/1440,-1),IF(AND((LEN(F56)-1)&gt;=1,(LEN(F56)-1)&lt;=2,ISNUMBER(VALUE(MID(F56,2,1))),IF((LEN(F56)-1)=2,ISNUMBER(VALUE(MID(F56,3,1))),TRUE),VALUE(MID(F56,2,(LEN(F56)-1)))&lt;24),VALUE(MID(F56,2,(LEN(F56)-1)))/24,-1)),-1)))</x:f>
        <x:v>0.4166666666666667</x:v>
      </x:c>
      <x:c r="I56" s="71" t="n">
        <x:f>IF(OR(E56="",E56="В"),"",IF(OR(E56=$B$42,E56=$B$43,E56=$B$44,E56=$B$45,E56=$B$46),INDEX($F$42:$F$46,MATCH(E56,$B$42:$B$46,0)),IFERROR(IF(ISNUMBER(SEARCH(":",G56)),IF(AND(OR((LEN(G56)-1)=4,(LEN(G56)-1)=5),MID(G56,0+(LEN(G56)-1)-2,1)=":",ISNUMBER(VALUE(MID(G56,1,1))),IF((LEN(G56)-1)=5,ISNUMBER(VALUE(MID(G56,2,1))),TRUE),ISNUMBER(VALUE(MID(G56,0+(LEN(G56)-1)-1,1))),ISNUMBER(VALUE(MID(G56,0+(LEN(G56)-1),1))),VALUE(MID(G56,1,(LEN(G56)-1)-3))&lt;24,VALUE(MID(G56,0+(LEN(G56)-1)-1,2))&lt;60),VALUE(MID(G56,1,(LEN(G56)-1)-3))/24+VALUE(MID(G56,0+(LEN(G56)-1)-1,2))/1440,-1),IF(AND((LEN(G56)-1)&gt;=1,(LEN(G56)-1)&lt;=2,ISNUMBER(VALUE(MID(G56,1,1))),IF((LEN(G56)-1)=2,ISNUMBER(VALUE(MID(G56,2,1))),TRUE),VALUE(MID(G56,1,(LEN(G56)-1)))&lt;24),VALUE(MID(G56,1,(LEN(G56)-1)))/24,-1)),-1)))</x:f>
        <x:v>0.75</x:v>
      </x:c>
      <x:c r="J56" s="72" t="n">
        <x:f>IF(OR(E56="",E56="В"),0,IF(OR(E56=$B$42,E56=$B$43,E56=$B$44,E56=$B$45,E56=$B$46),INDEX($G$42:$G$46,MATCH(E56,$B$42:$B$46,0)),$D$7))</x:f>
        <x:v>30</x:v>
      </x:c>
      <x:c r="K56" s="73" t="n">
        <x:f>IF(OR(L56="",L56="Выходной"),0,IF(L56="Готово",ROUND(24*MOD(I56-H56,1)-J56/60,10),"Проверить"))</x:f>
        <x:v>7.5</x:v>
      </x:c>
      <x:c r="L56" s="74" t="str">
        <x:f>IF(E56="","",IF(C56="","Нет дня",IF(E56="В","Выходной",IF(LEN(TRIM($B$10))=0,"Нет имени",IF(COUNTIFS($B$10:$B$33,$B$10)&gt;1,"Повтор имени",IF(OR(E56=$B$42,E56=$B$43,E56=$B$44,E56=$B$45,E56=$B$46),IF(INDEX($I$42:$I$46,MATCH(E56,$B$42:$B$46,0))="Готово","Готово","Проверьте смену"),IF(OR(IFERROR(SEARCH("-",E56),0)=0,IFERROR(SEARCH("-",E56,SEARCH("-",E56)+1),0)&gt;0),"Нет кода",IF(OR(H56&lt;0,I56&lt;0),"Неверное время",IF(H56=I56,"Начало равно концу",IF(NOT(ISNUMBER($D$7)),"Проверьте перерыв",IF(OR($D$7&lt;0,$D$7&lt;&gt;INT($D$7)),"Проверьте перерыв",IF($D$7&gt;=ROUND(MOD(I56-H56,1)*1440,8),"Перерыв не меньше смены","Готово"))))))))))))</x:f>
        <x:v>Готово</x:v>
      </x:c>
      <x:c r="M56" s="3"/>
      <x:c r="N56" s="3"/>
      <x:c r="O56" s="3"/>
      <x:c r="P56" s="3"/>
      <x:c r="Q56" s="3"/>
      <x:c r="R56" s="3"/>
      <x:c r="S56" s="3"/>
      <x:c r="T56" s="3"/>
      <x:c r="U56" s="3"/>
      <x:c r="V56" s="3"/>
      <x:c r="W56" s="3"/>
      <x:c r="X56" s="3"/>
      <x:c r="Y56" s="3"/>
      <x:c r="Z56" s="3"/>
      <x:c r="AA56" s="3"/>
      <x:c r="AB56" s="3"/>
      <x:c r="AC56" s="3"/>
      <x:c r="AD56" s="3"/>
      <x:c r="AE56" s="3"/>
      <x:c r="AF56" s="3"/>
      <x:c r="AG56" s="3"/>
      <x:c r="AH56" s="3"/>
      <x:c r="AI56" s="3"/>
      <x:c r="AJ56" s="3"/>
      <x:c r="AK56" s="3"/>
    </x:row>
    <x:row r="57" ht="30" customHeight="1">
      <x:c r="A57" s="3"/>
      <x:c r="B57" s="69" t="str">
        <x:f>IF($B$10="","",$B$10)</x:f>
        <x:v>Анна</x:v>
      </x:c>
      <x:c r="C57" s="70" t="n">
        <x:f>IF(E$8="","",E$8)</x:f>
        <x:v>46328</x:v>
      </x:c>
      <x:c r="D57" s="69" t="str">
        <x:f>IF(E10="","",E10)</x:f>
        <x:v>В</x:v>
      </x:c>
      <x:c r="E57" s="69" t="str">
        <x:f>IFERROR(UPPER(CONCATENATE("",SUBSTITUTE(CONCATENATE("",SUBSTITUTE(CONCATENATE("",SUBSTITUTE(TRIM(CONCATENATE("",D57))," ","")),"–","-")),"—","-"))),CONCATENATE("",D57))</x:f>
        <x:v>В</x:v>
      </x:c>
      <x:c r="F57" s="69" t="str">
        <x:f>IFERROR(LEFT(CONCATENATE("[",E57),SEARCH("-",E57)),"")</x:f>
      </x:c>
      <x:c r="G57" s="69" t="str">
        <x:f>IFERROR(MID(CONCATENATE(E57,"]"),SEARCH("-",E57)+1,32),"")</x:f>
      </x:c>
      <x:c r="H57" s="71" t="str">
        <x:f>IF(OR(E57="",E57="В"),"",IF(OR(E57=$B$42,E57=$B$43,E57=$B$44,E57=$B$45,E57=$B$46),INDEX($E$42:$E$46,MATCH(E57,$B$42:$B$46,0)),IFERROR(IF(ISNUMBER(SEARCH(":",F57)),IF(AND(OR((LEN(F57)-1)=4,(LEN(F57)-1)=5),MID(F57,1+(LEN(F57)-1)-2,1)=":",ISNUMBER(VALUE(MID(F57,2,1))),IF((LEN(F57)-1)=5,ISNUMBER(VALUE(MID(F57,3,1))),TRUE),ISNUMBER(VALUE(MID(F57,1+(LEN(F57)-1)-1,1))),ISNUMBER(VALUE(MID(F57,1+(LEN(F57)-1),1))),VALUE(MID(F57,2,(LEN(F57)-1)-3))&lt;24,VALUE(MID(F57,1+(LEN(F57)-1)-1,2))&lt;60),VALUE(MID(F57,2,(LEN(F57)-1)-3))/24+VALUE(MID(F57,1+(LEN(F57)-1)-1,2))/1440,-1),IF(AND((LEN(F57)-1)&gt;=1,(LEN(F57)-1)&lt;=2,ISNUMBER(VALUE(MID(F57,2,1))),IF((LEN(F57)-1)=2,ISNUMBER(VALUE(MID(F57,3,1))),TRUE),VALUE(MID(F57,2,(LEN(F57)-1)))&lt;24),VALUE(MID(F57,2,(LEN(F57)-1)))/24,-1)),-1)))</x:f>
      </x:c>
      <x:c r="I57" s="71" t="str">
        <x:f>IF(OR(E57="",E57="В"),"",IF(OR(E57=$B$42,E57=$B$43,E57=$B$44,E57=$B$45,E57=$B$46),INDEX($F$42:$F$46,MATCH(E57,$B$42:$B$46,0)),IFERROR(IF(ISNUMBER(SEARCH(":",G57)),IF(AND(OR((LEN(G57)-1)=4,(LEN(G57)-1)=5),MID(G57,0+(LEN(G57)-1)-2,1)=":",ISNUMBER(VALUE(MID(G57,1,1))),IF((LEN(G57)-1)=5,ISNUMBER(VALUE(MID(G57,2,1))),TRUE),ISNUMBER(VALUE(MID(G57,0+(LEN(G57)-1)-1,1))),ISNUMBER(VALUE(MID(G57,0+(LEN(G57)-1),1))),VALUE(MID(G57,1,(LEN(G57)-1)-3))&lt;24,VALUE(MID(G57,0+(LEN(G57)-1)-1,2))&lt;60),VALUE(MID(G57,1,(LEN(G57)-1)-3))/24+VALUE(MID(G57,0+(LEN(G57)-1)-1,2))/1440,-1),IF(AND((LEN(G57)-1)&gt;=1,(LEN(G57)-1)&lt;=2,ISNUMBER(VALUE(MID(G57,1,1))),IF((LEN(G57)-1)=2,ISNUMBER(VALUE(MID(G57,2,1))),TRUE),VALUE(MID(G57,1,(LEN(G57)-1)))&lt;24),VALUE(MID(G57,1,(LEN(G57)-1)))/24,-1)),-1)))</x:f>
      </x:c>
      <x:c r="J57" s="72" t="n">
        <x:f>IF(OR(E57="",E57="В"),0,IF(OR(E57=$B$42,E57=$B$43,E57=$B$44,E57=$B$45,E57=$B$46),INDEX($G$42:$G$46,MATCH(E57,$B$42:$B$46,0)),$D$7))</x:f>
        <x:v>0</x:v>
      </x:c>
      <x:c r="K57" s="73" t="n">
        <x:f>IF(OR(L57="",L57="Выходной"),0,IF(L57="Готово",ROUND(24*MOD(I57-H57,1)-J57/60,10),"Проверить"))</x:f>
        <x:v>0</x:v>
      </x:c>
      <x:c r="L57" s="74" t="str">
        <x:f>IF(E57="","",IF(C57="","Нет дня",IF(E57="В","Выходной",IF(LEN(TRIM($B$10))=0,"Нет имени",IF(COUNTIFS($B$10:$B$33,$B$10)&gt;1,"Повтор имени",IF(OR(E57=$B$42,E57=$B$43,E57=$B$44,E57=$B$45,E57=$B$46),IF(INDEX($I$42:$I$46,MATCH(E57,$B$42:$B$46,0))="Готово","Готово","Проверьте смену"),IF(OR(IFERROR(SEARCH("-",E57),0)=0,IFERROR(SEARCH("-",E57,SEARCH("-",E57)+1),0)&gt;0),"Нет кода",IF(OR(H57&lt;0,I57&lt;0),"Неверное время",IF(H57=I57,"Начало равно концу",IF(NOT(ISNUMBER($D$7)),"Проверьте перерыв",IF(OR($D$7&lt;0,$D$7&lt;&gt;INT($D$7)),"Проверьте перерыв",IF($D$7&gt;=ROUND(MOD(I57-H57,1)*1440,8),"Перерыв не меньше смены","Готово"))))))))))))</x:f>
        <x:v>Выходной</x:v>
      </x:c>
      <x:c r="M57" s="3"/>
      <x:c r="N57" s="3"/>
      <x:c r="O57" s="3"/>
      <x:c r="P57" s="3"/>
      <x:c r="Q57" s="3"/>
      <x:c r="R57" s="3"/>
      <x:c r="S57" s="3"/>
      <x:c r="T57" s="3"/>
      <x:c r="U57" s="3"/>
      <x:c r="V57" s="3"/>
      <x:c r="W57" s="3"/>
      <x:c r="X57" s="3"/>
      <x:c r="Y57" s="3"/>
      <x:c r="Z57" s="3"/>
      <x:c r="AA57" s="3"/>
      <x:c r="AB57" s="3"/>
      <x:c r="AC57" s="3"/>
      <x:c r="AD57" s="3"/>
      <x:c r="AE57" s="3"/>
      <x:c r="AF57" s="3"/>
      <x:c r="AG57" s="3"/>
      <x:c r="AH57" s="3"/>
      <x:c r="AI57" s="3"/>
      <x:c r="AJ57" s="3"/>
      <x:c r="AK57" s="3"/>
    </x:row>
    <x:row r="58" ht="30" customHeight="1">
      <x:c r="A58" s="3"/>
      <x:c r="B58" s="69" t="str">
        <x:f>IF($B$10="","",$B$10)</x:f>
        <x:v>Анна</x:v>
      </x:c>
      <x:c r="C58" s="70" t="n">
        <x:f>IF(F$8="","",F$8)</x:f>
        <x:v>46329</x:v>
      </x:c>
      <x:c r="D58" s="69" t="str">
        <x:f>IF(F10="","",F10)</x:f>
        <x:v>В</x:v>
      </x:c>
      <x:c r="E58" s="69" t="str">
        <x:f>IFERROR(UPPER(CONCATENATE("",SUBSTITUTE(CONCATENATE("",SUBSTITUTE(CONCATENATE("",SUBSTITUTE(TRIM(CONCATENATE("",D58))," ","")),"–","-")),"—","-"))),CONCATENATE("",D58))</x:f>
        <x:v>В</x:v>
      </x:c>
      <x:c r="F58" s="69" t="str">
        <x:f>IFERROR(LEFT(CONCATENATE("[",E58),SEARCH("-",E58)),"")</x:f>
      </x:c>
      <x:c r="G58" s="69" t="str">
        <x:f>IFERROR(MID(CONCATENATE(E58,"]"),SEARCH("-",E58)+1,32),"")</x:f>
      </x:c>
      <x:c r="H58" s="71" t="str">
        <x:f>IF(OR(E58="",E58="В"),"",IF(OR(E58=$B$42,E58=$B$43,E58=$B$44,E58=$B$45,E58=$B$46),INDEX($E$42:$E$46,MATCH(E58,$B$42:$B$46,0)),IFERROR(IF(ISNUMBER(SEARCH(":",F58)),IF(AND(OR((LEN(F58)-1)=4,(LEN(F58)-1)=5),MID(F58,1+(LEN(F58)-1)-2,1)=":",ISNUMBER(VALUE(MID(F58,2,1))),IF((LEN(F58)-1)=5,ISNUMBER(VALUE(MID(F58,3,1))),TRUE),ISNUMBER(VALUE(MID(F58,1+(LEN(F58)-1)-1,1))),ISNUMBER(VALUE(MID(F58,1+(LEN(F58)-1),1))),VALUE(MID(F58,2,(LEN(F58)-1)-3))&lt;24,VALUE(MID(F58,1+(LEN(F58)-1)-1,2))&lt;60),VALUE(MID(F58,2,(LEN(F58)-1)-3))/24+VALUE(MID(F58,1+(LEN(F58)-1)-1,2))/1440,-1),IF(AND((LEN(F58)-1)&gt;=1,(LEN(F58)-1)&lt;=2,ISNUMBER(VALUE(MID(F58,2,1))),IF((LEN(F58)-1)=2,ISNUMBER(VALUE(MID(F58,3,1))),TRUE),VALUE(MID(F58,2,(LEN(F58)-1)))&lt;24),VALUE(MID(F58,2,(LEN(F58)-1)))/24,-1)),-1)))</x:f>
      </x:c>
      <x:c r="I58" s="71" t="str">
        <x:f>IF(OR(E58="",E58="В"),"",IF(OR(E58=$B$42,E58=$B$43,E58=$B$44,E58=$B$45,E58=$B$46),INDEX($F$42:$F$46,MATCH(E58,$B$42:$B$46,0)),IFERROR(IF(ISNUMBER(SEARCH(":",G58)),IF(AND(OR((LEN(G58)-1)=4,(LEN(G58)-1)=5),MID(G58,0+(LEN(G58)-1)-2,1)=":",ISNUMBER(VALUE(MID(G58,1,1))),IF((LEN(G58)-1)=5,ISNUMBER(VALUE(MID(G58,2,1))),TRUE),ISNUMBER(VALUE(MID(G58,0+(LEN(G58)-1)-1,1))),ISNUMBER(VALUE(MID(G58,0+(LEN(G58)-1),1))),VALUE(MID(G58,1,(LEN(G58)-1)-3))&lt;24,VALUE(MID(G58,0+(LEN(G58)-1)-1,2))&lt;60),VALUE(MID(G58,1,(LEN(G58)-1)-3))/24+VALUE(MID(G58,0+(LEN(G58)-1)-1,2))/1440,-1),IF(AND((LEN(G58)-1)&gt;=1,(LEN(G58)-1)&lt;=2,ISNUMBER(VALUE(MID(G58,1,1))),IF((LEN(G58)-1)=2,ISNUMBER(VALUE(MID(G58,2,1))),TRUE),VALUE(MID(G58,1,(LEN(G58)-1)))&lt;24),VALUE(MID(G58,1,(LEN(G58)-1)))/24,-1)),-1)))</x:f>
      </x:c>
      <x:c r="J58" s="72" t="n">
        <x:f>IF(OR(E58="",E58="В"),0,IF(OR(E58=$B$42,E58=$B$43,E58=$B$44,E58=$B$45,E58=$B$46),INDEX($G$42:$G$46,MATCH(E58,$B$42:$B$46,0)),$D$7))</x:f>
        <x:v>0</x:v>
      </x:c>
      <x:c r="K58" s="73" t="n">
        <x:f>IF(OR(L58="",L58="Выходной"),0,IF(L58="Готово",ROUND(24*MOD(I58-H58,1)-J58/60,10),"Проверить"))</x:f>
        <x:v>0</x:v>
      </x:c>
      <x:c r="L58" s="74" t="str">
        <x:f>IF(E58="","",IF(C58="","Нет дня",IF(E58="В","Выходной",IF(LEN(TRIM($B$10))=0,"Нет имени",IF(COUNTIFS($B$10:$B$33,$B$10)&gt;1,"Повтор имени",IF(OR(E58=$B$42,E58=$B$43,E58=$B$44,E58=$B$45,E58=$B$46),IF(INDEX($I$42:$I$46,MATCH(E58,$B$42:$B$46,0))="Готово","Готово","Проверьте смену"),IF(OR(IFERROR(SEARCH("-",E58),0)=0,IFERROR(SEARCH("-",E58,SEARCH("-",E58)+1),0)&gt;0),"Нет кода",IF(OR(H58&lt;0,I58&lt;0),"Неверное время",IF(H58=I58,"Начало равно концу",IF(NOT(ISNUMBER($D$7)),"Проверьте перерыв",IF(OR($D$7&lt;0,$D$7&lt;&gt;INT($D$7)),"Проверьте перерыв",IF($D$7&gt;=ROUND(MOD(I58-H58,1)*1440,8),"Перерыв не меньше смены","Готово"))))))))))))</x:f>
        <x:v>Выходной</x:v>
      </x:c>
      <x:c r="M58" s="3"/>
      <x:c r="N58" s="3"/>
      <x:c r="O58" s="3"/>
      <x:c r="P58" s="3"/>
      <x:c r="Q58" s="3"/>
      <x:c r="R58" s="3"/>
      <x:c r="S58" s="3"/>
      <x:c r="T58" s="3"/>
      <x:c r="U58" s="3"/>
      <x:c r="V58" s="3"/>
      <x:c r="W58" s="3"/>
      <x:c r="X58" s="3"/>
      <x:c r="Y58" s="3"/>
      <x:c r="Z58" s="3"/>
      <x:c r="AA58" s="3"/>
      <x:c r="AB58" s="3"/>
      <x:c r="AC58" s="3"/>
      <x:c r="AD58" s="3"/>
      <x:c r="AE58" s="3"/>
      <x:c r="AF58" s="3"/>
      <x:c r="AG58" s="3"/>
      <x:c r="AH58" s="3"/>
      <x:c r="AI58" s="3"/>
      <x:c r="AJ58" s="3"/>
      <x:c r="AK58" s="3"/>
    </x:row>
    <x:row r="59" ht="30" customHeight="1">
      <x:c r="A59" s="3"/>
      <x:c r="B59" s="69" t="str">
        <x:f>IF($B$10="","",$B$10)</x:f>
        <x:v>Анна</x:v>
      </x:c>
      <x:c r="C59" s="70" t="n">
        <x:f>IF(G$8="","",G$8)</x:f>
        <x:v>46330</x:v>
      </x:c>
      <x:c r="D59" s="69" t="str">
        <x:f>IF(G10="","",G10)</x:f>
        <x:v>Р</x:v>
      </x:c>
      <x:c r="E59" s="69" t="str">
        <x:f>IFERROR(UPPER(CONCATENATE("",SUBSTITUTE(CONCATENATE("",SUBSTITUTE(CONCATENATE("",SUBSTITUTE(TRIM(CONCATENATE("",D59))," ","")),"–","-")),"—","-"))),CONCATENATE("",D59))</x:f>
        <x:v>Р</x:v>
      </x:c>
      <x:c r="F59" s="69" t="str">
        <x:f>IFERROR(LEFT(CONCATENATE("[",E59),SEARCH("-",E59)),"")</x:f>
      </x:c>
      <x:c r="G59" s="69" t="str">
        <x:f>IFERROR(MID(CONCATENATE(E59,"]"),SEARCH("-",E59)+1,32),"")</x:f>
      </x:c>
      <x:c r="H59" s="71" t="n">
        <x:f>IF(OR(E59="",E59="В"),"",IF(OR(E59=$B$42,E59=$B$43,E59=$B$44,E59=$B$45,E59=$B$46),INDEX($E$42:$E$46,MATCH(E59,$B$42:$B$46,0)),IFERROR(IF(ISNUMBER(SEARCH(":",F59)),IF(AND(OR((LEN(F59)-1)=4,(LEN(F59)-1)=5),MID(F59,1+(LEN(F59)-1)-2,1)=":",ISNUMBER(VALUE(MID(F59,2,1))),IF((LEN(F59)-1)=5,ISNUMBER(VALUE(MID(F59,3,1))),TRUE),ISNUMBER(VALUE(MID(F59,1+(LEN(F59)-1)-1,1))),ISNUMBER(VALUE(MID(F59,1+(LEN(F59)-1),1))),VALUE(MID(F59,2,(LEN(F59)-1)-3))&lt;24,VALUE(MID(F59,1+(LEN(F59)-1)-1,2))&lt;60),VALUE(MID(F59,2,(LEN(F59)-1)-3))/24+VALUE(MID(F59,1+(LEN(F59)-1)-1,2))/1440,-1),IF(AND((LEN(F59)-1)&gt;=1,(LEN(F59)-1)&lt;=2,ISNUMBER(VALUE(MID(F59,2,1))),IF((LEN(F59)-1)=2,ISNUMBER(VALUE(MID(F59,3,1))),TRUE),VALUE(MID(F59,2,(LEN(F59)-1)))&lt;24),VALUE(MID(F59,2,(LEN(F59)-1)))/24,-1)),-1)))</x:f>
        <x:v>0.4166666666666667</x:v>
      </x:c>
      <x:c r="I59" s="71" t="n">
        <x:f>IF(OR(E59="",E59="В"),"",IF(OR(E59=$B$42,E59=$B$43,E59=$B$44,E59=$B$45,E59=$B$46),INDEX($F$42:$F$46,MATCH(E59,$B$42:$B$46,0)),IFERROR(IF(ISNUMBER(SEARCH(":",G59)),IF(AND(OR((LEN(G59)-1)=4,(LEN(G59)-1)=5),MID(G59,0+(LEN(G59)-1)-2,1)=":",ISNUMBER(VALUE(MID(G59,1,1))),IF((LEN(G59)-1)=5,ISNUMBER(VALUE(MID(G59,2,1))),TRUE),ISNUMBER(VALUE(MID(G59,0+(LEN(G59)-1)-1,1))),ISNUMBER(VALUE(MID(G59,0+(LEN(G59)-1),1))),VALUE(MID(G59,1,(LEN(G59)-1)-3))&lt;24,VALUE(MID(G59,0+(LEN(G59)-1)-1,2))&lt;60),VALUE(MID(G59,1,(LEN(G59)-1)-3))/24+VALUE(MID(G59,0+(LEN(G59)-1)-1,2))/1440,-1),IF(AND((LEN(G59)-1)&gt;=1,(LEN(G59)-1)&lt;=2,ISNUMBER(VALUE(MID(G59,1,1))),IF((LEN(G59)-1)=2,ISNUMBER(VALUE(MID(G59,2,1))),TRUE),VALUE(MID(G59,1,(LEN(G59)-1)))&lt;24),VALUE(MID(G59,1,(LEN(G59)-1)))/24,-1)),-1)))</x:f>
        <x:v>0.75</x:v>
      </x:c>
      <x:c r="J59" s="72" t="n">
        <x:f>IF(OR(E59="",E59="В"),0,IF(OR(E59=$B$42,E59=$B$43,E59=$B$44,E59=$B$45,E59=$B$46),INDEX($G$42:$G$46,MATCH(E59,$B$42:$B$46,0)),$D$7))</x:f>
        <x:v>30</x:v>
      </x:c>
      <x:c r="K59" s="73" t="n">
        <x:f>IF(OR(L59="",L59="Выходной"),0,IF(L59="Готово",ROUND(24*MOD(I59-H59,1)-J59/60,10),"Проверить"))</x:f>
        <x:v>7.5</x:v>
      </x:c>
      <x:c r="L59" s="74" t="str">
        <x:f>IF(E59="","",IF(C59="","Нет дня",IF(E59="В","Выходной",IF(LEN(TRIM($B$10))=0,"Нет имени",IF(COUNTIFS($B$10:$B$33,$B$10)&gt;1,"Повтор имени",IF(OR(E59=$B$42,E59=$B$43,E59=$B$44,E59=$B$45,E59=$B$46),IF(INDEX($I$42:$I$46,MATCH(E59,$B$42:$B$46,0))="Готово","Готово","Проверьте смену"),IF(OR(IFERROR(SEARCH("-",E59),0)=0,IFERROR(SEARCH("-",E59,SEARCH("-",E59)+1),0)&gt;0),"Нет кода",IF(OR(H59&lt;0,I59&lt;0),"Неверное время",IF(H59=I59,"Начало равно концу",IF(NOT(ISNUMBER($D$7)),"Проверьте перерыв",IF(OR($D$7&lt;0,$D$7&lt;&gt;INT($D$7)),"Проверьте перерыв",IF($D$7&gt;=ROUND(MOD(I59-H59,1)*1440,8),"Перерыв не меньше смены","Готово"))))))))))))</x:f>
        <x:v>Готово</x:v>
      </x:c>
      <x:c r="M59" s="3"/>
      <x:c r="N59" s="3"/>
      <x:c r="O59" s="3"/>
      <x:c r="P59" s="3"/>
      <x:c r="Q59" s="3"/>
      <x:c r="R59" s="3"/>
      <x:c r="S59" s="3"/>
      <x:c r="T59" s="3"/>
      <x:c r="U59" s="3"/>
      <x:c r="V59" s="3"/>
      <x:c r="W59" s="3"/>
      <x:c r="X59" s="3"/>
      <x:c r="Y59" s="3"/>
      <x:c r="Z59" s="3"/>
      <x:c r="AA59" s="3"/>
      <x:c r="AB59" s="3"/>
      <x:c r="AC59" s="3"/>
      <x:c r="AD59" s="3"/>
      <x:c r="AE59" s="3"/>
      <x:c r="AF59" s="3"/>
      <x:c r="AG59" s="3"/>
      <x:c r="AH59" s="3"/>
      <x:c r="AI59" s="3"/>
      <x:c r="AJ59" s="3"/>
      <x:c r="AK59" s="3"/>
    </x:row>
    <x:row r="60" ht="30" customHeight="1">
      <x:c r="A60" s="3"/>
      <x:c r="B60" s="69" t="str">
        <x:f>IF($B$10="","",$B$10)</x:f>
        <x:v>Анна</x:v>
      </x:c>
      <x:c r="C60" s="70" t="n">
        <x:f>IF(H$8="","",H$8)</x:f>
        <x:v>46331</x:v>
      </x:c>
      <x:c r="D60" s="69" t="str">
        <x:f>IF(H10="","",H10)</x:f>
        <x:v>Р</x:v>
      </x:c>
      <x:c r="E60" s="69" t="str">
        <x:f>IFERROR(UPPER(CONCATENATE("",SUBSTITUTE(CONCATENATE("",SUBSTITUTE(CONCATENATE("",SUBSTITUTE(TRIM(CONCATENATE("",D60))," ","")),"–","-")),"—","-"))),CONCATENATE("",D60))</x:f>
        <x:v>Р</x:v>
      </x:c>
      <x:c r="F60" s="69" t="str">
        <x:f>IFERROR(LEFT(CONCATENATE("[",E60),SEARCH("-",E60)),"")</x:f>
      </x:c>
      <x:c r="G60" s="69" t="str">
        <x:f>IFERROR(MID(CONCATENATE(E60,"]"),SEARCH("-",E60)+1,32),"")</x:f>
      </x:c>
      <x:c r="H60" s="71" t="n">
        <x:f>IF(OR(E60="",E60="В"),"",IF(OR(E60=$B$42,E60=$B$43,E60=$B$44,E60=$B$45,E60=$B$46),INDEX($E$42:$E$46,MATCH(E60,$B$42:$B$46,0)),IFERROR(IF(ISNUMBER(SEARCH(":",F60)),IF(AND(OR((LEN(F60)-1)=4,(LEN(F60)-1)=5),MID(F60,1+(LEN(F60)-1)-2,1)=":",ISNUMBER(VALUE(MID(F60,2,1))),IF((LEN(F60)-1)=5,ISNUMBER(VALUE(MID(F60,3,1))),TRUE),ISNUMBER(VALUE(MID(F60,1+(LEN(F60)-1)-1,1))),ISNUMBER(VALUE(MID(F60,1+(LEN(F60)-1),1))),VALUE(MID(F60,2,(LEN(F60)-1)-3))&lt;24,VALUE(MID(F60,1+(LEN(F60)-1)-1,2))&lt;60),VALUE(MID(F60,2,(LEN(F60)-1)-3))/24+VALUE(MID(F60,1+(LEN(F60)-1)-1,2))/1440,-1),IF(AND((LEN(F60)-1)&gt;=1,(LEN(F60)-1)&lt;=2,ISNUMBER(VALUE(MID(F60,2,1))),IF((LEN(F60)-1)=2,ISNUMBER(VALUE(MID(F60,3,1))),TRUE),VALUE(MID(F60,2,(LEN(F60)-1)))&lt;24),VALUE(MID(F60,2,(LEN(F60)-1)))/24,-1)),-1)))</x:f>
        <x:v>0.4166666666666667</x:v>
      </x:c>
      <x:c r="I60" s="71" t="n">
        <x:f>IF(OR(E60="",E60="В"),"",IF(OR(E60=$B$42,E60=$B$43,E60=$B$44,E60=$B$45,E60=$B$46),INDEX($F$42:$F$46,MATCH(E60,$B$42:$B$46,0)),IFERROR(IF(ISNUMBER(SEARCH(":",G60)),IF(AND(OR((LEN(G60)-1)=4,(LEN(G60)-1)=5),MID(G60,0+(LEN(G60)-1)-2,1)=":",ISNUMBER(VALUE(MID(G60,1,1))),IF((LEN(G60)-1)=5,ISNUMBER(VALUE(MID(G60,2,1))),TRUE),ISNUMBER(VALUE(MID(G60,0+(LEN(G60)-1)-1,1))),ISNUMBER(VALUE(MID(G60,0+(LEN(G60)-1),1))),VALUE(MID(G60,1,(LEN(G60)-1)-3))&lt;24,VALUE(MID(G60,0+(LEN(G60)-1)-1,2))&lt;60),VALUE(MID(G60,1,(LEN(G60)-1)-3))/24+VALUE(MID(G60,0+(LEN(G60)-1)-1,2))/1440,-1),IF(AND((LEN(G60)-1)&gt;=1,(LEN(G60)-1)&lt;=2,ISNUMBER(VALUE(MID(G60,1,1))),IF((LEN(G60)-1)=2,ISNUMBER(VALUE(MID(G60,2,1))),TRUE),VALUE(MID(G60,1,(LEN(G60)-1)))&lt;24),VALUE(MID(G60,1,(LEN(G60)-1)))/24,-1)),-1)))</x:f>
        <x:v>0.75</x:v>
      </x:c>
      <x:c r="J60" s="72" t="n">
        <x:f>IF(OR(E60="",E60="В"),0,IF(OR(E60=$B$42,E60=$B$43,E60=$B$44,E60=$B$45,E60=$B$46),INDEX($G$42:$G$46,MATCH(E60,$B$42:$B$46,0)),$D$7))</x:f>
        <x:v>30</x:v>
      </x:c>
      <x:c r="K60" s="73" t="n">
        <x:f>IF(OR(L60="",L60="Выходной"),0,IF(L60="Готово",ROUND(24*MOD(I60-H60,1)-J60/60,10),"Проверить"))</x:f>
        <x:v>7.5</x:v>
      </x:c>
      <x:c r="L60" s="74" t="str">
        <x:f>IF(E60="","",IF(C60="","Нет дня",IF(E60="В","Выходной",IF(LEN(TRIM($B$10))=0,"Нет имени",IF(COUNTIFS($B$10:$B$33,$B$10)&gt;1,"Повтор имени",IF(OR(E60=$B$42,E60=$B$43,E60=$B$44,E60=$B$45,E60=$B$46),IF(INDEX($I$42:$I$46,MATCH(E60,$B$42:$B$46,0))="Готово","Готово","Проверьте смену"),IF(OR(IFERROR(SEARCH("-",E60),0)=0,IFERROR(SEARCH("-",E60,SEARCH("-",E60)+1),0)&gt;0),"Нет кода",IF(OR(H60&lt;0,I60&lt;0),"Неверное время",IF(H60=I60,"Начало равно концу",IF(NOT(ISNUMBER($D$7)),"Проверьте перерыв",IF(OR($D$7&lt;0,$D$7&lt;&gt;INT($D$7)),"Проверьте перерыв",IF($D$7&gt;=ROUND(MOD(I60-H60,1)*1440,8),"Перерыв не меньше смены","Готово"))))))))))))</x:f>
        <x:v>Готово</x:v>
      </x:c>
      <x:c r="M60" s="3"/>
      <x:c r="N60" s="3"/>
      <x:c r="O60" s="3"/>
      <x:c r="P60" s="3"/>
      <x:c r="Q60" s="3"/>
      <x:c r="R60" s="3"/>
      <x:c r="S60" s="3"/>
      <x:c r="T60" s="3"/>
      <x:c r="U60" s="3"/>
      <x:c r="V60" s="3"/>
      <x:c r="W60" s="3"/>
      <x:c r="X60" s="3"/>
      <x:c r="Y60" s="3"/>
      <x:c r="Z60" s="3"/>
      <x:c r="AA60" s="3"/>
      <x:c r="AB60" s="3"/>
      <x:c r="AC60" s="3"/>
      <x:c r="AD60" s="3"/>
      <x:c r="AE60" s="3"/>
      <x:c r="AF60" s="3"/>
      <x:c r="AG60" s="3"/>
      <x:c r="AH60" s="3"/>
      <x:c r="AI60" s="3"/>
      <x:c r="AJ60" s="3"/>
      <x:c r="AK60" s="3"/>
    </x:row>
    <x:row r="61" ht="30" customHeight="1">
      <x:c r="A61" s="3"/>
      <x:c r="B61" s="69" t="str">
        <x:f>IF($B$10="","",$B$10)</x:f>
        <x:v>Анна</x:v>
      </x:c>
      <x:c r="C61" s="70" t="n">
        <x:f>IF(I$8="","",I$8)</x:f>
        <x:v>46332</x:v>
      </x:c>
      <x:c r="D61" s="69" t="str">
        <x:f>IF(I10="","",I10)</x:f>
        <x:v>Р</x:v>
      </x:c>
      <x:c r="E61" s="69" t="str">
        <x:f>IFERROR(UPPER(CONCATENATE("",SUBSTITUTE(CONCATENATE("",SUBSTITUTE(CONCATENATE("",SUBSTITUTE(TRIM(CONCATENATE("",D61))," ","")),"–","-")),"—","-"))),CONCATENATE("",D61))</x:f>
        <x:v>Р</x:v>
      </x:c>
      <x:c r="F61" s="69" t="str">
        <x:f>IFERROR(LEFT(CONCATENATE("[",E61),SEARCH("-",E61)),"")</x:f>
      </x:c>
      <x:c r="G61" s="69" t="str">
        <x:f>IFERROR(MID(CONCATENATE(E61,"]"),SEARCH("-",E61)+1,32),"")</x:f>
      </x:c>
      <x:c r="H61" s="71" t="n">
        <x:f>IF(OR(E61="",E61="В"),"",IF(OR(E61=$B$42,E61=$B$43,E61=$B$44,E61=$B$45,E61=$B$46),INDEX($E$42:$E$46,MATCH(E61,$B$42:$B$46,0)),IFERROR(IF(ISNUMBER(SEARCH(":",F61)),IF(AND(OR((LEN(F61)-1)=4,(LEN(F61)-1)=5),MID(F61,1+(LEN(F61)-1)-2,1)=":",ISNUMBER(VALUE(MID(F61,2,1))),IF((LEN(F61)-1)=5,ISNUMBER(VALUE(MID(F61,3,1))),TRUE),ISNUMBER(VALUE(MID(F61,1+(LEN(F61)-1)-1,1))),ISNUMBER(VALUE(MID(F61,1+(LEN(F61)-1),1))),VALUE(MID(F61,2,(LEN(F61)-1)-3))&lt;24,VALUE(MID(F61,1+(LEN(F61)-1)-1,2))&lt;60),VALUE(MID(F61,2,(LEN(F61)-1)-3))/24+VALUE(MID(F61,1+(LEN(F61)-1)-1,2))/1440,-1),IF(AND((LEN(F61)-1)&gt;=1,(LEN(F61)-1)&lt;=2,ISNUMBER(VALUE(MID(F61,2,1))),IF((LEN(F61)-1)=2,ISNUMBER(VALUE(MID(F61,3,1))),TRUE),VALUE(MID(F61,2,(LEN(F61)-1)))&lt;24),VALUE(MID(F61,2,(LEN(F61)-1)))/24,-1)),-1)))</x:f>
        <x:v>0.4166666666666667</x:v>
      </x:c>
      <x:c r="I61" s="71" t="n">
        <x:f>IF(OR(E61="",E61="В"),"",IF(OR(E61=$B$42,E61=$B$43,E61=$B$44,E61=$B$45,E61=$B$46),INDEX($F$42:$F$46,MATCH(E61,$B$42:$B$46,0)),IFERROR(IF(ISNUMBER(SEARCH(":",G61)),IF(AND(OR((LEN(G61)-1)=4,(LEN(G61)-1)=5),MID(G61,0+(LEN(G61)-1)-2,1)=":",ISNUMBER(VALUE(MID(G61,1,1))),IF((LEN(G61)-1)=5,ISNUMBER(VALUE(MID(G61,2,1))),TRUE),ISNUMBER(VALUE(MID(G61,0+(LEN(G61)-1)-1,1))),ISNUMBER(VALUE(MID(G61,0+(LEN(G61)-1),1))),VALUE(MID(G61,1,(LEN(G61)-1)-3))&lt;24,VALUE(MID(G61,0+(LEN(G61)-1)-1,2))&lt;60),VALUE(MID(G61,1,(LEN(G61)-1)-3))/24+VALUE(MID(G61,0+(LEN(G61)-1)-1,2))/1440,-1),IF(AND((LEN(G61)-1)&gt;=1,(LEN(G61)-1)&lt;=2,ISNUMBER(VALUE(MID(G61,1,1))),IF((LEN(G61)-1)=2,ISNUMBER(VALUE(MID(G61,2,1))),TRUE),VALUE(MID(G61,1,(LEN(G61)-1)))&lt;24),VALUE(MID(G61,1,(LEN(G61)-1)))/24,-1)),-1)))</x:f>
        <x:v>0.75</x:v>
      </x:c>
      <x:c r="J61" s="72" t="n">
        <x:f>IF(OR(E61="",E61="В"),0,IF(OR(E61=$B$42,E61=$B$43,E61=$B$44,E61=$B$45,E61=$B$46),INDEX($G$42:$G$46,MATCH(E61,$B$42:$B$46,0)),$D$7))</x:f>
        <x:v>30</x:v>
      </x:c>
      <x:c r="K61" s="73" t="n">
        <x:f>IF(OR(L61="",L61="Выходной"),0,IF(L61="Готово",ROUND(24*MOD(I61-H61,1)-J61/60,10),"Проверить"))</x:f>
        <x:v>7.5</x:v>
      </x:c>
      <x:c r="L61" s="74" t="str">
        <x:f>IF(E61="","",IF(C61="","Нет дня",IF(E61="В","Выходной",IF(LEN(TRIM($B$10))=0,"Нет имени",IF(COUNTIFS($B$10:$B$33,$B$10)&gt;1,"Повтор имени",IF(OR(E61=$B$42,E61=$B$43,E61=$B$44,E61=$B$45,E61=$B$46),IF(INDEX($I$42:$I$46,MATCH(E61,$B$42:$B$46,0))="Готово","Готово","Проверьте смену"),IF(OR(IFERROR(SEARCH("-",E61),0)=0,IFERROR(SEARCH("-",E61,SEARCH("-",E61)+1),0)&gt;0),"Нет кода",IF(OR(H61&lt;0,I61&lt;0),"Неверное время",IF(H61=I61,"Начало равно концу",IF(NOT(ISNUMBER($D$7)),"Проверьте перерыв",IF(OR($D$7&lt;0,$D$7&lt;&gt;INT($D$7)),"Проверьте перерыв",IF($D$7&gt;=ROUND(MOD(I61-H61,1)*1440,8),"Перерыв не меньше смены","Готово"))))))))))))</x:f>
        <x:v>Готово</x:v>
      </x:c>
      <x:c r="M61" s="3"/>
      <x:c r="N61" s="3"/>
      <x:c r="O61" s="3"/>
      <x:c r="P61" s="3"/>
      <x:c r="Q61" s="3"/>
      <x:c r="R61" s="3"/>
      <x:c r="S61" s="3"/>
      <x:c r="T61" s="3"/>
      <x:c r="U61" s="3"/>
      <x:c r="V61" s="3"/>
      <x:c r="W61" s="3"/>
      <x:c r="X61" s="3"/>
      <x:c r="Y61" s="3"/>
      <x:c r="Z61" s="3"/>
      <x:c r="AA61" s="3"/>
      <x:c r="AB61" s="3"/>
      <x:c r="AC61" s="3"/>
      <x:c r="AD61" s="3"/>
      <x:c r="AE61" s="3"/>
      <x:c r="AF61" s="3"/>
      <x:c r="AG61" s="3"/>
      <x:c r="AH61" s="3"/>
      <x:c r="AI61" s="3"/>
      <x:c r="AJ61" s="3"/>
      <x:c r="AK61" s="3"/>
    </x:row>
    <x:row r="62" ht="30" customHeight="1">
      <x:c r="A62" s="3"/>
      <x:c r="B62" s="69" t="str">
        <x:f>IF($B$10="","",$B$10)</x:f>
        <x:v>Анна</x:v>
      </x:c>
      <x:c r="C62" s="70" t="n">
        <x:f>IF(J$8="","",J$8)</x:f>
        <x:v>46333</x:v>
      </x:c>
      <x:c r="D62" s="69" t="str">
        <x:f>IF(J10="","",J10)</x:f>
        <x:v>Р</x:v>
      </x:c>
      <x:c r="E62" s="69" t="str">
        <x:f>IFERROR(UPPER(CONCATENATE("",SUBSTITUTE(CONCATENATE("",SUBSTITUTE(CONCATENATE("",SUBSTITUTE(TRIM(CONCATENATE("",D62))," ","")),"–","-")),"—","-"))),CONCATENATE("",D62))</x:f>
        <x:v>Р</x:v>
      </x:c>
      <x:c r="F62" s="69" t="str">
        <x:f>IFERROR(LEFT(CONCATENATE("[",E62),SEARCH("-",E62)),"")</x:f>
      </x:c>
      <x:c r="G62" s="69" t="str">
        <x:f>IFERROR(MID(CONCATENATE(E62,"]"),SEARCH("-",E62)+1,32),"")</x:f>
      </x:c>
      <x:c r="H62" s="71" t="n">
        <x:f>IF(OR(E62="",E62="В"),"",IF(OR(E62=$B$42,E62=$B$43,E62=$B$44,E62=$B$45,E62=$B$46),INDEX($E$42:$E$46,MATCH(E62,$B$42:$B$46,0)),IFERROR(IF(ISNUMBER(SEARCH(":",F62)),IF(AND(OR((LEN(F62)-1)=4,(LEN(F62)-1)=5),MID(F62,1+(LEN(F62)-1)-2,1)=":",ISNUMBER(VALUE(MID(F62,2,1))),IF((LEN(F62)-1)=5,ISNUMBER(VALUE(MID(F62,3,1))),TRUE),ISNUMBER(VALUE(MID(F62,1+(LEN(F62)-1)-1,1))),ISNUMBER(VALUE(MID(F62,1+(LEN(F62)-1),1))),VALUE(MID(F62,2,(LEN(F62)-1)-3))&lt;24,VALUE(MID(F62,1+(LEN(F62)-1)-1,2))&lt;60),VALUE(MID(F62,2,(LEN(F62)-1)-3))/24+VALUE(MID(F62,1+(LEN(F62)-1)-1,2))/1440,-1),IF(AND((LEN(F62)-1)&gt;=1,(LEN(F62)-1)&lt;=2,ISNUMBER(VALUE(MID(F62,2,1))),IF((LEN(F62)-1)=2,ISNUMBER(VALUE(MID(F62,3,1))),TRUE),VALUE(MID(F62,2,(LEN(F62)-1)))&lt;24),VALUE(MID(F62,2,(LEN(F62)-1)))/24,-1)),-1)))</x:f>
        <x:v>0.4166666666666667</x:v>
      </x:c>
      <x:c r="I62" s="71" t="n">
        <x:f>IF(OR(E62="",E62="В"),"",IF(OR(E62=$B$42,E62=$B$43,E62=$B$44,E62=$B$45,E62=$B$46),INDEX($F$42:$F$46,MATCH(E62,$B$42:$B$46,0)),IFERROR(IF(ISNUMBER(SEARCH(":",G62)),IF(AND(OR((LEN(G62)-1)=4,(LEN(G62)-1)=5),MID(G62,0+(LEN(G62)-1)-2,1)=":",ISNUMBER(VALUE(MID(G62,1,1))),IF((LEN(G62)-1)=5,ISNUMBER(VALUE(MID(G62,2,1))),TRUE),ISNUMBER(VALUE(MID(G62,0+(LEN(G62)-1)-1,1))),ISNUMBER(VALUE(MID(G62,0+(LEN(G62)-1),1))),VALUE(MID(G62,1,(LEN(G62)-1)-3))&lt;24,VALUE(MID(G62,0+(LEN(G62)-1)-1,2))&lt;60),VALUE(MID(G62,1,(LEN(G62)-1)-3))/24+VALUE(MID(G62,0+(LEN(G62)-1)-1,2))/1440,-1),IF(AND((LEN(G62)-1)&gt;=1,(LEN(G62)-1)&lt;=2,ISNUMBER(VALUE(MID(G62,1,1))),IF((LEN(G62)-1)=2,ISNUMBER(VALUE(MID(G62,2,1))),TRUE),VALUE(MID(G62,1,(LEN(G62)-1)))&lt;24),VALUE(MID(G62,1,(LEN(G62)-1)))/24,-1)),-1)))</x:f>
        <x:v>0.75</x:v>
      </x:c>
      <x:c r="J62" s="72" t="n">
        <x:f>IF(OR(E62="",E62="В"),0,IF(OR(E62=$B$42,E62=$B$43,E62=$B$44,E62=$B$45,E62=$B$46),INDEX($G$42:$G$46,MATCH(E62,$B$42:$B$46,0)),$D$7))</x:f>
        <x:v>30</x:v>
      </x:c>
      <x:c r="K62" s="73" t="n">
        <x:f>IF(OR(L62="",L62="Выходной"),0,IF(L62="Готово",ROUND(24*MOD(I62-H62,1)-J62/60,10),"Проверить"))</x:f>
        <x:v>7.5</x:v>
      </x:c>
      <x:c r="L62" s="74" t="str">
        <x:f>IF(E62="","",IF(C62="","Нет дня",IF(E62="В","Выходной",IF(LEN(TRIM($B$10))=0,"Нет имени",IF(COUNTIFS($B$10:$B$33,$B$10)&gt;1,"Повтор имени",IF(OR(E62=$B$42,E62=$B$43,E62=$B$44,E62=$B$45,E62=$B$46),IF(INDEX($I$42:$I$46,MATCH(E62,$B$42:$B$46,0))="Готово","Готово","Проверьте смену"),IF(OR(IFERROR(SEARCH("-",E62),0)=0,IFERROR(SEARCH("-",E62,SEARCH("-",E62)+1),0)&gt;0),"Нет кода",IF(OR(H62&lt;0,I62&lt;0),"Неверное время",IF(H62=I62,"Начало равно концу",IF(NOT(ISNUMBER($D$7)),"Проверьте перерыв",IF(OR($D$7&lt;0,$D$7&lt;&gt;INT($D$7)),"Проверьте перерыв",IF($D$7&gt;=ROUND(MOD(I62-H62,1)*1440,8),"Перерыв не меньше смены","Готово"))))))))))))</x:f>
        <x:v>Готово</x:v>
      </x:c>
      <x:c r="M62" s="3"/>
      <x:c r="N62" s="3"/>
      <x:c r="O62" s="3"/>
      <x:c r="P62" s="3"/>
      <x:c r="Q62" s="3"/>
      <x:c r="R62" s="3"/>
      <x:c r="S62" s="3"/>
      <x:c r="T62" s="3"/>
      <x:c r="U62" s="3"/>
      <x:c r="V62" s="3"/>
      <x:c r="W62" s="3"/>
      <x:c r="X62" s="3"/>
      <x:c r="Y62" s="3"/>
      <x:c r="Z62" s="3"/>
      <x:c r="AA62" s="3"/>
      <x:c r="AB62" s="3"/>
      <x:c r="AC62" s="3"/>
      <x:c r="AD62" s="3"/>
      <x:c r="AE62" s="3"/>
      <x:c r="AF62" s="3"/>
      <x:c r="AG62" s="3"/>
      <x:c r="AH62" s="3"/>
      <x:c r="AI62" s="3"/>
      <x:c r="AJ62" s="3"/>
      <x:c r="AK62" s="3"/>
    </x:row>
    <x:row r="63" ht="30" customHeight="1">
      <x:c r="A63" s="3"/>
      <x:c r="B63" s="69" t="str">
        <x:f>IF($B$10="","",$B$10)</x:f>
        <x:v>Анна</x:v>
      </x:c>
      <x:c r="C63" s="70" t="n">
        <x:f>IF(K$8="","",K$8)</x:f>
        <x:v>46334</x:v>
      </x:c>
      <x:c r="D63" s="69" t="str">
        <x:f>IF(K10="","",K10)</x:f>
        <x:v>Р</x:v>
      </x:c>
      <x:c r="E63" s="69" t="str">
        <x:f>IFERROR(UPPER(CONCATENATE("",SUBSTITUTE(CONCATENATE("",SUBSTITUTE(CONCATENATE("",SUBSTITUTE(TRIM(CONCATENATE("",D63))," ","")),"–","-")),"—","-"))),CONCATENATE("",D63))</x:f>
        <x:v>Р</x:v>
      </x:c>
      <x:c r="F63" s="69" t="str">
        <x:f>IFERROR(LEFT(CONCATENATE("[",E63),SEARCH("-",E63)),"")</x:f>
      </x:c>
      <x:c r="G63" s="69" t="str">
        <x:f>IFERROR(MID(CONCATENATE(E63,"]"),SEARCH("-",E63)+1,32),"")</x:f>
      </x:c>
      <x:c r="H63" s="71" t="n">
        <x:f>IF(OR(E63="",E63="В"),"",IF(OR(E63=$B$42,E63=$B$43,E63=$B$44,E63=$B$45,E63=$B$46),INDEX($E$42:$E$46,MATCH(E63,$B$42:$B$46,0)),IFERROR(IF(ISNUMBER(SEARCH(":",F63)),IF(AND(OR((LEN(F63)-1)=4,(LEN(F63)-1)=5),MID(F63,1+(LEN(F63)-1)-2,1)=":",ISNUMBER(VALUE(MID(F63,2,1))),IF((LEN(F63)-1)=5,ISNUMBER(VALUE(MID(F63,3,1))),TRUE),ISNUMBER(VALUE(MID(F63,1+(LEN(F63)-1)-1,1))),ISNUMBER(VALUE(MID(F63,1+(LEN(F63)-1),1))),VALUE(MID(F63,2,(LEN(F63)-1)-3))&lt;24,VALUE(MID(F63,1+(LEN(F63)-1)-1,2))&lt;60),VALUE(MID(F63,2,(LEN(F63)-1)-3))/24+VALUE(MID(F63,1+(LEN(F63)-1)-1,2))/1440,-1),IF(AND((LEN(F63)-1)&gt;=1,(LEN(F63)-1)&lt;=2,ISNUMBER(VALUE(MID(F63,2,1))),IF((LEN(F63)-1)=2,ISNUMBER(VALUE(MID(F63,3,1))),TRUE),VALUE(MID(F63,2,(LEN(F63)-1)))&lt;24),VALUE(MID(F63,2,(LEN(F63)-1)))/24,-1)),-1)))</x:f>
        <x:v>0.4166666666666667</x:v>
      </x:c>
      <x:c r="I63" s="71" t="n">
        <x:f>IF(OR(E63="",E63="В"),"",IF(OR(E63=$B$42,E63=$B$43,E63=$B$44,E63=$B$45,E63=$B$46),INDEX($F$42:$F$46,MATCH(E63,$B$42:$B$46,0)),IFERROR(IF(ISNUMBER(SEARCH(":",G63)),IF(AND(OR((LEN(G63)-1)=4,(LEN(G63)-1)=5),MID(G63,0+(LEN(G63)-1)-2,1)=":",ISNUMBER(VALUE(MID(G63,1,1))),IF((LEN(G63)-1)=5,ISNUMBER(VALUE(MID(G63,2,1))),TRUE),ISNUMBER(VALUE(MID(G63,0+(LEN(G63)-1)-1,1))),ISNUMBER(VALUE(MID(G63,0+(LEN(G63)-1),1))),VALUE(MID(G63,1,(LEN(G63)-1)-3))&lt;24,VALUE(MID(G63,0+(LEN(G63)-1)-1,2))&lt;60),VALUE(MID(G63,1,(LEN(G63)-1)-3))/24+VALUE(MID(G63,0+(LEN(G63)-1)-1,2))/1440,-1),IF(AND((LEN(G63)-1)&gt;=1,(LEN(G63)-1)&lt;=2,ISNUMBER(VALUE(MID(G63,1,1))),IF((LEN(G63)-1)=2,ISNUMBER(VALUE(MID(G63,2,1))),TRUE),VALUE(MID(G63,1,(LEN(G63)-1)))&lt;24),VALUE(MID(G63,1,(LEN(G63)-1)))/24,-1)),-1)))</x:f>
        <x:v>0.75</x:v>
      </x:c>
      <x:c r="J63" s="72" t="n">
        <x:f>IF(OR(E63="",E63="В"),0,IF(OR(E63=$B$42,E63=$B$43,E63=$B$44,E63=$B$45,E63=$B$46),INDEX($G$42:$G$46,MATCH(E63,$B$42:$B$46,0)),$D$7))</x:f>
        <x:v>30</x:v>
      </x:c>
      <x:c r="K63" s="73" t="n">
        <x:f>IF(OR(L63="",L63="Выходной"),0,IF(L63="Готово",ROUND(24*MOD(I63-H63,1)-J63/60,10),"Проверить"))</x:f>
        <x:v>7.5</x:v>
      </x:c>
      <x:c r="L63" s="74" t="str">
        <x:f>IF(E63="","",IF(C63="","Нет дня",IF(E63="В","Выходной",IF(LEN(TRIM($B$10))=0,"Нет имени",IF(COUNTIFS($B$10:$B$33,$B$10)&gt;1,"Повтор имени",IF(OR(E63=$B$42,E63=$B$43,E63=$B$44,E63=$B$45,E63=$B$46),IF(INDEX($I$42:$I$46,MATCH(E63,$B$42:$B$46,0))="Готово","Готово","Проверьте смену"),IF(OR(IFERROR(SEARCH("-",E63),0)=0,IFERROR(SEARCH("-",E63,SEARCH("-",E63)+1),0)&gt;0),"Нет кода",IF(OR(H63&lt;0,I63&lt;0),"Неверное время",IF(H63=I63,"Начало равно концу",IF(NOT(ISNUMBER($D$7)),"Проверьте перерыв",IF(OR($D$7&lt;0,$D$7&lt;&gt;INT($D$7)),"Проверьте перерыв",IF($D$7&gt;=ROUND(MOD(I63-H63,1)*1440,8),"Перерыв не меньше смены","Готово"))))))))))))</x:f>
        <x:v>Готово</x:v>
      </x:c>
      <x:c r="M63" s="3"/>
      <x:c r="N63" s="3"/>
      <x:c r="O63" s="3"/>
      <x:c r="P63" s="3"/>
      <x:c r="Q63" s="3"/>
      <x:c r="R63" s="3"/>
      <x:c r="S63" s="3"/>
      <x:c r="T63" s="3"/>
      <x:c r="U63" s="3"/>
      <x:c r="V63" s="3"/>
      <x:c r="W63" s="3"/>
      <x:c r="X63" s="3"/>
      <x:c r="Y63" s="3"/>
      <x:c r="Z63" s="3"/>
      <x:c r="AA63" s="3"/>
      <x:c r="AB63" s="3"/>
      <x:c r="AC63" s="3"/>
      <x:c r="AD63" s="3"/>
      <x:c r="AE63" s="3"/>
      <x:c r="AF63" s="3"/>
      <x:c r="AG63" s="3"/>
      <x:c r="AH63" s="3"/>
      <x:c r="AI63" s="3"/>
      <x:c r="AJ63" s="3"/>
      <x:c r="AK63" s="3"/>
    </x:row>
    <x:row r="64" ht="30" customHeight="1">
      <x:c r="A64" s="3"/>
      <x:c r="B64" s="69" t="str">
        <x:f>IF($B$10="","",$B$10)</x:f>
        <x:v>Анна</x:v>
      </x:c>
      <x:c r="C64" s="70" t="n">
        <x:f>IF(L$8="","",L$8)</x:f>
        <x:v>46335</x:v>
      </x:c>
      <x:c r="D64" s="69" t="str">
        <x:f>IF(L10="","",L10)</x:f>
        <x:v>В</x:v>
      </x:c>
      <x:c r="E64" s="69" t="str">
        <x:f>IFERROR(UPPER(CONCATENATE("",SUBSTITUTE(CONCATENATE("",SUBSTITUTE(CONCATENATE("",SUBSTITUTE(TRIM(CONCATENATE("",D64))," ","")),"–","-")),"—","-"))),CONCATENATE("",D64))</x:f>
        <x:v>В</x:v>
      </x:c>
      <x:c r="F64" s="69" t="str">
        <x:f>IFERROR(LEFT(CONCATENATE("[",E64),SEARCH("-",E64)),"")</x:f>
      </x:c>
      <x:c r="G64" s="69" t="str">
        <x:f>IFERROR(MID(CONCATENATE(E64,"]"),SEARCH("-",E64)+1,32),"")</x:f>
      </x:c>
      <x:c r="H64" s="71" t="str">
        <x:f>IF(OR(E64="",E64="В"),"",IF(OR(E64=$B$42,E64=$B$43,E64=$B$44,E64=$B$45,E64=$B$46),INDEX($E$42:$E$46,MATCH(E64,$B$42:$B$46,0)),IFERROR(IF(ISNUMBER(SEARCH(":",F64)),IF(AND(OR((LEN(F64)-1)=4,(LEN(F64)-1)=5),MID(F64,1+(LEN(F64)-1)-2,1)=":",ISNUMBER(VALUE(MID(F64,2,1))),IF((LEN(F64)-1)=5,ISNUMBER(VALUE(MID(F64,3,1))),TRUE),ISNUMBER(VALUE(MID(F64,1+(LEN(F64)-1)-1,1))),ISNUMBER(VALUE(MID(F64,1+(LEN(F64)-1),1))),VALUE(MID(F64,2,(LEN(F64)-1)-3))&lt;24,VALUE(MID(F64,1+(LEN(F64)-1)-1,2))&lt;60),VALUE(MID(F64,2,(LEN(F64)-1)-3))/24+VALUE(MID(F64,1+(LEN(F64)-1)-1,2))/1440,-1),IF(AND((LEN(F64)-1)&gt;=1,(LEN(F64)-1)&lt;=2,ISNUMBER(VALUE(MID(F64,2,1))),IF((LEN(F64)-1)=2,ISNUMBER(VALUE(MID(F64,3,1))),TRUE),VALUE(MID(F64,2,(LEN(F64)-1)))&lt;24),VALUE(MID(F64,2,(LEN(F64)-1)))/24,-1)),-1)))</x:f>
      </x:c>
      <x:c r="I64" s="71" t="str">
        <x:f>IF(OR(E64="",E64="В"),"",IF(OR(E64=$B$42,E64=$B$43,E64=$B$44,E64=$B$45,E64=$B$46),INDEX($F$42:$F$46,MATCH(E64,$B$42:$B$46,0)),IFERROR(IF(ISNUMBER(SEARCH(":",G64)),IF(AND(OR((LEN(G64)-1)=4,(LEN(G64)-1)=5),MID(G64,0+(LEN(G64)-1)-2,1)=":",ISNUMBER(VALUE(MID(G64,1,1))),IF((LEN(G64)-1)=5,ISNUMBER(VALUE(MID(G64,2,1))),TRUE),ISNUMBER(VALUE(MID(G64,0+(LEN(G64)-1)-1,1))),ISNUMBER(VALUE(MID(G64,0+(LEN(G64)-1),1))),VALUE(MID(G64,1,(LEN(G64)-1)-3))&lt;24,VALUE(MID(G64,0+(LEN(G64)-1)-1,2))&lt;60),VALUE(MID(G64,1,(LEN(G64)-1)-3))/24+VALUE(MID(G64,0+(LEN(G64)-1)-1,2))/1440,-1),IF(AND((LEN(G64)-1)&gt;=1,(LEN(G64)-1)&lt;=2,ISNUMBER(VALUE(MID(G64,1,1))),IF((LEN(G64)-1)=2,ISNUMBER(VALUE(MID(G64,2,1))),TRUE),VALUE(MID(G64,1,(LEN(G64)-1)))&lt;24),VALUE(MID(G64,1,(LEN(G64)-1)))/24,-1)),-1)))</x:f>
      </x:c>
      <x:c r="J64" s="72" t="n">
        <x:f>IF(OR(E64="",E64="В"),0,IF(OR(E64=$B$42,E64=$B$43,E64=$B$44,E64=$B$45,E64=$B$46),INDEX($G$42:$G$46,MATCH(E64,$B$42:$B$46,0)),$D$7))</x:f>
        <x:v>0</x:v>
      </x:c>
      <x:c r="K64" s="73" t="n">
        <x:f>IF(OR(L64="",L64="Выходной"),0,IF(L64="Готово",ROUND(24*MOD(I64-H64,1)-J64/60,10),"Проверить"))</x:f>
        <x:v>0</x:v>
      </x:c>
      <x:c r="L64" s="74" t="str">
        <x:f>IF(E64="","",IF(C64="","Нет дня",IF(E64="В","Выходной",IF(LEN(TRIM($B$10))=0,"Нет имени",IF(COUNTIFS($B$10:$B$33,$B$10)&gt;1,"Повтор имени",IF(OR(E64=$B$42,E64=$B$43,E64=$B$44,E64=$B$45,E64=$B$46),IF(INDEX($I$42:$I$46,MATCH(E64,$B$42:$B$46,0))="Готово","Готово","Проверьте смену"),IF(OR(IFERROR(SEARCH("-",E64),0)=0,IFERROR(SEARCH("-",E64,SEARCH("-",E64)+1),0)&gt;0),"Нет кода",IF(OR(H64&lt;0,I64&lt;0),"Неверное время",IF(H64=I64,"Начало равно концу",IF(NOT(ISNUMBER($D$7)),"Проверьте перерыв",IF(OR($D$7&lt;0,$D$7&lt;&gt;INT($D$7)),"Проверьте перерыв",IF($D$7&gt;=ROUND(MOD(I64-H64,1)*1440,8),"Перерыв не меньше смены","Готово"))))))))))))</x:f>
        <x:v>Выходной</x:v>
      </x:c>
      <x:c r="M64" s="3"/>
      <x:c r="N64" s="3"/>
      <x:c r="O64" s="3"/>
      <x:c r="P64" s="3"/>
      <x:c r="Q64" s="3"/>
      <x:c r="R64" s="3"/>
      <x:c r="S64" s="3"/>
      <x:c r="T64" s="3"/>
      <x:c r="U64" s="3"/>
      <x:c r="V64" s="3"/>
      <x:c r="W64" s="3"/>
      <x:c r="X64" s="3"/>
      <x:c r="Y64" s="3"/>
      <x:c r="Z64" s="3"/>
      <x:c r="AA64" s="3"/>
      <x:c r="AB64" s="3"/>
      <x:c r="AC64" s="3"/>
      <x:c r="AD64" s="3"/>
      <x:c r="AE64" s="3"/>
      <x:c r="AF64" s="3"/>
      <x:c r="AG64" s="3"/>
      <x:c r="AH64" s="3"/>
      <x:c r="AI64" s="3"/>
      <x:c r="AJ64" s="3"/>
      <x:c r="AK64" s="3"/>
    </x:row>
    <x:row r="65" ht="30" customHeight="1">
      <x:c r="A65" s="3"/>
      <x:c r="B65" s="69" t="str">
        <x:f>IF($B$10="","",$B$10)</x:f>
        <x:v>Анна</x:v>
      </x:c>
      <x:c r="C65" s="70" t="n">
        <x:f>IF(M$8="","",M$8)</x:f>
        <x:v>46336</x:v>
      </x:c>
      <x:c r="D65" s="69" t="str">
        <x:f>IF(M10="","",M10)</x:f>
        <x:v>В</x:v>
      </x:c>
      <x:c r="E65" s="69" t="str">
        <x:f>IFERROR(UPPER(CONCATENATE("",SUBSTITUTE(CONCATENATE("",SUBSTITUTE(CONCATENATE("",SUBSTITUTE(TRIM(CONCATENATE("",D65))," ","")),"–","-")),"—","-"))),CONCATENATE("",D65))</x:f>
        <x:v>В</x:v>
      </x:c>
      <x:c r="F65" s="69" t="str">
        <x:f>IFERROR(LEFT(CONCATENATE("[",E65),SEARCH("-",E65)),"")</x:f>
      </x:c>
      <x:c r="G65" s="69" t="str">
        <x:f>IFERROR(MID(CONCATENATE(E65,"]"),SEARCH("-",E65)+1,32),"")</x:f>
      </x:c>
      <x:c r="H65" s="71" t="str">
        <x:f>IF(OR(E65="",E65="В"),"",IF(OR(E65=$B$42,E65=$B$43,E65=$B$44,E65=$B$45,E65=$B$46),INDEX($E$42:$E$46,MATCH(E65,$B$42:$B$46,0)),IFERROR(IF(ISNUMBER(SEARCH(":",F65)),IF(AND(OR((LEN(F65)-1)=4,(LEN(F65)-1)=5),MID(F65,1+(LEN(F65)-1)-2,1)=":",ISNUMBER(VALUE(MID(F65,2,1))),IF((LEN(F65)-1)=5,ISNUMBER(VALUE(MID(F65,3,1))),TRUE),ISNUMBER(VALUE(MID(F65,1+(LEN(F65)-1)-1,1))),ISNUMBER(VALUE(MID(F65,1+(LEN(F65)-1),1))),VALUE(MID(F65,2,(LEN(F65)-1)-3))&lt;24,VALUE(MID(F65,1+(LEN(F65)-1)-1,2))&lt;60),VALUE(MID(F65,2,(LEN(F65)-1)-3))/24+VALUE(MID(F65,1+(LEN(F65)-1)-1,2))/1440,-1),IF(AND((LEN(F65)-1)&gt;=1,(LEN(F65)-1)&lt;=2,ISNUMBER(VALUE(MID(F65,2,1))),IF((LEN(F65)-1)=2,ISNUMBER(VALUE(MID(F65,3,1))),TRUE),VALUE(MID(F65,2,(LEN(F65)-1)))&lt;24),VALUE(MID(F65,2,(LEN(F65)-1)))/24,-1)),-1)))</x:f>
      </x:c>
      <x:c r="I65" s="71" t="str">
        <x:f>IF(OR(E65="",E65="В"),"",IF(OR(E65=$B$42,E65=$B$43,E65=$B$44,E65=$B$45,E65=$B$46),INDEX($F$42:$F$46,MATCH(E65,$B$42:$B$46,0)),IFERROR(IF(ISNUMBER(SEARCH(":",G65)),IF(AND(OR((LEN(G65)-1)=4,(LEN(G65)-1)=5),MID(G65,0+(LEN(G65)-1)-2,1)=":",ISNUMBER(VALUE(MID(G65,1,1))),IF((LEN(G65)-1)=5,ISNUMBER(VALUE(MID(G65,2,1))),TRUE),ISNUMBER(VALUE(MID(G65,0+(LEN(G65)-1)-1,1))),ISNUMBER(VALUE(MID(G65,0+(LEN(G65)-1),1))),VALUE(MID(G65,1,(LEN(G65)-1)-3))&lt;24,VALUE(MID(G65,0+(LEN(G65)-1)-1,2))&lt;60),VALUE(MID(G65,1,(LEN(G65)-1)-3))/24+VALUE(MID(G65,0+(LEN(G65)-1)-1,2))/1440,-1),IF(AND((LEN(G65)-1)&gt;=1,(LEN(G65)-1)&lt;=2,ISNUMBER(VALUE(MID(G65,1,1))),IF((LEN(G65)-1)=2,ISNUMBER(VALUE(MID(G65,2,1))),TRUE),VALUE(MID(G65,1,(LEN(G65)-1)))&lt;24),VALUE(MID(G65,1,(LEN(G65)-1)))/24,-1)),-1)))</x:f>
      </x:c>
      <x:c r="J65" s="72" t="n">
        <x:f>IF(OR(E65="",E65="В"),0,IF(OR(E65=$B$42,E65=$B$43,E65=$B$44,E65=$B$45,E65=$B$46),INDEX($G$42:$G$46,MATCH(E65,$B$42:$B$46,0)),$D$7))</x:f>
        <x:v>0</x:v>
      </x:c>
      <x:c r="K65" s="73" t="n">
        <x:f>IF(OR(L65="",L65="Выходной"),0,IF(L65="Готово",ROUND(24*MOD(I65-H65,1)-J65/60,10),"Проверить"))</x:f>
        <x:v>0</x:v>
      </x:c>
      <x:c r="L65" s="74" t="str">
        <x:f>IF(E65="","",IF(C65="","Нет дня",IF(E65="В","Выходной",IF(LEN(TRIM($B$10))=0,"Нет имени",IF(COUNTIFS($B$10:$B$33,$B$10)&gt;1,"Повтор имени",IF(OR(E65=$B$42,E65=$B$43,E65=$B$44,E65=$B$45,E65=$B$46),IF(INDEX($I$42:$I$46,MATCH(E65,$B$42:$B$46,0))="Готово","Готово","Проверьте смену"),IF(OR(IFERROR(SEARCH("-",E65),0)=0,IFERROR(SEARCH("-",E65,SEARCH("-",E65)+1),0)&gt;0),"Нет кода",IF(OR(H65&lt;0,I65&lt;0),"Неверное время",IF(H65=I65,"Начало равно концу",IF(NOT(ISNUMBER($D$7)),"Проверьте перерыв",IF(OR($D$7&lt;0,$D$7&lt;&gt;INT($D$7)),"Проверьте перерыв",IF($D$7&gt;=ROUND(MOD(I65-H65,1)*1440,8),"Перерыв не меньше смены","Готово"))))))))))))</x:f>
        <x:v>Выходной</x:v>
      </x:c>
      <x:c r="M65" s="3"/>
      <x:c r="N65" s="3"/>
      <x:c r="O65" s="3"/>
      <x:c r="P65" s="3"/>
      <x:c r="Q65" s="3"/>
      <x:c r="R65" s="3"/>
      <x:c r="S65" s="3"/>
      <x:c r="T65" s="3"/>
      <x:c r="U65" s="3"/>
      <x:c r="V65" s="3"/>
      <x:c r="W65" s="3"/>
      <x:c r="X65" s="3"/>
      <x:c r="Y65" s="3"/>
      <x:c r="Z65" s="3"/>
      <x:c r="AA65" s="3"/>
      <x:c r="AB65" s="3"/>
      <x:c r="AC65" s="3"/>
      <x:c r="AD65" s="3"/>
      <x:c r="AE65" s="3"/>
      <x:c r="AF65" s="3"/>
      <x:c r="AG65" s="3"/>
      <x:c r="AH65" s="3"/>
      <x:c r="AI65" s="3"/>
      <x:c r="AJ65" s="3"/>
      <x:c r="AK65" s="3"/>
    </x:row>
    <x:row r="66" ht="30" customHeight="1">
      <x:c r="A66" s="3"/>
      <x:c r="B66" s="69" t="str">
        <x:f>IF($B$10="","",$B$10)</x:f>
        <x:v>Анна</x:v>
      </x:c>
      <x:c r="C66" s="70" t="n">
        <x:f>IF(N$8="","",N$8)</x:f>
        <x:v>46337</x:v>
      </x:c>
      <x:c r="D66" s="69" t="str">
        <x:f>IF(N10="","",N10)</x:f>
        <x:v>Р</x:v>
      </x:c>
      <x:c r="E66" s="69" t="str">
        <x:f>IFERROR(UPPER(CONCATENATE("",SUBSTITUTE(CONCATENATE("",SUBSTITUTE(CONCATENATE("",SUBSTITUTE(TRIM(CONCATENATE("",D66))," ","")),"–","-")),"—","-"))),CONCATENATE("",D66))</x:f>
        <x:v>Р</x:v>
      </x:c>
      <x:c r="F66" s="69" t="str">
        <x:f>IFERROR(LEFT(CONCATENATE("[",E66),SEARCH("-",E66)),"")</x:f>
      </x:c>
      <x:c r="G66" s="69" t="str">
        <x:f>IFERROR(MID(CONCATENATE(E66,"]"),SEARCH("-",E66)+1,32),"")</x:f>
      </x:c>
      <x:c r="H66" s="71" t="n">
        <x:f>IF(OR(E66="",E66="В"),"",IF(OR(E66=$B$42,E66=$B$43,E66=$B$44,E66=$B$45,E66=$B$46),INDEX($E$42:$E$46,MATCH(E66,$B$42:$B$46,0)),IFERROR(IF(ISNUMBER(SEARCH(":",F66)),IF(AND(OR((LEN(F66)-1)=4,(LEN(F66)-1)=5),MID(F66,1+(LEN(F66)-1)-2,1)=":",ISNUMBER(VALUE(MID(F66,2,1))),IF((LEN(F66)-1)=5,ISNUMBER(VALUE(MID(F66,3,1))),TRUE),ISNUMBER(VALUE(MID(F66,1+(LEN(F66)-1)-1,1))),ISNUMBER(VALUE(MID(F66,1+(LEN(F66)-1),1))),VALUE(MID(F66,2,(LEN(F66)-1)-3))&lt;24,VALUE(MID(F66,1+(LEN(F66)-1)-1,2))&lt;60),VALUE(MID(F66,2,(LEN(F66)-1)-3))/24+VALUE(MID(F66,1+(LEN(F66)-1)-1,2))/1440,-1),IF(AND((LEN(F66)-1)&gt;=1,(LEN(F66)-1)&lt;=2,ISNUMBER(VALUE(MID(F66,2,1))),IF((LEN(F66)-1)=2,ISNUMBER(VALUE(MID(F66,3,1))),TRUE),VALUE(MID(F66,2,(LEN(F66)-1)))&lt;24),VALUE(MID(F66,2,(LEN(F66)-1)))/24,-1)),-1)))</x:f>
        <x:v>0.4166666666666667</x:v>
      </x:c>
      <x:c r="I66" s="71" t="n">
        <x:f>IF(OR(E66="",E66="В"),"",IF(OR(E66=$B$42,E66=$B$43,E66=$B$44,E66=$B$45,E66=$B$46),INDEX($F$42:$F$46,MATCH(E66,$B$42:$B$46,0)),IFERROR(IF(ISNUMBER(SEARCH(":",G66)),IF(AND(OR((LEN(G66)-1)=4,(LEN(G66)-1)=5),MID(G66,0+(LEN(G66)-1)-2,1)=":",ISNUMBER(VALUE(MID(G66,1,1))),IF((LEN(G66)-1)=5,ISNUMBER(VALUE(MID(G66,2,1))),TRUE),ISNUMBER(VALUE(MID(G66,0+(LEN(G66)-1)-1,1))),ISNUMBER(VALUE(MID(G66,0+(LEN(G66)-1),1))),VALUE(MID(G66,1,(LEN(G66)-1)-3))&lt;24,VALUE(MID(G66,0+(LEN(G66)-1)-1,2))&lt;60),VALUE(MID(G66,1,(LEN(G66)-1)-3))/24+VALUE(MID(G66,0+(LEN(G66)-1)-1,2))/1440,-1),IF(AND((LEN(G66)-1)&gt;=1,(LEN(G66)-1)&lt;=2,ISNUMBER(VALUE(MID(G66,1,1))),IF((LEN(G66)-1)=2,ISNUMBER(VALUE(MID(G66,2,1))),TRUE),VALUE(MID(G66,1,(LEN(G66)-1)))&lt;24),VALUE(MID(G66,1,(LEN(G66)-1)))/24,-1)),-1)))</x:f>
        <x:v>0.75</x:v>
      </x:c>
      <x:c r="J66" s="72" t="n">
        <x:f>IF(OR(E66="",E66="В"),0,IF(OR(E66=$B$42,E66=$B$43,E66=$B$44,E66=$B$45,E66=$B$46),INDEX($G$42:$G$46,MATCH(E66,$B$42:$B$46,0)),$D$7))</x:f>
        <x:v>30</x:v>
      </x:c>
      <x:c r="K66" s="73" t="n">
        <x:f>IF(OR(L66="",L66="Выходной"),0,IF(L66="Готово",ROUND(24*MOD(I66-H66,1)-J66/60,10),"Проверить"))</x:f>
        <x:v>7.5</x:v>
      </x:c>
      <x:c r="L66" s="74" t="str">
        <x:f>IF(E66="","",IF(C66="","Нет дня",IF(E66="В","Выходной",IF(LEN(TRIM($B$10))=0,"Нет имени",IF(COUNTIFS($B$10:$B$33,$B$10)&gt;1,"Повтор имени",IF(OR(E66=$B$42,E66=$B$43,E66=$B$44,E66=$B$45,E66=$B$46),IF(INDEX($I$42:$I$46,MATCH(E66,$B$42:$B$46,0))="Готово","Готово","Проверьте смену"),IF(OR(IFERROR(SEARCH("-",E66),0)=0,IFERROR(SEARCH("-",E66,SEARCH("-",E66)+1),0)&gt;0),"Нет кода",IF(OR(H66&lt;0,I66&lt;0),"Неверное время",IF(H66=I66,"Начало равно концу",IF(NOT(ISNUMBER($D$7)),"Проверьте перерыв",IF(OR($D$7&lt;0,$D$7&lt;&gt;INT($D$7)),"Проверьте перерыв",IF($D$7&gt;=ROUND(MOD(I66-H66,1)*1440,8),"Перерыв не меньше смены","Готово"))))))))))))</x:f>
        <x:v>Готово</x:v>
      </x:c>
      <x:c r="M66" s="3"/>
      <x:c r="N66" s="3"/>
      <x:c r="O66" s="3"/>
      <x:c r="P66" s="3"/>
      <x:c r="Q66" s="3"/>
      <x:c r="R66" s="3"/>
      <x:c r="S66" s="3"/>
      <x:c r="T66" s="3"/>
      <x:c r="U66" s="3"/>
      <x:c r="V66" s="3"/>
      <x:c r="W66" s="3"/>
      <x:c r="X66" s="3"/>
      <x:c r="Y66" s="3"/>
      <x:c r="Z66" s="3"/>
      <x:c r="AA66" s="3"/>
      <x:c r="AB66" s="3"/>
      <x:c r="AC66" s="3"/>
      <x:c r="AD66" s="3"/>
      <x:c r="AE66" s="3"/>
      <x:c r="AF66" s="3"/>
      <x:c r="AG66" s="3"/>
      <x:c r="AH66" s="3"/>
      <x:c r="AI66" s="3"/>
      <x:c r="AJ66" s="3"/>
      <x:c r="AK66" s="3"/>
    </x:row>
    <x:row r="67" ht="30" customHeight="1">
      <x:c r="A67" s="3"/>
      <x:c r="B67" s="69" t="str">
        <x:f>IF($B$10="","",$B$10)</x:f>
        <x:v>Анна</x:v>
      </x:c>
      <x:c r="C67" s="70" t="n">
        <x:f>IF(O$8="","",O$8)</x:f>
        <x:v>46338</x:v>
      </x:c>
      <x:c r="D67" s="69" t="str">
        <x:f>IF(O10="","",O10)</x:f>
        <x:v>Р</x:v>
      </x:c>
      <x:c r="E67" s="69" t="str">
        <x:f>IFERROR(UPPER(CONCATENATE("",SUBSTITUTE(CONCATENATE("",SUBSTITUTE(CONCATENATE("",SUBSTITUTE(TRIM(CONCATENATE("",D67))," ","")),"–","-")),"—","-"))),CONCATENATE("",D67))</x:f>
        <x:v>Р</x:v>
      </x:c>
      <x:c r="F67" s="69" t="str">
        <x:f>IFERROR(LEFT(CONCATENATE("[",E67),SEARCH("-",E67)),"")</x:f>
      </x:c>
      <x:c r="G67" s="69" t="str">
        <x:f>IFERROR(MID(CONCATENATE(E67,"]"),SEARCH("-",E67)+1,32),"")</x:f>
      </x:c>
      <x:c r="H67" s="71" t="n">
        <x:f>IF(OR(E67="",E67="В"),"",IF(OR(E67=$B$42,E67=$B$43,E67=$B$44,E67=$B$45,E67=$B$46),INDEX($E$42:$E$46,MATCH(E67,$B$42:$B$46,0)),IFERROR(IF(ISNUMBER(SEARCH(":",F67)),IF(AND(OR((LEN(F67)-1)=4,(LEN(F67)-1)=5),MID(F67,1+(LEN(F67)-1)-2,1)=":",ISNUMBER(VALUE(MID(F67,2,1))),IF((LEN(F67)-1)=5,ISNUMBER(VALUE(MID(F67,3,1))),TRUE),ISNUMBER(VALUE(MID(F67,1+(LEN(F67)-1)-1,1))),ISNUMBER(VALUE(MID(F67,1+(LEN(F67)-1),1))),VALUE(MID(F67,2,(LEN(F67)-1)-3))&lt;24,VALUE(MID(F67,1+(LEN(F67)-1)-1,2))&lt;60),VALUE(MID(F67,2,(LEN(F67)-1)-3))/24+VALUE(MID(F67,1+(LEN(F67)-1)-1,2))/1440,-1),IF(AND((LEN(F67)-1)&gt;=1,(LEN(F67)-1)&lt;=2,ISNUMBER(VALUE(MID(F67,2,1))),IF((LEN(F67)-1)=2,ISNUMBER(VALUE(MID(F67,3,1))),TRUE),VALUE(MID(F67,2,(LEN(F67)-1)))&lt;24),VALUE(MID(F67,2,(LEN(F67)-1)))/24,-1)),-1)))</x:f>
        <x:v>0.4166666666666667</x:v>
      </x:c>
      <x:c r="I67" s="71" t="n">
        <x:f>IF(OR(E67="",E67="В"),"",IF(OR(E67=$B$42,E67=$B$43,E67=$B$44,E67=$B$45,E67=$B$46),INDEX($F$42:$F$46,MATCH(E67,$B$42:$B$46,0)),IFERROR(IF(ISNUMBER(SEARCH(":",G67)),IF(AND(OR((LEN(G67)-1)=4,(LEN(G67)-1)=5),MID(G67,0+(LEN(G67)-1)-2,1)=":",ISNUMBER(VALUE(MID(G67,1,1))),IF((LEN(G67)-1)=5,ISNUMBER(VALUE(MID(G67,2,1))),TRUE),ISNUMBER(VALUE(MID(G67,0+(LEN(G67)-1)-1,1))),ISNUMBER(VALUE(MID(G67,0+(LEN(G67)-1),1))),VALUE(MID(G67,1,(LEN(G67)-1)-3))&lt;24,VALUE(MID(G67,0+(LEN(G67)-1)-1,2))&lt;60),VALUE(MID(G67,1,(LEN(G67)-1)-3))/24+VALUE(MID(G67,0+(LEN(G67)-1)-1,2))/1440,-1),IF(AND((LEN(G67)-1)&gt;=1,(LEN(G67)-1)&lt;=2,ISNUMBER(VALUE(MID(G67,1,1))),IF((LEN(G67)-1)=2,ISNUMBER(VALUE(MID(G67,2,1))),TRUE),VALUE(MID(G67,1,(LEN(G67)-1)))&lt;24),VALUE(MID(G67,1,(LEN(G67)-1)))/24,-1)),-1)))</x:f>
        <x:v>0.75</x:v>
      </x:c>
      <x:c r="J67" s="72" t="n">
        <x:f>IF(OR(E67="",E67="В"),0,IF(OR(E67=$B$42,E67=$B$43,E67=$B$44,E67=$B$45,E67=$B$46),INDEX($G$42:$G$46,MATCH(E67,$B$42:$B$46,0)),$D$7))</x:f>
        <x:v>30</x:v>
      </x:c>
      <x:c r="K67" s="73" t="n">
        <x:f>IF(OR(L67="",L67="Выходной"),0,IF(L67="Готово",ROUND(24*MOD(I67-H67,1)-J67/60,10),"Проверить"))</x:f>
        <x:v>7.5</x:v>
      </x:c>
      <x:c r="L67" s="74" t="str">
        <x:f>IF(E67="","",IF(C67="","Нет дня",IF(E67="В","Выходной",IF(LEN(TRIM($B$10))=0,"Нет имени",IF(COUNTIFS($B$10:$B$33,$B$10)&gt;1,"Повтор имени",IF(OR(E67=$B$42,E67=$B$43,E67=$B$44,E67=$B$45,E67=$B$46),IF(INDEX($I$42:$I$46,MATCH(E67,$B$42:$B$46,0))="Готово","Готово","Проверьте смену"),IF(OR(IFERROR(SEARCH("-",E67),0)=0,IFERROR(SEARCH("-",E67,SEARCH("-",E67)+1),0)&gt;0),"Нет кода",IF(OR(H67&lt;0,I67&lt;0),"Неверное время",IF(H67=I67,"Начало равно концу",IF(NOT(ISNUMBER($D$7)),"Проверьте перерыв",IF(OR($D$7&lt;0,$D$7&lt;&gt;INT($D$7)),"Проверьте перерыв",IF($D$7&gt;=ROUND(MOD(I67-H67,1)*1440,8),"Перерыв не меньше смены","Готово"))))))))))))</x:f>
        <x:v>Готово</x:v>
      </x:c>
      <x:c r="M67" s="3"/>
      <x:c r="N67" s="3"/>
      <x:c r="O67" s="3"/>
      <x:c r="P67" s="3"/>
      <x:c r="Q67" s="3"/>
      <x:c r="R67" s="3"/>
      <x:c r="S67" s="3"/>
      <x:c r="T67" s="3"/>
      <x:c r="U67" s="3"/>
      <x:c r="V67" s="3"/>
      <x:c r="W67" s="3"/>
      <x:c r="X67" s="3"/>
      <x:c r="Y67" s="3"/>
      <x:c r="Z67" s="3"/>
      <x:c r="AA67" s="3"/>
      <x:c r="AB67" s="3"/>
      <x:c r="AC67" s="3"/>
      <x:c r="AD67" s="3"/>
      <x:c r="AE67" s="3"/>
      <x:c r="AF67" s="3"/>
      <x:c r="AG67" s="3"/>
      <x:c r="AH67" s="3"/>
      <x:c r="AI67" s="3"/>
      <x:c r="AJ67" s="3"/>
      <x:c r="AK67" s="3"/>
    </x:row>
    <x:row r="68" ht="30" customHeight="1">
      <x:c r="A68" s="3"/>
      <x:c r="B68" s="69" t="str">
        <x:f>IF($B$10="","",$B$10)</x:f>
        <x:v>Анна</x:v>
      </x:c>
      <x:c r="C68" s="70" t="n">
        <x:f>IF(P$8="","",P$8)</x:f>
        <x:v>46339</x:v>
      </x:c>
      <x:c r="D68" s="69" t="str">
        <x:f>IF(P10="","",P10)</x:f>
        <x:v>Р</x:v>
      </x:c>
      <x:c r="E68" s="69" t="str">
        <x:f>IFERROR(UPPER(CONCATENATE("",SUBSTITUTE(CONCATENATE("",SUBSTITUTE(CONCATENATE("",SUBSTITUTE(TRIM(CONCATENATE("",D68))," ","")),"–","-")),"—","-"))),CONCATENATE("",D68))</x:f>
        <x:v>Р</x:v>
      </x:c>
      <x:c r="F68" s="69" t="str">
        <x:f>IFERROR(LEFT(CONCATENATE("[",E68),SEARCH("-",E68)),"")</x:f>
      </x:c>
      <x:c r="G68" s="69" t="str">
        <x:f>IFERROR(MID(CONCATENATE(E68,"]"),SEARCH("-",E68)+1,32),"")</x:f>
      </x:c>
      <x:c r="H68" s="71" t="n">
        <x:f>IF(OR(E68="",E68="В"),"",IF(OR(E68=$B$42,E68=$B$43,E68=$B$44,E68=$B$45,E68=$B$46),INDEX($E$42:$E$46,MATCH(E68,$B$42:$B$46,0)),IFERROR(IF(ISNUMBER(SEARCH(":",F68)),IF(AND(OR((LEN(F68)-1)=4,(LEN(F68)-1)=5),MID(F68,1+(LEN(F68)-1)-2,1)=":",ISNUMBER(VALUE(MID(F68,2,1))),IF((LEN(F68)-1)=5,ISNUMBER(VALUE(MID(F68,3,1))),TRUE),ISNUMBER(VALUE(MID(F68,1+(LEN(F68)-1)-1,1))),ISNUMBER(VALUE(MID(F68,1+(LEN(F68)-1),1))),VALUE(MID(F68,2,(LEN(F68)-1)-3))&lt;24,VALUE(MID(F68,1+(LEN(F68)-1)-1,2))&lt;60),VALUE(MID(F68,2,(LEN(F68)-1)-3))/24+VALUE(MID(F68,1+(LEN(F68)-1)-1,2))/1440,-1),IF(AND((LEN(F68)-1)&gt;=1,(LEN(F68)-1)&lt;=2,ISNUMBER(VALUE(MID(F68,2,1))),IF((LEN(F68)-1)=2,ISNUMBER(VALUE(MID(F68,3,1))),TRUE),VALUE(MID(F68,2,(LEN(F68)-1)))&lt;24),VALUE(MID(F68,2,(LEN(F68)-1)))/24,-1)),-1)))</x:f>
        <x:v>0.4166666666666667</x:v>
      </x:c>
      <x:c r="I68" s="71" t="n">
        <x:f>IF(OR(E68="",E68="В"),"",IF(OR(E68=$B$42,E68=$B$43,E68=$B$44,E68=$B$45,E68=$B$46),INDEX($F$42:$F$46,MATCH(E68,$B$42:$B$46,0)),IFERROR(IF(ISNUMBER(SEARCH(":",G68)),IF(AND(OR((LEN(G68)-1)=4,(LEN(G68)-1)=5),MID(G68,0+(LEN(G68)-1)-2,1)=":",ISNUMBER(VALUE(MID(G68,1,1))),IF((LEN(G68)-1)=5,ISNUMBER(VALUE(MID(G68,2,1))),TRUE),ISNUMBER(VALUE(MID(G68,0+(LEN(G68)-1)-1,1))),ISNUMBER(VALUE(MID(G68,0+(LEN(G68)-1),1))),VALUE(MID(G68,1,(LEN(G68)-1)-3))&lt;24,VALUE(MID(G68,0+(LEN(G68)-1)-1,2))&lt;60),VALUE(MID(G68,1,(LEN(G68)-1)-3))/24+VALUE(MID(G68,0+(LEN(G68)-1)-1,2))/1440,-1),IF(AND((LEN(G68)-1)&gt;=1,(LEN(G68)-1)&lt;=2,ISNUMBER(VALUE(MID(G68,1,1))),IF((LEN(G68)-1)=2,ISNUMBER(VALUE(MID(G68,2,1))),TRUE),VALUE(MID(G68,1,(LEN(G68)-1)))&lt;24),VALUE(MID(G68,1,(LEN(G68)-1)))/24,-1)),-1)))</x:f>
        <x:v>0.75</x:v>
      </x:c>
      <x:c r="J68" s="72" t="n">
        <x:f>IF(OR(E68="",E68="В"),0,IF(OR(E68=$B$42,E68=$B$43,E68=$B$44,E68=$B$45,E68=$B$46),INDEX($G$42:$G$46,MATCH(E68,$B$42:$B$46,0)),$D$7))</x:f>
        <x:v>30</x:v>
      </x:c>
      <x:c r="K68" s="73" t="n">
        <x:f>IF(OR(L68="",L68="Выходной"),0,IF(L68="Готово",ROUND(24*MOD(I68-H68,1)-J68/60,10),"Проверить"))</x:f>
        <x:v>7.5</x:v>
      </x:c>
      <x:c r="L68" s="74" t="str">
        <x:f>IF(E68="","",IF(C68="","Нет дня",IF(E68="В","Выходной",IF(LEN(TRIM($B$10))=0,"Нет имени",IF(COUNTIFS($B$10:$B$33,$B$10)&gt;1,"Повтор имени",IF(OR(E68=$B$42,E68=$B$43,E68=$B$44,E68=$B$45,E68=$B$46),IF(INDEX($I$42:$I$46,MATCH(E68,$B$42:$B$46,0))="Готово","Готово","Проверьте смену"),IF(OR(IFERROR(SEARCH("-",E68),0)=0,IFERROR(SEARCH("-",E68,SEARCH("-",E68)+1),0)&gt;0),"Нет кода",IF(OR(H68&lt;0,I68&lt;0),"Неверное время",IF(H68=I68,"Начало равно концу",IF(NOT(ISNUMBER($D$7)),"Проверьте перерыв",IF(OR($D$7&lt;0,$D$7&lt;&gt;INT($D$7)),"Проверьте перерыв",IF($D$7&gt;=ROUND(MOD(I68-H68,1)*1440,8),"Перерыв не меньше смены","Готово"))))))))))))</x:f>
        <x:v>Готово</x:v>
      </x:c>
      <x:c r="M68" s="3"/>
      <x:c r="N68" s="3"/>
      <x:c r="O68" s="3"/>
      <x:c r="P68" s="3"/>
      <x:c r="Q68" s="3"/>
      <x:c r="R68" s="3"/>
      <x:c r="S68" s="3"/>
      <x:c r="T68" s="3"/>
      <x:c r="U68" s="3"/>
      <x:c r="V68" s="3"/>
      <x:c r="W68" s="3"/>
      <x:c r="X68" s="3"/>
      <x:c r="Y68" s="3"/>
      <x:c r="Z68" s="3"/>
      <x:c r="AA68" s="3"/>
      <x:c r="AB68" s="3"/>
      <x:c r="AC68" s="3"/>
      <x:c r="AD68" s="3"/>
      <x:c r="AE68" s="3"/>
      <x:c r="AF68" s="3"/>
      <x:c r="AG68" s="3"/>
      <x:c r="AH68" s="3"/>
      <x:c r="AI68" s="3"/>
      <x:c r="AJ68" s="3"/>
      <x:c r="AK68" s="3"/>
    </x:row>
    <x:row r="69" ht="30" customHeight="1">
      <x:c r="A69" s="3"/>
      <x:c r="B69" s="69" t="str">
        <x:f>IF($B$10="","",$B$10)</x:f>
        <x:v>Анна</x:v>
      </x:c>
      <x:c r="C69" s="70" t="n">
        <x:f>IF(Q$8="","",Q$8)</x:f>
        <x:v>46340</x:v>
      </x:c>
      <x:c r="D69" s="69" t="str">
        <x:f>IF(Q10="","",Q10)</x:f>
        <x:v>Р</x:v>
      </x:c>
      <x:c r="E69" s="69" t="str">
        <x:f>IFERROR(UPPER(CONCATENATE("",SUBSTITUTE(CONCATENATE("",SUBSTITUTE(CONCATENATE("",SUBSTITUTE(TRIM(CONCATENATE("",D69))," ","")),"–","-")),"—","-"))),CONCATENATE("",D69))</x:f>
        <x:v>Р</x:v>
      </x:c>
      <x:c r="F69" s="69" t="str">
        <x:f>IFERROR(LEFT(CONCATENATE("[",E69),SEARCH("-",E69)),"")</x:f>
      </x:c>
      <x:c r="G69" s="69" t="str">
        <x:f>IFERROR(MID(CONCATENATE(E69,"]"),SEARCH("-",E69)+1,32),"")</x:f>
      </x:c>
      <x:c r="H69" s="71" t="n">
        <x:f>IF(OR(E69="",E69="В"),"",IF(OR(E69=$B$42,E69=$B$43,E69=$B$44,E69=$B$45,E69=$B$46),INDEX($E$42:$E$46,MATCH(E69,$B$42:$B$46,0)),IFERROR(IF(ISNUMBER(SEARCH(":",F69)),IF(AND(OR((LEN(F69)-1)=4,(LEN(F69)-1)=5),MID(F69,1+(LEN(F69)-1)-2,1)=":",ISNUMBER(VALUE(MID(F69,2,1))),IF((LEN(F69)-1)=5,ISNUMBER(VALUE(MID(F69,3,1))),TRUE),ISNUMBER(VALUE(MID(F69,1+(LEN(F69)-1)-1,1))),ISNUMBER(VALUE(MID(F69,1+(LEN(F69)-1),1))),VALUE(MID(F69,2,(LEN(F69)-1)-3))&lt;24,VALUE(MID(F69,1+(LEN(F69)-1)-1,2))&lt;60),VALUE(MID(F69,2,(LEN(F69)-1)-3))/24+VALUE(MID(F69,1+(LEN(F69)-1)-1,2))/1440,-1),IF(AND((LEN(F69)-1)&gt;=1,(LEN(F69)-1)&lt;=2,ISNUMBER(VALUE(MID(F69,2,1))),IF((LEN(F69)-1)=2,ISNUMBER(VALUE(MID(F69,3,1))),TRUE),VALUE(MID(F69,2,(LEN(F69)-1)))&lt;24),VALUE(MID(F69,2,(LEN(F69)-1)))/24,-1)),-1)))</x:f>
        <x:v>0.4166666666666667</x:v>
      </x:c>
      <x:c r="I69" s="71" t="n">
        <x:f>IF(OR(E69="",E69="В"),"",IF(OR(E69=$B$42,E69=$B$43,E69=$B$44,E69=$B$45,E69=$B$46),INDEX($F$42:$F$46,MATCH(E69,$B$42:$B$46,0)),IFERROR(IF(ISNUMBER(SEARCH(":",G69)),IF(AND(OR((LEN(G69)-1)=4,(LEN(G69)-1)=5),MID(G69,0+(LEN(G69)-1)-2,1)=":",ISNUMBER(VALUE(MID(G69,1,1))),IF((LEN(G69)-1)=5,ISNUMBER(VALUE(MID(G69,2,1))),TRUE),ISNUMBER(VALUE(MID(G69,0+(LEN(G69)-1)-1,1))),ISNUMBER(VALUE(MID(G69,0+(LEN(G69)-1),1))),VALUE(MID(G69,1,(LEN(G69)-1)-3))&lt;24,VALUE(MID(G69,0+(LEN(G69)-1)-1,2))&lt;60),VALUE(MID(G69,1,(LEN(G69)-1)-3))/24+VALUE(MID(G69,0+(LEN(G69)-1)-1,2))/1440,-1),IF(AND((LEN(G69)-1)&gt;=1,(LEN(G69)-1)&lt;=2,ISNUMBER(VALUE(MID(G69,1,1))),IF((LEN(G69)-1)=2,ISNUMBER(VALUE(MID(G69,2,1))),TRUE),VALUE(MID(G69,1,(LEN(G69)-1)))&lt;24),VALUE(MID(G69,1,(LEN(G69)-1)))/24,-1)),-1)))</x:f>
        <x:v>0.75</x:v>
      </x:c>
      <x:c r="J69" s="72" t="n">
        <x:f>IF(OR(E69="",E69="В"),0,IF(OR(E69=$B$42,E69=$B$43,E69=$B$44,E69=$B$45,E69=$B$46),INDEX($G$42:$G$46,MATCH(E69,$B$42:$B$46,0)),$D$7))</x:f>
        <x:v>30</x:v>
      </x:c>
      <x:c r="K69" s="73" t="n">
        <x:f>IF(OR(L69="",L69="Выходной"),0,IF(L69="Готово",ROUND(24*MOD(I69-H69,1)-J69/60,10),"Проверить"))</x:f>
        <x:v>7.5</x:v>
      </x:c>
      <x:c r="L69" s="74" t="str">
        <x:f>IF(E69="","",IF(C69="","Нет дня",IF(E69="В","Выходной",IF(LEN(TRIM($B$10))=0,"Нет имени",IF(COUNTIFS($B$10:$B$33,$B$10)&gt;1,"Повтор имени",IF(OR(E69=$B$42,E69=$B$43,E69=$B$44,E69=$B$45,E69=$B$46),IF(INDEX($I$42:$I$46,MATCH(E69,$B$42:$B$46,0))="Готово","Готово","Проверьте смену"),IF(OR(IFERROR(SEARCH("-",E69),0)=0,IFERROR(SEARCH("-",E69,SEARCH("-",E69)+1),0)&gt;0),"Нет кода",IF(OR(H69&lt;0,I69&lt;0),"Неверное время",IF(H69=I69,"Начало равно концу",IF(NOT(ISNUMBER($D$7)),"Проверьте перерыв",IF(OR($D$7&lt;0,$D$7&lt;&gt;INT($D$7)),"Проверьте перерыв",IF($D$7&gt;=ROUND(MOD(I69-H69,1)*1440,8),"Перерыв не меньше смены","Готово"))))))))))))</x:f>
        <x:v>Готово</x:v>
      </x:c>
      <x:c r="M69" s="3"/>
      <x:c r="N69" s="3"/>
      <x:c r="O69" s="3"/>
      <x:c r="P69" s="3"/>
      <x:c r="Q69" s="3"/>
      <x:c r="R69" s="3"/>
      <x:c r="S69" s="3"/>
      <x:c r="T69" s="3"/>
      <x:c r="U69" s="3"/>
      <x:c r="V69" s="3"/>
      <x:c r="W69" s="3"/>
      <x:c r="X69" s="3"/>
      <x:c r="Y69" s="3"/>
      <x:c r="Z69" s="3"/>
      <x:c r="AA69" s="3"/>
      <x:c r="AB69" s="3"/>
      <x:c r="AC69" s="3"/>
      <x:c r="AD69" s="3"/>
      <x:c r="AE69" s="3"/>
      <x:c r="AF69" s="3"/>
      <x:c r="AG69" s="3"/>
      <x:c r="AH69" s="3"/>
      <x:c r="AI69" s="3"/>
      <x:c r="AJ69" s="3"/>
      <x:c r="AK69" s="3"/>
    </x:row>
    <x:row r="70" ht="30" customHeight="1">
      <x:c r="A70" s="3"/>
      <x:c r="B70" s="69" t="str">
        <x:f>IF($B$10="","",$B$10)</x:f>
        <x:v>Анна</x:v>
      </x:c>
      <x:c r="C70" s="70" t="n">
        <x:f>IF(R$8="","",R$8)</x:f>
        <x:v>46341</x:v>
      </x:c>
      <x:c r="D70" s="69" t="str">
        <x:f>IF(R10="","",R10)</x:f>
        <x:v>Р</x:v>
      </x:c>
      <x:c r="E70" s="69" t="str">
        <x:f>IFERROR(UPPER(CONCATENATE("",SUBSTITUTE(CONCATENATE("",SUBSTITUTE(CONCATENATE("",SUBSTITUTE(TRIM(CONCATENATE("",D70))," ","")),"–","-")),"—","-"))),CONCATENATE("",D70))</x:f>
        <x:v>Р</x:v>
      </x:c>
      <x:c r="F70" s="69" t="str">
        <x:f>IFERROR(LEFT(CONCATENATE("[",E70),SEARCH("-",E70)),"")</x:f>
      </x:c>
      <x:c r="G70" s="69" t="str">
        <x:f>IFERROR(MID(CONCATENATE(E70,"]"),SEARCH("-",E70)+1,32),"")</x:f>
      </x:c>
      <x:c r="H70" s="71" t="n">
        <x:f>IF(OR(E70="",E70="В"),"",IF(OR(E70=$B$42,E70=$B$43,E70=$B$44,E70=$B$45,E70=$B$46),INDEX($E$42:$E$46,MATCH(E70,$B$42:$B$46,0)),IFERROR(IF(ISNUMBER(SEARCH(":",F70)),IF(AND(OR((LEN(F70)-1)=4,(LEN(F70)-1)=5),MID(F70,1+(LEN(F70)-1)-2,1)=":",ISNUMBER(VALUE(MID(F70,2,1))),IF((LEN(F70)-1)=5,ISNUMBER(VALUE(MID(F70,3,1))),TRUE),ISNUMBER(VALUE(MID(F70,1+(LEN(F70)-1)-1,1))),ISNUMBER(VALUE(MID(F70,1+(LEN(F70)-1),1))),VALUE(MID(F70,2,(LEN(F70)-1)-3))&lt;24,VALUE(MID(F70,1+(LEN(F70)-1)-1,2))&lt;60),VALUE(MID(F70,2,(LEN(F70)-1)-3))/24+VALUE(MID(F70,1+(LEN(F70)-1)-1,2))/1440,-1),IF(AND((LEN(F70)-1)&gt;=1,(LEN(F70)-1)&lt;=2,ISNUMBER(VALUE(MID(F70,2,1))),IF((LEN(F70)-1)=2,ISNUMBER(VALUE(MID(F70,3,1))),TRUE),VALUE(MID(F70,2,(LEN(F70)-1)))&lt;24),VALUE(MID(F70,2,(LEN(F70)-1)))/24,-1)),-1)))</x:f>
        <x:v>0.4166666666666667</x:v>
      </x:c>
      <x:c r="I70" s="71" t="n">
        <x:f>IF(OR(E70="",E70="В"),"",IF(OR(E70=$B$42,E70=$B$43,E70=$B$44,E70=$B$45,E70=$B$46),INDEX($F$42:$F$46,MATCH(E70,$B$42:$B$46,0)),IFERROR(IF(ISNUMBER(SEARCH(":",G70)),IF(AND(OR((LEN(G70)-1)=4,(LEN(G70)-1)=5),MID(G70,0+(LEN(G70)-1)-2,1)=":",ISNUMBER(VALUE(MID(G70,1,1))),IF((LEN(G70)-1)=5,ISNUMBER(VALUE(MID(G70,2,1))),TRUE),ISNUMBER(VALUE(MID(G70,0+(LEN(G70)-1)-1,1))),ISNUMBER(VALUE(MID(G70,0+(LEN(G70)-1),1))),VALUE(MID(G70,1,(LEN(G70)-1)-3))&lt;24,VALUE(MID(G70,0+(LEN(G70)-1)-1,2))&lt;60),VALUE(MID(G70,1,(LEN(G70)-1)-3))/24+VALUE(MID(G70,0+(LEN(G70)-1)-1,2))/1440,-1),IF(AND((LEN(G70)-1)&gt;=1,(LEN(G70)-1)&lt;=2,ISNUMBER(VALUE(MID(G70,1,1))),IF((LEN(G70)-1)=2,ISNUMBER(VALUE(MID(G70,2,1))),TRUE),VALUE(MID(G70,1,(LEN(G70)-1)))&lt;24),VALUE(MID(G70,1,(LEN(G70)-1)))/24,-1)),-1)))</x:f>
        <x:v>0.75</x:v>
      </x:c>
      <x:c r="J70" s="72" t="n">
        <x:f>IF(OR(E70="",E70="В"),0,IF(OR(E70=$B$42,E70=$B$43,E70=$B$44,E70=$B$45,E70=$B$46),INDEX($G$42:$G$46,MATCH(E70,$B$42:$B$46,0)),$D$7))</x:f>
        <x:v>30</x:v>
      </x:c>
      <x:c r="K70" s="73" t="n">
        <x:f>IF(OR(L70="",L70="Выходной"),0,IF(L70="Готово",ROUND(24*MOD(I70-H70,1)-J70/60,10),"Проверить"))</x:f>
        <x:v>7.5</x:v>
      </x:c>
      <x:c r="L70" s="74" t="str">
        <x:f>IF(E70="","",IF(C70="","Нет дня",IF(E70="В","Выходной",IF(LEN(TRIM($B$10))=0,"Нет имени",IF(COUNTIFS($B$10:$B$33,$B$10)&gt;1,"Повтор имени",IF(OR(E70=$B$42,E70=$B$43,E70=$B$44,E70=$B$45,E70=$B$46),IF(INDEX($I$42:$I$46,MATCH(E70,$B$42:$B$46,0))="Готово","Готово","Проверьте смену"),IF(OR(IFERROR(SEARCH("-",E70),0)=0,IFERROR(SEARCH("-",E70,SEARCH("-",E70)+1),0)&gt;0),"Нет кода",IF(OR(H70&lt;0,I70&lt;0),"Неверное время",IF(H70=I70,"Начало равно концу",IF(NOT(ISNUMBER($D$7)),"Проверьте перерыв",IF(OR($D$7&lt;0,$D$7&lt;&gt;INT($D$7)),"Проверьте перерыв",IF($D$7&gt;=ROUND(MOD(I70-H70,1)*1440,8),"Перерыв не меньше смены","Готово"))))))))))))</x:f>
        <x:v>Готово</x:v>
      </x:c>
      <x:c r="M70" s="3"/>
      <x:c r="N70" s="3"/>
      <x:c r="O70" s="3"/>
      <x:c r="P70" s="3"/>
      <x:c r="Q70" s="3"/>
      <x:c r="R70" s="3"/>
      <x:c r="S70" s="3"/>
      <x:c r="T70" s="3"/>
      <x:c r="U70" s="3"/>
      <x:c r="V70" s="3"/>
      <x:c r="W70" s="3"/>
      <x:c r="X70" s="3"/>
      <x:c r="Y70" s="3"/>
      <x:c r="Z70" s="3"/>
      <x:c r="AA70" s="3"/>
      <x:c r="AB70" s="3"/>
      <x:c r="AC70" s="3"/>
      <x:c r="AD70" s="3"/>
      <x:c r="AE70" s="3"/>
      <x:c r="AF70" s="3"/>
      <x:c r="AG70" s="3"/>
      <x:c r="AH70" s="3"/>
      <x:c r="AI70" s="3"/>
      <x:c r="AJ70" s="3"/>
      <x:c r="AK70" s="3"/>
    </x:row>
    <x:row r="71" ht="30" customHeight="1">
      <x:c r="A71" s="3"/>
      <x:c r="B71" s="69" t="str">
        <x:f>IF($B$10="","",$B$10)</x:f>
        <x:v>Анна</x:v>
      </x:c>
      <x:c r="C71" s="70" t="n">
        <x:f>IF(S$8="","",S$8)</x:f>
        <x:v>46342</x:v>
      </x:c>
      <x:c r="D71" s="69" t="str">
        <x:f>IF(S10="","",S10)</x:f>
        <x:v>В</x:v>
      </x:c>
      <x:c r="E71" s="69" t="str">
        <x:f>IFERROR(UPPER(CONCATENATE("",SUBSTITUTE(CONCATENATE("",SUBSTITUTE(CONCATENATE("",SUBSTITUTE(TRIM(CONCATENATE("",D71))," ","")),"–","-")),"—","-"))),CONCATENATE("",D71))</x:f>
        <x:v>В</x:v>
      </x:c>
      <x:c r="F71" s="69" t="str">
        <x:f>IFERROR(LEFT(CONCATENATE("[",E71),SEARCH("-",E71)),"")</x:f>
      </x:c>
      <x:c r="G71" s="69" t="str">
        <x:f>IFERROR(MID(CONCATENATE(E71,"]"),SEARCH("-",E71)+1,32),"")</x:f>
      </x:c>
      <x:c r="H71" s="71" t="str">
        <x:f>IF(OR(E71="",E71="В"),"",IF(OR(E71=$B$42,E71=$B$43,E71=$B$44,E71=$B$45,E71=$B$46),INDEX($E$42:$E$46,MATCH(E71,$B$42:$B$46,0)),IFERROR(IF(ISNUMBER(SEARCH(":",F71)),IF(AND(OR((LEN(F71)-1)=4,(LEN(F71)-1)=5),MID(F71,1+(LEN(F71)-1)-2,1)=":",ISNUMBER(VALUE(MID(F71,2,1))),IF((LEN(F71)-1)=5,ISNUMBER(VALUE(MID(F71,3,1))),TRUE),ISNUMBER(VALUE(MID(F71,1+(LEN(F71)-1)-1,1))),ISNUMBER(VALUE(MID(F71,1+(LEN(F71)-1),1))),VALUE(MID(F71,2,(LEN(F71)-1)-3))&lt;24,VALUE(MID(F71,1+(LEN(F71)-1)-1,2))&lt;60),VALUE(MID(F71,2,(LEN(F71)-1)-3))/24+VALUE(MID(F71,1+(LEN(F71)-1)-1,2))/1440,-1),IF(AND((LEN(F71)-1)&gt;=1,(LEN(F71)-1)&lt;=2,ISNUMBER(VALUE(MID(F71,2,1))),IF((LEN(F71)-1)=2,ISNUMBER(VALUE(MID(F71,3,1))),TRUE),VALUE(MID(F71,2,(LEN(F71)-1)))&lt;24),VALUE(MID(F71,2,(LEN(F71)-1)))/24,-1)),-1)))</x:f>
      </x:c>
      <x:c r="I71" s="71" t="str">
        <x:f>IF(OR(E71="",E71="В"),"",IF(OR(E71=$B$42,E71=$B$43,E71=$B$44,E71=$B$45,E71=$B$46),INDEX($F$42:$F$46,MATCH(E71,$B$42:$B$46,0)),IFERROR(IF(ISNUMBER(SEARCH(":",G71)),IF(AND(OR((LEN(G71)-1)=4,(LEN(G71)-1)=5),MID(G71,0+(LEN(G71)-1)-2,1)=":",ISNUMBER(VALUE(MID(G71,1,1))),IF((LEN(G71)-1)=5,ISNUMBER(VALUE(MID(G71,2,1))),TRUE),ISNUMBER(VALUE(MID(G71,0+(LEN(G71)-1)-1,1))),ISNUMBER(VALUE(MID(G71,0+(LEN(G71)-1),1))),VALUE(MID(G71,1,(LEN(G71)-1)-3))&lt;24,VALUE(MID(G71,0+(LEN(G71)-1)-1,2))&lt;60),VALUE(MID(G71,1,(LEN(G71)-1)-3))/24+VALUE(MID(G71,0+(LEN(G71)-1)-1,2))/1440,-1),IF(AND((LEN(G71)-1)&gt;=1,(LEN(G71)-1)&lt;=2,ISNUMBER(VALUE(MID(G71,1,1))),IF((LEN(G71)-1)=2,ISNUMBER(VALUE(MID(G71,2,1))),TRUE),VALUE(MID(G71,1,(LEN(G71)-1)))&lt;24),VALUE(MID(G71,1,(LEN(G71)-1)))/24,-1)),-1)))</x:f>
      </x:c>
      <x:c r="J71" s="72" t="n">
        <x:f>IF(OR(E71="",E71="В"),0,IF(OR(E71=$B$42,E71=$B$43,E71=$B$44,E71=$B$45,E71=$B$46),INDEX($G$42:$G$46,MATCH(E71,$B$42:$B$46,0)),$D$7))</x:f>
        <x:v>0</x:v>
      </x:c>
      <x:c r="K71" s="73" t="n">
        <x:f>IF(OR(L71="",L71="Выходной"),0,IF(L71="Готово",ROUND(24*MOD(I71-H71,1)-J71/60,10),"Проверить"))</x:f>
        <x:v>0</x:v>
      </x:c>
      <x:c r="L71" s="74" t="str">
        <x:f>IF(E71="","",IF(C71="","Нет дня",IF(E71="В","Выходной",IF(LEN(TRIM($B$10))=0,"Нет имени",IF(COUNTIFS($B$10:$B$33,$B$10)&gt;1,"Повтор имени",IF(OR(E71=$B$42,E71=$B$43,E71=$B$44,E71=$B$45,E71=$B$46),IF(INDEX($I$42:$I$46,MATCH(E71,$B$42:$B$46,0))="Готово","Готово","Проверьте смену"),IF(OR(IFERROR(SEARCH("-",E71),0)=0,IFERROR(SEARCH("-",E71,SEARCH("-",E71)+1),0)&gt;0),"Нет кода",IF(OR(H71&lt;0,I71&lt;0),"Неверное время",IF(H71=I71,"Начало равно концу",IF(NOT(ISNUMBER($D$7)),"Проверьте перерыв",IF(OR($D$7&lt;0,$D$7&lt;&gt;INT($D$7)),"Проверьте перерыв",IF($D$7&gt;=ROUND(MOD(I71-H71,1)*1440,8),"Перерыв не меньше смены","Готово"))))))))))))</x:f>
        <x:v>Выходной</x:v>
      </x:c>
      <x:c r="M71" s="3"/>
      <x:c r="N71" s="3"/>
      <x:c r="O71" s="3"/>
      <x:c r="P71" s="3"/>
      <x:c r="Q71" s="3"/>
      <x:c r="R71" s="3"/>
      <x:c r="S71" s="3"/>
      <x:c r="T71" s="3"/>
      <x:c r="U71" s="3"/>
      <x:c r="V71" s="3"/>
      <x:c r="W71" s="3"/>
      <x:c r="X71" s="3"/>
      <x:c r="Y71" s="3"/>
      <x:c r="Z71" s="3"/>
      <x:c r="AA71" s="3"/>
      <x:c r="AB71" s="3"/>
      <x:c r="AC71" s="3"/>
      <x:c r="AD71" s="3"/>
      <x:c r="AE71" s="3"/>
      <x:c r="AF71" s="3"/>
      <x:c r="AG71" s="3"/>
      <x:c r="AH71" s="3"/>
      <x:c r="AI71" s="3"/>
      <x:c r="AJ71" s="3"/>
      <x:c r="AK71" s="3"/>
    </x:row>
    <x:row r="72" ht="30" customHeight="1">
      <x:c r="A72" s="3"/>
      <x:c r="B72" s="69" t="str">
        <x:f>IF($B$10="","",$B$10)</x:f>
        <x:v>Анна</x:v>
      </x:c>
      <x:c r="C72" s="70" t="n">
        <x:f>IF(T$8="","",T$8)</x:f>
        <x:v>46343</x:v>
      </x:c>
      <x:c r="D72" s="69" t="str">
        <x:f>IF(T10="","",T10)</x:f>
        <x:v>В</x:v>
      </x:c>
      <x:c r="E72" s="69" t="str">
        <x:f>IFERROR(UPPER(CONCATENATE("",SUBSTITUTE(CONCATENATE("",SUBSTITUTE(CONCATENATE("",SUBSTITUTE(TRIM(CONCATENATE("",D72))," ","")),"–","-")),"—","-"))),CONCATENATE("",D72))</x:f>
        <x:v>В</x:v>
      </x:c>
      <x:c r="F72" s="69" t="str">
        <x:f>IFERROR(LEFT(CONCATENATE("[",E72),SEARCH("-",E72)),"")</x:f>
      </x:c>
      <x:c r="G72" s="69" t="str">
        <x:f>IFERROR(MID(CONCATENATE(E72,"]"),SEARCH("-",E72)+1,32),"")</x:f>
      </x:c>
      <x:c r="H72" s="71" t="str">
        <x:f>IF(OR(E72="",E72="В"),"",IF(OR(E72=$B$42,E72=$B$43,E72=$B$44,E72=$B$45,E72=$B$46),INDEX($E$42:$E$46,MATCH(E72,$B$42:$B$46,0)),IFERROR(IF(ISNUMBER(SEARCH(":",F72)),IF(AND(OR((LEN(F72)-1)=4,(LEN(F72)-1)=5),MID(F72,1+(LEN(F72)-1)-2,1)=":",ISNUMBER(VALUE(MID(F72,2,1))),IF((LEN(F72)-1)=5,ISNUMBER(VALUE(MID(F72,3,1))),TRUE),ISNUMBER(VALUE(MID(F72,1+(LEN(F72)-1)-1,1))),ISNUMBER(VALUE(MID(F72,1+(LEN(F72)-1),1))),VALUE(MID(F72,2,(LEN(F72)-1)-3))&lt;24,VALUE(MID(F72,1+(LEN(F72)-1)-1,2))&lt;60),VALUE(MID(F72,2,(LEN(F72)-1)-3))/24+VALUE(MID(F72,1+(LEN(F72)-1)-1,2))/1440,-1),IF(AND((LEN(F72)-1)&gt;=1,(LEN(F72)-1)&lt;=2,ISNUMBER(VALUE(MID(F72,2,1))),IF((LEN(F72)-1)=2,ISNUMBER(VALUE(MID(F72,3,1))),TRUE),VALUE(MID(F72,2,(LEN(F72)-1)))&lt;24),VALUE(MID(F72,2,(LEN(F72)-1)))/24,-1)),-1)))</x:f>
      </x:c>
      <x:c r="I72" s="71" t="str">
        <x:f>IF(OR(E72="",E72="В"),"",IF(OR(E72=$B$42,E72=$B$43,E72=$B$44,E72=$B$45,E72=$B$46),INDEX($F$42:$F$46,MATCH(E72,$B$42:$B$46,0)),IFERROR(IF(ISNUMBER(SEARCH(":",G72)),IF(AND(OR((LEN(G72)-1)=4,(LEN(G72)-1)=5),MID(G72,0+(LEN(G72)-1)-2,1)=":",ISNUMBER(VALUE(MID(G72,1,1))),IF((LEN(G72)-1)=5,ISNUMBER(VALUE(MID(G72,2,1))),TRUE),ISNUMBER(VALUE(MID(G72,0+(LEN(G72)-1)-1,1))),ISNUMBER(VALUE(MID(G72,0+(LEN(G72)-1),1))),VALUE(MID(G72,1,(LEN(G72)-1)-3))&lt;24,VALUE(MID(G72,0+(LEN(G72)-1)-1,2))&lt;60),VALUE(MID(G72,1,(LEN(G72)-1)-3))/24+VALUE(MID(G72,0+(LEN(G72)-1)-1,2))/1440,-1),IF(AND((LEN(G72)-1)&gt;=1,(LEN(G72)-1)&lt;=2,ISNUMBER(VALUE(MID(G72,1,1))),IF((LEN(G72)-1)=2,ISNUMBER(VALUE(MID(G72,2,1))),TRUE),VALUE(MID(G72,1,(LEN(G72)-1)))&lt;24),VALUE(MID(G72,1,(LEN(G72)-1)))/24,-1)),-1)))</x:f>
      </x:c>
      <x:c r="J72" s="72" t="n">
        <x:f>IF(OR(E72="",E72="В"),0,IF(OR(E72=$B$42,E72=$B$43,E72=$B$44,E72=$B$45,E72=$B$46),INDEX($G$42:$G$46,MATCH(E72,$B$42:$B$46,0)),$D$7))</x:f>
        <x:v>0</x:v>
      </x:c>
      <x:c r="K72" s="73" t="n">
        <x:f>IF(OR(L72="",L72="Выходной"),0,IF(L72="Готово",ROUND(24*MOD(I72-H72,1)-J72/60,10),"Проверить"))</x:f>
        <x:v>0</x:v>
      </x:c>
      <x:c r="L72" s="74" t="str">
        <x:f>IF(E72="","",IF(C72="","Нет дня",IF(E72="В","Выходной",IF(LEN(TRIM($B$10))=0,"Нет имени",IF(COUNTIFS($B$10:$B$33,$B$10)&gt;1,"Повтор имени",IF(OR(E72=$B$42,E72=$B$43,E72=$B$44,E72=$B$45,E72=$B$46),IF(INDEX($I$42:$I$46,MATCH(E72,$B$42:$B$46,0))="Готово","Готово","Проверьте смену"),IF(OR(IFERROR(SEARCH("-",E72),0)=0,IFERROR(SEARCH("-",E72,SEARCH("-",E72)+1),0)&gt;0),"Нет кода",IF(OR(H72&lt;0,I72&lt;0),"Неверное время",IF(H72=I72,"Начало равно концу",IF(NOT(ISNUMBER($D$7)),"Проверьте перерыв",IF(OR($D$7&lt;0,$D$7&lt;&gt;INT($D$7)),"Проверьте перерыв",IF($D$7&gt;=ROUND(MOD(I72-H72,1)*1440,8),"Перерыв не меньше смены","Готово"))))))))))))</x:f>
        <x:v>Выходной</x:v>
      </x:c>
      <x:c r="M72" s="3"/>
      <x:c r="N72" s="3"/>
      <x:c r="O72" s="3"/>
      <x:c r="P72" s="3"/>
      <x:c r="Q72" s="3"/>
      <x:c r="R72" s="3"/>
      <x:c r="S72" s="3"/>
      <x:c r="T72" s="3"/>
      <x:c r="U72" s="3"/>
      <x:c r="V72" s="3"/>
      <x:c r="W72" s="3"/>
      <x:c r="X72" s="3"/>
      <x:c r="Y72" s="3"/>
      <x:c r="Z72" s="3"/>
      <x:c r="AA72" s="3"/>
      <x:c r="AB72" s="3"/>
      <x:c r="AC72" s="3"/>
      <x:c r="AD72" s="3"/>
      <x:c r="AE72" s="3"/>
      <x:c r="AF72" s="3"/>
      <x:c r="AG72" s="3"/>
      <x:c r="AH72" s="3"/>
      <x:c r="AI72" s="3"/>
      <x:c r="AJ72" s="3"/>
      <x:c r="AK72" s="3"/>
    </x:row>
    <x:row r="73" ht="30" customHeight="1">
      <x:c r="A73" s="3"/>
      <x:c r="B73" s="69" t="str">
        <x:f>IF($B$10="","",$B$10)</x:f>
        <x:v>Анна</x:v>
      </x:c>
      <x:c r="C73" s="70" t="n">
        <x:f>IF(U$8="","",U$8)</x:f>
        <x:v>46344</x:v>
      </x:c>
      <x:c r="D73" s="69" t="str">
        <x:f>IF(U10="","",U10)</x:f>
        <x:v>Р</x:v>
      </x:c>
      <x:c r="E73" s="69" t="str">
        <x:f>IFERROR(UPPER(CONCATENATE("",SUBSTITUTE(CONCATENATE("",SUBSTITUTE(CONCATENATE("",SUBSTITUTE(TRIM(CONCATENATE("",D73))," ","")),"–","-")),"—","-"))),CONCATENATE("",D73))</x:f>
        <x:v>Р</x:v>
      </x:c>
      <x:c r="F73" s="69" t="str">
        <x:f>IFERROR(LEFT(CONCATENATE("[",E73),SEARCH("-",E73)),"")</x:f>
      </x:c>
      <x:c r="G73" s="69" t="str">
        <x:f>IFERROR(MID(CONCATENATE(E73,"]"),SEARCH("-",E73)+1,32),"")</x:f>
      </x:c>
      <x:c r="H73" s="71" t="n">
        <x:f>IF(OR(E73="",E73="В"),"",IF(OR(E73=$B$42,E73=$B$43,E73=$B$44,E73=$B$45,E73=$B$46),INDEX($E$42:$E$46,MATCH(E73,$B$42:$B$46,0)),IFERROR(IF(ISNUMBER(SEARCH(":",F73)),IF(AND(OR((LEN(F73)-1)=4,(LEN(F73)-1)=5),MID(F73,1+(LEN(F73)-1)-2,1)=":",ISNUMBER(VALUE(MID(F73,2,1))),IF((LEN(F73)-1)=5,ISNUMBER(VALUE(MID(F73,3,1))),TRUE),ISNUMBER(VALUE(MID(F73,1+(LEN(F73)-1)-1,1))),ISNUMBER(VALUE(MID(F73,1+(LEN(F73)-1),1))),VALUE(MID(F73,2,(LEN(F73)-1)-3))&lt;24,VALUE(MID(F73,1+(LEN(F73)-1)-1,2))&lt;60),VALUE(MID(F73,2,(LEN(F73)-1)-3))/24+VALUE(MID(F73,1+(LEN(F73)-1)-1,2))/1440,-1),IF(AND((LEN(F73)-1)&gt;=1,(LEN(F73)-1)&lt;=2,ISNUMBER(VALUE(MID(F73,2,1))),IF((LEN(F73)-1)=2,ISNUMBER(VALUE(MID(F73,3,1))),TRUE),VALUE(MID(F73,2,(LEN(F73)-1)))&lt;24),VALUE(MID(F73,2,(LEN(F73)-1)))/24,-1)),-1)))</x:f>
        <x:v>0.4166666666666667</x:v>
      </x:c>
      <x:c r="I73" s="71" t="n">
        <x:f>IF(OR(E73="",E73="В"),"",IF(OR(E73=$B$42,E73=$B$43,E73=$B$44,E73=$B$45,E73=$B$46),INDEX($F$42:$F$46,MATCH(E73,$B$42:$B$46,0)),IFERROR(IF(ISNUMBER(SEARCH(":",G73)),IF(AND(OR((LEN(G73)-1)=4,(LEN(G73)-1)=5),MID(G73,0+(LEN(G73)-1)-2,1)=":",ISNUMBER(VALUE(MID(G73,1,1))),IF((LEN(G73)-1)=5,ISNUMBER(VALUE(MID(G73,2,1))),TRUE),ISNUMBER(VALUE(MID(G73,0+(LEN(G73)-1)-1,1))),ISNUMBER(VALUE(MID(G73,0+(LEN(G73)-1),1))),VALUE(MID(G73,1,(LEN(G73)-1)-3))&lt;24,VALUE(MID(G73,0+(LEN(G73)-1)-1,2))&lt;60),VALUE(MID(G73,1,(LEN(G73)-1)-3))/24+VALUE(MID(G73,0+(LEN(G73)-1)-1,2))/1440,-1),IF(AND((LEN(G73)-1)&gt;=1,(LEN(G73)-1)&lt;=2,ISNUMBER(VALUE(MID(G73,1,1))),IF((LEN(G73)-1)=2,ISNUMBER(VALUE(MID(G73,2,1))),TRUE),VALUE(MID(G73,1,(LEN(G73)-1)))&lt;24),VALUE(MID(G73,1,(LEN(G73)-1)))/24,-1)),-1)))</x:f>
        <x:v>0.75</x:v>
      </x:c>
      <x:c r="J73" s="72" t="n">
        <x:f>IF(OR(E73="",E73="В"),0,IF(OR(E73=$B$42,E73=$B$43,E73=$B$44,E73=$B$45,E73=$B$46),INDEX($G$42:$G$46,MATCH(E73,$B$42:$B$46,0)),$D$7))</x:f>
        <x:v>30</x:v>
      </x:c>
      <x:c r="K73" s="73" t="n">
        <x:f>IF(OR(L73="",L73="Выходной"),0,IF(L73="Готово",ROUND(24*MOD(I73-H73,1)-J73/60,10),"Проверить"))</x:f>
        <x:v>7.5</x:v>
      </x:c>
      <x:c r="L73" s="74" t="str">
        <x:f>IF(E73="","",IF(C73="","Нет дня",IF(E73="В","Выходной",IF(LEN(TRIM($B$10))=0,"Нет имени",IF(COUNTIFS($B$10:$B$33,$B$10)&gt;1,"Повтор имени",IF(OR(E73=$B$42,E73=$B$43,E73=$B$44,E73=$B$45,E73=$B$46),IF(INDEX($I$42:$I$46,MATCH(E73,$B$42:$B$46,0))="Готово","Готово","Проверьте смену"),IF(OR(IFERROR(SEARCH("-",E73),0)=0,IFERROR(SEARCH("-",E73,SEARCH("-",E73)+1),0)&gt;0),"Нет кода",IF(OR(H73&lt;0,I73&lt;0),"Неверное время",IF(H73=I73,"Начало равно концу",IF(NOT(ISNUMBER($D$7)),"Проверьте перерыв",IF(OR($D$7&lt;0,$D$7&lt;&gt;INT($D$7)),"Проверьте перерыв",IF($D$7&gt;=ROUND(MOD(I73-H73,1)*1440,8),"Перерыв не меньше смены","Готово"))))))))))))</x:f>
        <x:v>Готово</x:v>
      </x:c>
      <x:c r="M73" s="3"/>
      <x:c r="N73" s="3"/>
      <x:c r="O73" s="3"/>
      <x:c r="P73" s="3"/>
      <x:c r="Q73" s="3"/>
      <x:c r="R73" s="3"/>
      <x:c r="S73" s="3"/>
      <x:c r="T73" s="3"/>
      <x:c r="U73" s="3"/>
      <x:c r="V73" s="3"/>
      <x:c r="W73" s="3"/>
      <x:c r="X73" s="3"/>
      <x:c r="Y73" s="3"/>
      <x:c r="Z73" s="3"/>
      <x:c r="AA73" s="3"/>
      <x:c r="AB73" s="3"/>
      <x:c r="AC73" s="3"/>
      <x:c r="AD73" s="3"/>
      <x:c r="AE73" s="3"/>
      <x:c r="AF73" s="3"/>
      <x:c r="AG73" s="3"/>
      <x:c r="AH73" s="3"/>
      <x:c r="AI73" s="3"/>
      <x:c r="AJ73" s="3"/>
      <x:c r="AK73" s="3"/>
    </x:row>
    <x:row r="74" ht="30" customHeight="1">
      <x:c r="A74" s="3"/>
      <x:c r="B74" s="69" t="str">
        <x:f>IF($B$10="","",$B$10)</x:f>
        <x:v>Анна</x:v>
      </x:c>
      <x:c r="C74" s="70" t="n">
        <x:f>IF(V$8="","",V$8)</x:f>
        <x:v>46345</x:v>
      </x:c>
      <x:c r="D74" s="69" t="str">
        <x:f>IF(V10="","",V10)</x:f>
        <x:v>Р</x:v>
      </x:c>
      <x:c r="E74" s="69" t="str">
        <x:f>IFERROR(UPPER(CONCATENATE("",SUBSTITUTE(CONCATENATE("",SUBSTITUTE(CONCATENATE("",SUBSTITUTE(TRIM(CONCATENATE("",D74))," ","")),"–","-")),"—","-"))),CONCATENATE("",D74))</x:f>
        <x:v>Р</x:v>
      </x:c>
      <x:c r="F74" s="69" t="str">
        <x:f>IFERROR(LEFT(CONCATENATE("[",E74),SEARCH("-",E74)),"")</x:f>
      </x:c>
      <x:c r="G74" s="69" t="str">
        <x:f>IFERROR(MID(CONCATENATE(E74,"]"),SEARCH("-",E74)+1,32),"")</x:f>
      </x:c>
      <x:c r="H74" s="71" t="n">
        <x:f>IF(OR(E74="",E74="В"),"",IF(OR(E74=$B$42,E74=$B$43,E74=$B$44,E74=$B$45,E74=$B$46),INDEX($E$42:$E$46,MATCH(E74,$B$42:$B$46,0)),IFERROR(IF(ISNUMBER(SEARCH(":",F74)),IF(AND(OR((LEN(F74)-1)=4,(LEN(F74)-1)=5),MID(F74,1+(LEN(F74)-1)-2,1)=":",ISNUMBER(VALUE(MID(F74,2,1))),IF((LEN(F74)-1)=5,ISNUMBER(VALUE(MID(F74,3,1))),TRUE),ISNUMBER(VALUE(MID(F74,1+(LEN(F74)-1)-1,1))),ISNUMBER(VALUE(MID(F74,1+(LEN(F74)-1),1))),VALUE(MID(F74,2,(LEN(F74)-1)-3))&lt;24,VALUE(MID(F74,1+(LEN(F74)-1)-1,2))&lt;60),VALUE(MID(F74,2,(LEN(F74)-1)-3))/24+VALUE(MID(F74,1+(LEN(F74)-1)-1,2))/1440,-1),IF(AND((LEN(F74)-1)&gt;=1,(LEN(F74)-1)&lt;=2,ISNUMBER(VALUE(MID(F74,2,1))),IF((LEN(F74)-1)=2,ISNUMBER(VALUE(MID(F74,3,1))),TRUE),VALUE(MID(F74,2,(LEN(F74)-1)))&lt;24),VALUE(MID(F74,2,(LEN(F74)-1)))/24,-1)),-1)))</x:f>
        <x:v>0.4166666666666667</x:v>
      </x:c>
      <x:c r="I74" s="71" t="n">
        <x:f>IF(OR(E74="",E74="В"),"",IF(OR(E74=$B$42,E74=$B$43,E74=$B$44,E74=$B$45,E74=$B$46),INDEX($F$42:$F$46,MATCH(E74,$B$42:$B$46,0)),IFERROR(IF(ISNUMBER(SEARCH(":",G74)),IF(AND(OR((LEN(G74)-1)=4,(LEN(G74)-1)=5),MID(G74,0+(LEN(G74)-1)-2,1)=":",ISNUMBER(VALUE(MID(G74,1,1))),IF((LEN(G74)-1)=5,ISNUMBER(VALUE(MID(G74,2,1))),TRUE),ISNUMBER(VALUE(MID(G74,0+(LEN(G74)-1)-1,1))),ISNUMBER(VALUE(MID(G74,0+(LEN(G74)-1),1))),VALUE(MID(G74,1,(LEN(G74)-1)-3))&lt;24,VALUE(MID(G74,0+(LEN(G74)-1)-1,2))&lt;60),VALUE(MID(G74,1,(LEN(G74)-1)-3))/24+VALUE(MID(G74,0+(LEN(G74)-1)-1,2))/1440,-1),IF(AND((LEN(G74)-1)&gt;=1,(LEN(G74)-1)&lt;=2,ISNUMBER(VALUE(MID(G74,1,1))),IF((LEN(G74)-1)=2,ISNUMBER(VALUE(MID(G74,2,1))),TRUE),VALUE(MID(G74,1,(LEN(G74)-1)))&lt;24),VALUE(MID(G74,1,(LEN(G74)-1)))/24,-1)),-1)))</x:f>
        <x:v>0.75</x:v>
      </x:c>
      <x:c r="J74" s="72" t="n">
        <x:f>IF(OR(E74="",E74="В"),0,IF(OR(E74=$B$42,E74=$B$43,E74=$B$44,E74=$B$45,E74=$B$46),INDEX($G$42:$G$46,MATCH(E74,$B$42:$B$46,0)),$D$7))</x:f>
        <x:v>30</x:v>
      </x:c>
      <x:c r="K74" s="73" t="n">
        <x:f>IF(OR(L74="",L74="Выходной"),0,IF(L74="Готово",ROUND(24*MOD(I74-H74,1)-J74/60,10),"Проверить"))</x:f>
        <x:v>7.5</x:v>
      </x:c>
      <x:c r="L74" s="74" t="str">
        <x:f>IF(E74="","",IF(C74="","Нет дня",IF(E74="В","Выходной",IF(LEN(TRIM($B$10))=0,"Нет имени",IF(COUNTIFS($B$10:$B$33,$B$10)&gt;1,"Повтор имени",IF(OR(E74=$B$42,E74=$B$43,E74=$B$44,E74=$B$45,E74=$B$46),IF(INDEX($I$42:$I$46,MATCH(E74,$B$42:$B$46,0))="Готово","Готово","Проверьте смену"),IF(OR(IFERROR(SEARCH("-",E74),0)=0,IFERROR(SEARCH("-",E74,SEARCH("-",E74)+1),0)&gt;0),"Нет кода",IF(OR(H74&lt;0,I74&lt;0),"Неверное время",IF(H74=I74,"Начало равно концу",IF(NOT(ISNUMBER($D$7)),"Проверьте перерыв",IF(OR($D$7&lt;0,$D$7&lt;&gt;INT($D$7)),"Проверьте перерыв",IF($D$7&gt;=ROUND(MOD(I74-H74,1)*1440,8),"Перерыв не меньше смены","Готово"))))))))))))</x:f>
        <x:v>Готово</x:v>
      </x:c>
      <x:c r="M74" s="3"/>
      <x:c r="N74" s="3"/>
      <x:c r="O74" s="3"/>
      <x:c r="P74" s="3"/>
      <x:c r="Q74" s="3"/>
      <x:c r="R74" s="3"/>
      <x:c r="S74" s="3"/>
      <x:c r="T74" s="3"/>
      <x:c r="U74" s="3"/>
      <x:c r="V74" s="3"/>
      <x:c r="W74" s="3"/>
      <x:c r="X74" s="3"/>
      <x:c r="Y74" s="3"/>
      <x:c r="Z74" s="3"/>
      <x:c r="AA74" s="3"/>
      <x:c r="AB74" s="3"/>
      <x:c r="AC74" s="3"/>
      <x:c r="AD74" s="3"/>
      <x:c r="AE74" s="3"/>
      <x:c r="AF74" s="3"/>
      <x:c r="AG74" s="3"/>
      <x:c r="AH74" s="3"/>
      <x:c r="AI74" s="3"/>
      <x:c r="AJ74" s="3"/>
      <x:c r="AK74" s="3"/>
    </x:row>
    <x:row r="75" ht="30" customHeight="1">
      <x:c r="A75" s="3"/>
      <x:c r="B75" s="69" t="str">
        <x:f>IF($B$10="","",$B$10)</x:f>
        <x:v>Анна</x:v>
      </x:c>
      <x:c r="C75" s="70" t="n">
        <x:f>IF(W$8="","",W$8)</x:f>
        <x:v>46346</x:v>
      </x:c>
      <x:c r="D75" s="69" t="str">
        <x:f>IF(W10="","",W10)</x:f>
        <x:v>Р</x:v>
      </x:c>
      <x:c r="E75" s="69" t="str">
        <x:f>IFERROR(UPPER(CONCATENATE("",SUBSTITUTE(CONCATENATE("",SUBSTITUTE(CONCATENATE("",SUBSTITUTE(TRIM(CONCATENATE("",D75))," ","")),"–","-")),"—","-"))),CONCATENATE("",D75))</x:f>
        <x:v>Р</x:v>
      </x:c>
      <x:c r="F75" s="69" t="str">
        <x:f>IFERROR(LEFT(CONCATENATE("[",E75),SEARCH("-",E75)),"")</x:f>
      </x:c>
      <x:c r="G75" s="69" t="str">
        <x:f>IFERROR(MID(CONCATENATE(E75,"]"),SEARCH("-",E75)+1,32),"")</x:f>
      </x:c>
      <x:c r="H75" s="71" t="n">
        <x:f>IF(OR(E75="",E75="В"),"",IF(OR(E75=$B$42,E75=$B$43,E75=$B$44,E75=$B$45,E75=$B$46),INDEX($E$42:$E$46,MATCH(E75,$B$42:$B$46,0)),IFERROR(IF(ISNUMBER(SEARCH(":",F75)),IF(AND(OR((LEN(F75)-1)=4,(LEN(F75)-1)=5),MID(F75,1+(LEN(F75)-1)-2,1)=":",ISNUMBER(VALUE(MID(F75,2,1))),IF((LEN(F75)-1)=5,ISNUMBER(VALUE(MID(F75,3,1))),TRUE),ISNUMBER(VALUE(MID(F75,1+(LEN(F75)-1)-1,1))),ISNUMBER(VALUE(MID(F75,1+(LEN(F75)-1),1))),VALUE(MID(F75,2,(LEN(F75)-1)-3))&lt;24,VALUE(MID(F75,1+(LEN(F75)-1)-1,2))&lt;60),VALUE(MID(F75,2,(LEN(F75)-1)-3))/24+VALUE(MID(F75,1+(LEN(F75)-1)-1,2))/1440,-1),IF(AND((LEN(F75)-1)&gt;=1,(LEN(F75)-1)&lt;=2,ISNUMBER(VALUE(MID(F75,2,1))),IF((LEN(F75)-1)=2,ISNUMBER(VALUE(MID(F75,3,1))),TRUE),VALUE(MID(F75,2,(LEN(F75)-1)))&lt;24),VALUE(MID(F75,2,(LEN(F75)-1)))/24,-1)),-1)))</x:f>
        <x:v>0.4166666666666667</x:v>
      </x:c>
      <x:c r="I75" s="71" t="n">
        <x:f>IF(OR(E75="",E75="В"),"",IF(OR(E75=$B$42,E75=$B$43,E75=$B$44,E75=$B$45,E75=$B$46),INDEX($F$42:$F$46,MATCH(E75,$B$42:$B$46,0)),IFERROR(IF(ISNUMBER(SEARCH(":",G75)),IF(AND(OR((LEN(G75)-1)=4,(LEN(G75)-1)=5),MID(G75,0+(LEN(G75)-1)-2,1)=":",ISNUMBER(VALUE(MID(G75,1,1))),IF((LEN(G75)-1)=5,ISNUMBER(VALUE(MID(G75,2,1))),TRUE),ISNUMBER(VALUE(MID(G75,0+(LEN(G75)-1)-1,1))),ISNUMBER(VALUE(MID(G75,0+(LEN(G75)-1),1))),VALUE(MID(G75,1,(LEN(G75)-1)-3))&lt;24,VALUE(MID(G75,0+(LEN(G75)-1)-1,2))&lt;60),VALUE(MID(G75,1,(LEN(G75)-1)-3))/24+VALUE(MID(G75,0+(LEN(G75)-1)-1,2))/1440,-1),IF(AND((LEN(G75)-1)&gt;=1,(LEN(G75)-1)&lt;=2,ISNUMBER(VALUE(MID(G75,1,1))),IF((LEN(G75)-1)=2,ISNUMBER(VALUE(MID(G75,2,1))),TRUE),VALUE(MID(G75,1,(LEN(G75)-1)))&lt;24),VALUE(MID(G75,1,(LEN(G75)-1)))/24,-1)),-1)))</x:f>
        <x:v>0.75</x:v>
      </x:c>
      <x:c r="J75" s="72" t="n">
        <x:f>IF(OR(E75="",E75="В"),0,IF(OR(E75=$B$42,E75=$B$43,E75=$B$44,E75=$B$45,E75=$B$46),INDEX($G$42:$G$46,MATCH(E75,$B$42:$B$46,0)),$D$7))</x:f>
        <x:v>30</x:v>
      </x:c>
      <x:c r="K75" s="73" t="n">
        <x:f>IF(OR(L75="",L75="Выходной"),0,IF(L75="Готово",ROUND(24*MOD(I75-H75,1)-J75/60,10),"Проверить"))</x:f>
        <x:v>7.5</x:v>
      </x:c>
      <x:c r="L75" s="74" t="str">
        <x:f>IF(E75="","",IF(C75="","Нет дня",IF(E75="В","Выходной",IF(LEN(TRIM($B$10))=0,"Нет имени",IF(COUNTIFS($B$10:$B$33,$B$10)&gt;1,"Повтор имени",IF(OR(E75=$B$42,E75=$B$43,E75=$B$44,E75=$B$45,E75=$B$46),IF(INDEX($I$42:$I$46,MATCH(E75,$B$42:$B$46,0))="Готово","Готово","Проверьте смену"),IF(OR(IFERROR(SEARCH("-",E75),0)=0,IFERROR(SEARCH("-",E75,SEARCH("-",E75)+1),0)&gt;0),"Нет кода",IF(OR(H75&lt;0,I75&lt;0),"Неверное время",IF(H75=I75,"Начало равно концу",IF(NOT(ISNUMBER($D$7)),"Проверьте перерыв",IF(OR($D$7&lt;0,$D$7&lt;&gt;INT($D$7)),"Проверьте перерыв",IF($D$7&gt;=ROUND(MOD(I75-H75,1)*1440,8),"Перерыв не меньше смены","Готово"))))))))))))</x:f>
        <x:v>Готово</x:v>
      </x:c>
      <x:c r="M75" s="3"/>
      <x:c r="N75" s="3"/>
      <x:c r="O75" s="3"/>
      <x:c r="P75" s="3"/>
      <x:c r="Q75" s="3"/>
      <x:c r="R75" s="3"/>
      <x:c r="S75" s="3"/>
      <x:c r="T75" s="3"/>
      <x:c r="U75" s="3"/>
      <x:c r="V75" s="3"/>
      <x:c r="W75" s="3"/>
      <x:c r="X75" s="3"/>
      <x:c r="Y75" s="3"/>
      <x:c r="Z75" s="3"/>
      <x:c r="AA75" s="3"/>
      <x:c r="AB75" s="3"/>
      <x:c r="AC75" s="3"/>
      <x:c r="AD75" s="3"/>
      <x:c r="AE75" s="3"/>
      <x:c r="AF75" s="3"/>
      <x:c r="AG75" s="3"/>
      <x:c r="AH75" s="3"/>
      <x:c r="AI75" s="3"/>
      <x:c r="AJ75" s="3"/>
      <x:c r="AK75" s="3"/>
    </x:row>
    <x:row r="76" ht="30" customHeight="1">
      <x:c r="A76" s="3"/>
      <x:c r="B76" s="69" t="str">
        <x:f>IF($B$10="","",$B$10)</x:f>
        <x:v>Анна</x:v>
      </x:c>
      <x:c r="C76" s="70" t="n">
        <x:f>IF(X$8="","",X$8)</x:f>
        <x:v>46347</x:v>
      </x:c>
      <x:c r="D76" s="69" t="str">
        <x:f>IF(X10="","",X10)</x:f>
        <x:v>Р</x:v>
      </x:c>
      <x:c r="E76" s="69" t="str">
        <x:f>IFERROR(UPPER(CONCATENATE("",SUBSTITUTE(CONCATENATE("",SUBSTITUTE(CONCATENATE("",SUBSTITUTE(TRIM(CONCATENATE("",D76))," ","")),"–","-")),"—","-"))),CONCATENATE("",D76))</x:f>
        <x:v>Р</x:v>
      </x:c>
      <x:c r="F76" s="69" t="str">
        <x:f>IFERROR(LEFT(CONCATENATE("[",E76),SEARCH("-",E76)),"")</x:f>
      </x:c>
      <x:c r="G76" s="69" t="str">
        <x:f>IFERROR(MID(CONCATENATE(E76,"]"),SEARCH("-",E76)+1,32),"")</x:f>
      </x:c>
      <x:c r="H76" s="71" t="n">
        <x:f>IF(OR(E76="",E76="В"),"",IF(OR(E76=$B$42,E76=$B$43,E76=$B$44,E76=$B$45,E76=$B$46),INDEX($E$42:$E$46,MATCH(E76,$B$42:$B$46,0)),IFERROR(IF(ISNUMBER(SEARCH(":",F76)),IF(AND(OR((LEN(F76)-1)=4,(LEN(F76)-1)=5),MID(F76,1+(LEN(F76)-1)-2,1)=":",ISNUMBER(VALUE(MID(F76,2,1))),IF((LEN(F76)-1)=5,ISNUMBER(VALUE(MID(F76,3,1))),TRUE),ISNUMBER(VALUE(MID(F76,1+(LEN(F76)-1)-1,1))),ISNUMBER(VALUE(MID(F76,1+(LEN(F76)-1),1))),VALUE(MID(F76,2,(LEN(F76)-1)-3))&lt;24,VALUE(MID(F76,1+(LEN(F76)-1)-1,2))&lt;60),VALUE(MID(F76,2,(LEN(F76)-1)-3))/24+VALUE(MID(F76,1+(LEN(F76)-1)-1,2))/1440,-1),IF(AND((LEN(F76)-1)&gt;=1,(LEN(F76)-1)&lt;=2,ISNUMBER(VALUE(MID(F76,2,1))),IF((LEN(F76)-1)=2,ISNUMBER(VALUE(MID(F76,3,1))),TRUE),VALUE(MID(F76,2,(LEN(F76)-1)))&lt;24),VALUE(MID(F76,2,(LEN(F76)-1)))/24,-1)),-1)))</x:f>
        <x:v>0.4166666666666667</x:v>
      </x:c>
      <x:c r="I76" s="71" t="n">
        <x:f>IF(OR(E76="",E76="В"),"",IF(OR(E76=$B$42,E76=$B$43,E76=$B$44,E76=$B$45,E76=$B$46),INDEX($F$42:$F$46,MATCH(E76,$B$42:$B$46,0)),IFERROR(IF(ISNUMBER(SEARCH(":",G76)),IF(AND(OR((LEN(G76)-1)=4,(LEN(G76)-1)=5),MID(G76,0+(LEN(G76)-1)-2,1)=":",ISNUMBER(VALUE(MID(G76,1,1))),IF((LEN(G76)-1)=5,ISNUMBER(VALUE(MID(G76,2,1))),TRUE),ISNUMBER(VALUE(MID(G76,0+(LEN(G76)-1)-1,1))),ISNUMBER(VALUE(MID(G76,0+(LEN(G76)-1),1))),VALUE(MID(G76,1,(LEN(G76)-1)-3))&lt;24,VALUE(MID(G76,0+(LEN(G76)-1)-1,2))&lt;60),VALUE(MID(G76,1,(LEN(G76)-1)-3))/24+VALUE(MID(G76,0+(LEN(G76)-1)-1,2))/1440,-1),IF(AND((LEN(G76)-1)&gt;=1,(LEN(G76)-1)&lt;=2,ISNUMBER(VALUE(MID(G76,1,1))),IF((LEN(G76)-1)=2,ISNUMBER(VALUE(MID(G76,2,1))),TRUE),VALUE(MID(G76,1,(LEN(G76)-1)))&lt;24),VALUE(MID(G76,1,(LEN(G76)-1)))/24,-1)),-1)))</x:f>
        <x:v>0.75</x:v>
      </x:c>
      <x:c r="J76" s="72" t="n">
        <x:f>IF(OR(E76="",E76="В"),0,IF(OR(E76=$B$42,E76=$B$43,E76=$B$44,E76=$B$45,E76=$B$46),INDEX($G$42:$G$46,MATCH(E76,$B$42:$B$46,0)),$D$7))</x:f>
        <x:v>30</x:v>
      </x:c>
      <x:c r="K76" s="73" t="n">
        <x:f>IF(OR(L76="",L76="Выходной"),0,IF(L76="Готово",ROUND(24*MOD(I76-H76,1)-J76/60,10),"Проверить"))</x:f>
        <x:v>7.5</x:v>
      </x:c>
      <x:c r="L76" s="74" t="str">
        <x:f>IF(E76="","",IF(C76="","Нет дня",IF(E76="В","Выходной",IF(LEN(TRIM($B$10))=0,"Нет имени",IF(COUNTIFS($B$10:$B$33,$B$10)&gt;1,"Повтор имени",IF(OR(E76=$B$42,E76=$B$43,E76=$B$44,E76=$B$45,E76=$B$46),IF(INDEX($I$42:$I$46,MATCH(E76,$B$42:$B$46,0))="Готово","Готово","Проверьте смену"),IF(OR(IFERROR(SEARCH("-",E76),0)=0,IFERROR(SEARCH("-",E76,SEARCH("-",E76)+1),0)&gt;0),"Нет кода",IF(OR(H76&lt;0,I76&lt;0),"Неверное время",IF(H76=I76,"Начало равно концу",IF(NOT(ISNUMBER($D$7)),"Проверьте перерыв",IF(OR($D$7&lt;0,$D$7&lt;&gt;INT($D$7)),"Проверьте перерыв",IF($D$7&gt;=ROUND(MOD(I76-H76,1)*1440,8),"Перерыв не меньше смены","Готово"))))))))))))</x:f>
        <x:v>Готово</x:v>
      </x:c>
      <x:c r="M76" s="3"/>
      <x:c r="N76" s="3"/>
      <x:c r="O76" s="3"/>
      <x:c r="P76" s="3"/>
      <x:c r="Q76" s="3"/>
      <x:c r="R76" s="3"/>
      <x:c r="S76" s="3"/>
      <x:c r="T76" s="3"/>
      <x:c r="U76" s="3"/>
      <x:c r="V76" s="3"/>
      <x:c r="W76" s="3"/>
      <x:c r="X76" s="3"/>
      <x:c r="Y76" s="3"/>
      <x:c r="Z76" s="3"/>
      <x:c r="AA76" s="3"/>
      <x:c r="AB76" s="3"/>
      <x:c r="AC76" s="3"/>
      <x:c r="AD76" s="3"/>
      <x:c r="AE76" s="3"/>
      <x:c r="AF76" s="3"/>
      <x:c r="AG76" s="3"/>
      <x:c r="AH76" s="3"/>
      <x:c r="AI76" s="3"/>
      <x:c r="AJ76" s="3"/>
      <x:c r="AK76" s="3"/>
    </x:row>
    <x:row r="77" ht="30" customHeight="1">
      <x:c r="A77" s="3"/>
      <x:c r="B77" s="69" t="str">
        <x:f>IF($B$10="","",$B$10)</x:f>
        <x:v>Анна</x:v>
      </x:c>
      <x:c r="C77" s="70" t="n">
        <x:f>IF(Y$8="","",Y$8)</x:f>
        <x:v>46348</x:v>
      </x:c>
      <x:c r="D77" s="69" t="str">
        <x:f>IF(Y10="","",Y10)</x:f>
        <x:v>Р</x:v>
      </x:c>
      <x:c r="E77" s="69" t="str">
        <x:f>IFERROR(UPPER(CONCATENATE("",SUBSTITUTE(CONCATENATE("",SUBSTITUTE(CONCATENATE("",SUBSTITUTE(TRIM(CONCATENATE("",D77))," ","")),"–","-")),"—","-"))),CONCATENATE("",D77))</x:f>
        <x:v>Р</x:v>
      </x:c>
      <x:c r="F77" s="69" t="str">
        <x:f>IFERROR(LEFT(CONCATENATE("[",E77),SEARCH("-",E77)),"")</x:f>
      </x:c>
      <x:c r="G77" s="69" t="str">
        <x:f>IFERROR(MID(CONCATENATE(E77,"]"),SEARCH("-",E77)+1,32),"")</x:f>
      </x:c>
      <x:c r="H77" s="71" t="n">
        <x:f>IF(OR(E77="",E77="В"),"",IF(OR(E77=$B$42,E77=$B$43,E77=$B$44,E77=$B$45,E77=$B$46),INDEX($E$42:$E$46,MATCH(E77,$B$42:$B$46,0)),IFERROR(IF(ISNUMBER(SEARCH(":",F77)),IF(AND(OR((LEN(F77)-1)=4,(LEN(F77)-1)=5),MID(F77,1+(LEN(F77)-1)-2,1)=":",ISNUMBER(VALUE(MID(F77,2,1))),IF((LEN(F77)-1)=5,ISNUMBER(VALUE(MID(F77,3,1))),TRUE),ISNUMBER(VALUE(MID(F77,1+(LEN(F77)-1)-1,1))),ISNUMBER(VALUE(MID(F77,1+(LEN(F77)-1),1))),VALUE(MID(F77,2,(LEN(F77)-1)-3))&lt;24,VALUE(MID(F77,1+(LEN(F77)-1)-1,2))&lt;60),VALUE(MID(F77,2,(LEN(F77)-1)-3))/24+VALUE(MID(F77,1+(LEN(F77)-1)-1,2))/1440,-1),IF(AND((LEN(F77)-1)&gt;=1,(LEN(F77)-1)&lt;=2,ISNUMBER(VALUE(MID(F77,2,1))),IF((LEN(F77)-1)=2,ISNUMBER(VALUE(MID(F77,3,1))),TRUE),VALUE(MID(F77,2,(LEN(F77)-1)))&lt;24),VALUE(MID(F77,2,(LEN(F77)-1)))/24,-1)),-1)))</x:f>
        <x:v>0.4166666666666667</x:v>
      </x:c>
      <x:c r="I77" s="71" t="n">
        <x:f>IF(OR(E77="",E77="В"),"",IF(OR(E77=$B$42,E77=$B$43,E77=$B$44,E77=$B$45,E77=$B$46),INDEX($F$42:$F$46,MATCH(E77,$B$42:$B$46,0)),IFERROR(IF(ISNUMBER(SEARCH(":",G77)),IF(AND(OR((LEN(G77)-1)=4,(LEN(G77)-1)=5),MID(G77,0+(LEN(G77)-1)-2,1)=":",ISNUMBER(VALUE(MID(G77,1,1))),IF((LEN(G77)-1)=5,ISNUMBER(VALUE(MID(G77,2,1))),TRUE),ISNUMBER(VALUE(MID(G77,0+(LEN(G77)-1)-1,1))),ISNUMBER(VALUE(MID(G77,0+(LEN(G77)-1),1))),VALUE(MID(G77,1,(LEN(G77)-1)-3))&lt;24,VALUE(MID(G77,0+(LEN(G77)-1)-1,2))&lt;60),VALUE(MID(G77,1,(LEN(G77)-1)-3))/24+VALUE(MID(G77,0+(LEN(G77)-1)-1,2))/1440,-1),IF(AND((LEN(G77)-1)&gt;=1,(LEN(G77)-1)&lt;=2,ISNUMBER(VALUE(MID(G77,1,1))),IF((LEN(G77)-1)=2,ISNUMBER(VALUE(MID(G77,2,1))),TRUE),VALUE(MID(G77,1,(LEN(G77)-1)))&lt;24),VALUE(MID(G77,1,(LEN(G77)-1)))/24,-1)),-1)))</x:f>
        <x:v>0.75</x:v>
      </x:c>
      <x:c r="J77" s="72" t="n">
        <x:f>IF(OR(E77="",E77="В"),0,IF(OR(E77=$B$42,E77=$B$43,E77=$B$44,E77=$B$45,E77=$B$46),INDEX($G$42:$G$46,MATCH(E77,$B$42:$B$46,0)),$D$7))</x:f>
        <x:v>30</x:v>
      </x:c>
      <x:c r="K77" s="73" t="n">
        <x:f>IF(OR(L77="",L77="Выходной"),0,IF(L77="Готово",ROUND(24*MOD(I77-H77,1)-J77/60,10),"Проверить"))</x:f>
        <x:v>7.5</x:v>
      </x:c>
      <x:c r="L77" s="74" t="str">
        <x:f>IF(E77="","",IF(C77="","Нет дня",IF(E77="В","Выходной",IF(LEN(TRIM($B$10))=0,"Нет имени",IF(COUNTIFS($B$10:$B$33,$B$10)&gt;1,"Повтор имени",IF(OR(E77=$B$42,E77=$B$43,E77=$B$44,E77=$B$45,E77=$B$46),IF(INDEX($I$42:$I$46,MATCH(E77,$B$42:$B$46,0))="Готово","Готово","Проверьте смену"),IF(OR(IFERROR(SEARCH("-",E77),0)=0,IFERROR(SEARCH("-",E77,SEARCH("-",E77)+1),0)&gt;0),"Нет кода",IF(OR(H77&lt;0,I77&lt;0),"Неверное время",IF(H77=I77,"Начало равно концу",IF(NOT(ISNUMBER($D$7)),"Проверьте перерыв",IF(OR($D$7&lt;0,$D$7&lt;&gt;INT($D$7)),"Проверьте перерыв",IF($D$7&gt;=ROUND(MOD(I77-H77,1)*1440,8),"Перерыв не меньше смены","Готово"))))))))))))</x:f>
        <x:v>Готово</x:v>
      </x:c>
      <x:c r="M77" s="3"/>
      <x:c r="N77" s="3"/>
      <x:c r="O77" s="3"/>
      <x:c r="P77" s="3"/>
      <x:c r="Q77" s="3"/>
      <x:c r="R77" s="3"/>
      <x:c r="S77" s="3"/>
      <x:c r="T77" s="3"/>
      <x:c r="U77" s="3"/>
      <x:c r="V77" s="3"/>
      <x:c r="W77" s="3"/>
      <x:c r="X77" s="3"/>
      <x:c r="Y77" s="3"/>
      <x:c r="Z77" s="3"/>
      <x:c r="AA77" s="3"/>
      <x:c r="AB77" s="3"/>
      <x:c r="AC77" s="3"/>
      <x:c r="AD77" s="3"/>
      <x:c r="AE77" s="3"/>
      <x:c r="AF77" s="3"/>
      <x:c r="AG77" s="3"/>
      <x:c r="AH77" s="3"/>
      <x:c r="AI77" s="3"/>
      <x:c r="AJ77" s="3"/>
      <x:c r="AK77" s="3"/>
    </x:row>
    <x:row r="78" ht="30" customHeight="1">
      <x:c r="A78" s="3"/>
      <x:c r="B78" s="69" t="str">
        <x:f>IF($B$10="","",$B$10)</x:f>
        <x:v>Анна</x:v>
      </x:c>
      <x:c r="C78" s="70" t="n">
        <x:f>IF(Z$8="","",Z$8)</x:f>
        <x:v>46349</x:v>
      </x:c>
      <x:c r="D78" s="69" t="str">
        <x:f>IF(Z10="","",Z10)</x:f>
        <x:v>В</x:v>
      </x:c>
      <x:c r="E78" s="69" t="str">
        <x:f>IFERROR(UPPER(CONCATENATE("",SUBSTITUTE(CONCATENATE("",SUBSTITUTE(CONCATENATE("",SUBSTITUTE(TRIM(CONCATENATE("",D78))," ","")),"–","-")),"—","-"))),CONCATENATE("",D78))</x:f>
        <x:v>В</x:v>
      </x:c>
      <x:c r="F78" s="69" t="str">
        <x:f>IFERROR(LEFT(CONCATENATE("[",E78),SEARCH("-",E78)),"")</x:f>
      </x:c>
      <x:c r="G78" s="69" t="str">
        <x:f>IFERROR(MID(CONCATENATE(E78,"]"),SEARCH("-",E78)+1,32),"")</x:f>
      </x:c>
      <x:c r="H78" s="71" t="str">
        <x:f>IF(OR(E78="",E78="В"),"",IF(OR(E78=$B$42,E78=$B$43,E78=$B$44,E78=$B$45,E78=$B$46),INDEX($E$42:$E$46,MATCH(E78,$B$42:$B$46,0)),IFERROR(IF(ISNUMBER(SEARCH(":",F78)),IF(AND(OR((LEN(F78)-1)=4,(LEN(F78)-1)=5),MID(F78,1+(LEN(F78)-1)-2,1)=":",ISNUMBER(VALUE(MID(F78,2,1))),IF((LEN(F78)-1)=5,ISNUMBER(VALUE(MID(F78,3,1))),TRUE),ISNUMBER(VALUE(MID(F78,1+(LEN(F78)-1)-1,1))),ISNUMBER(VALUE(MID(F78,1+(LEN(F78)-1),1))),VALUE(MID(F78,2,(LEN(F78)-1)-3))&lt;24,VALUE(MID(F78,1+(LEN(F78)-1)-1,2))&lt;60),VALUE(MID(F78,2,(LEN(F78)-1)-3))/24+VALUE(MID(F78,1+(LEN(F78)-1)-1,2))/1440,-1),IF(AND((LEN(F78)-1)&gt;=1,(LEN(F78)-1)&lt;=2,ISNUMBER(VALUE(MID(F78,2,1))),IF((LEN(F78)-1)=2,ISNUMBER(VALUE(MID(F78,3,1))),TRUE),VALUE(MID(F78,2,(LEN(F78)-1)))&lt;24),VALUE(MID(F78,2,(LEN(F78)-1)))/24,-1)),-1)))</x:f>
      </x:c>
      <x:c r="I78" s="71" t="str">
        <x:f>IF(OR(E78="",E78="В"),"",IF(OR(E78=$B$42,E78=$B$43,E78=$B$44,E78=$B$45,E78=$B$46),INDEX($F$42:$F$46,MATCH(E78,$B$42:$B$46,0)),IFERROR(IF(ISNUMBER(SEARCH(":",G78)),IF(AND(OR((LEN(G78)-1)=4,(LEN(G78)-1)=5),MID(G78,0+(LEN(G78)-1)-2,1)=":",ISNUMBER(VALUE(MID(G78,1,1))),IF((LEN(G78)-1)=5,ISNUMBER(VALUE(MID(G78,2,1))),TRUE),ISNUMBER(VALUE(MID(G78,0+(LEN(G78)-1)-1,1))),ISNUMBER(VALUE(MID(G78,0+(LEN(G78)-1),1))),VALUE(MID(G78,1,(LEN(G78)-1)-3))&lt;24,VALUE(MID(G78,0+(LEN(G78)-1)-1,2))&lt;60),VALUE(MID(G78,1,(LEN(G78)-1)-3))/24+VALUE(MID(G78,0+(LEN(G78)-1)-1,2))/1440,-1),IF(AND((LEN(G78)-1)&gt;=1,(LEN(G78)-1)&lt;=2,ISNUMBER(VALUE(MID(G78,1,1))),IF((LEN(G78)-1)=2,ISNUMBER(VALUE(MID(G78,2,1))),TRUE),VALUE(MID(G78,1,(LEN(G78)-1)))&lt;24),VALUE(MID(G78,1,(LEN(G78)-1)))/24,-1)),-1)))</x:f>
      </x:c>
      <x:c r="J78" s="72" t="n">
        <x:f>IF(OR(E78="",E78="В"),0,IF(OR(E78=$B$42,E78=$B$43,E78=$B$44,E78=$B$45,E78=$B$46),INDEX($G$42:$G$46,MATCH(E78,$B$42:$B$46,0)),$D$7))</x:f>
        <x:v>0</x:v>
      </x:c>
      <x:c r="K78" s="73" t="n">
        <x:f>IF(OR(L78="",L78="Выходной"),0,IF(L78="Готово",ROUND(24*MOD(I78-H78,1)-J78/60,10),"Проверить"))</x:f>
        <x:v>0</x:v>
      </x:c>
      <x:c r="L78" s="74" t="str">
        <x:f>IF(E78="","",IF(C78="","Нет дня",IF(E78="В","Выходной",IF(LEN(TRIM($B$10))=0,"Нет имени",IF(COUNTIFS($B$10:$B$33,$B$10)&gt;1,"Повтор имени",IF(OR(E78=$B$42,E78=$B$43,E78=$B$44,E78=$B$45,E78=$B$46),IF(INDEX($I$42:$I$46,MATCH(E78,$B$42:$B$46,0))="Готово","Готово","Проверьте смену"),IF(OR(IFERROR(SEARCH("-",E78),0)=0,IFERROR(SEARCH("-",E78,SEARCH("-",E78)+1),0)&gt;0),"Нет кода",IF(OR(H78&lt;0,I78&lt;0),"Неверное время",IF(H78=I78,"Начало равно концу",IF(NOT(ISNUMBER($D$7)),"Проверьте перерыв",IF(OR($D$7&lt;0,$D$7&lt;&gt;INT($D$7)),"Проверьте перерыв",IF($D$7&gt;=ROUND(MOD(I78-H78,1)*1440,8),"Перерыв не меньше смены","Готово"))))))))))))</x:f>
        <x:v>Выходной</x:v>
      </x:c>
      <x:c r="M78" s="3"/>
      <x:c r="N78" s="3"/>
      <x:c r="O78" s="3"/>
      <x:c r="P78" s="3"/>
      <x:c r="Q78" s="3"/>
      <x:c r="R78" s="3"/>
      <x:c r="S78" s="3"/>
      <x:c r="T78" s="3"/>
      <x:c r="U78" s="3"/>
      <x:c r="V78" s="3"/>
      <x:c r="W78" s="3"/>
      <x:c r="X78" s="3"/>
      <x:c r="Y78" s="3"/>
      <x:c r="Z78" s="3"/>
      <x:c r="AA78" s="3"/>
      <x:c r="AB78" s="3"/>
      <x:c r="AC78" s="3"/>
      <x:c r="AD78" s="3"/>
      <x:c r="AE78" s="3"/>
      <x:c r="AF78" s="3"/>
      <x:c r="AG78" s="3"/>
      <x:c r="AH78" s="3"/>
      <x:c r="AI78" s="3"/>
      <x:c r="AJ78" s="3"/>
      <x:c r="AK78" s="3"/>
    </x:row>
    <x:row r="79" ht="30" customHeight="1">
      <x:c r="A79" s="3"/>
      <x:c r="B79" s="69" t="str">
        <x:f>IF($B$10="","",$B$10)</x:f>
        <x:v>Анна</x:v>
      </x:c>
      <x:c r="C79" s="70" t="n">
        <x:f>IF(AA$8="","",AA$8)</x:f>
        <x:v>46350</x:v>
      </x:c>
      <x:c r="D79" s="69" t="str">
        <x:f>IF(AA10="","",AA10)</x:f>
        <x:v>В</x:v>
      </x:c>
      <x:c r="E79" s="69" t="str">
        <x:f>IFERROR(UPPER(CONCATENATE("",SUBSTITUTE(CONCATENATE("",SUBSTITUTE(CONCATENATE("",SUBSTITUTE(TRIM(CONCATENATE("",D79))," ","")),"–","-")),"—","-"))),CONCATENATE("",D79))</x:f>
        <x:v>В</x:v>
      </x:c>
      <x:c r="F79" s="69" t="str">
        <x:f>IFERROR(LEFT(CONCATENATE("[",E79),SEARCH("-",E79)),"")</x:f>
      </x:c>
      <x:c r="G79" s="69" t="str">
        <x:f>IFERROR(MID(CONCATENATE(E79,"]"),SEARCH("-",E79)+1,32),"")</x:f>
      </x:c>
      <x:c r="H79" s="71" t="str">
        <x:f>IF(OR(E79="",E79="В"),"",IF(OR(E79=$B$42,E79=$B$43,E79=$B$44,E79=$B$45,E79=$B$46),INDEX($E$42:$E$46,MATCH(E79,$B$42:$B$46,0)),IFERROR(IF(ISNUMBER(SEARCH(":",F79)),IF(AND(OR((LEN(F79)-1)=4,(LEN(F79)-1)=5),MID(F79,1+(LEN(F79)-1)-2,1)=":",ISNUMBER(VALUE(MID(F79,2,1))),IF((LEN(F79)-1)=5,ISNUMBER(VALUE(MID(F79,3,1))),TRUE),ISNUMBER(VALUE(MID(F79,1+(LEN(F79)-1)-1,1))),ISNUMBER(VALUE(MID(F79,1+(LEN(F79)-1),1))),VALUE(MID(F79,2,(LEN(F79)-1)-3))&lt;24,VALUE(MID(F79,1+(LEN(F79)-1)-1,2))&lt;60),VALUE(MID(F79,2,(LEN(F79)-1)-3))/24+VALUE(MID(F79,1+(LEN(F79)-1)-1,2))/1440,-1),IF(AND((LEN(F79)-1)&gt;=1,(LEN(F79)-1)&lt;=2,ISNUMBER(VALUE(MID(F79,2,1))),IF((LEN(F79)-1)=2,ISNUMBER(VALUE(MID(F79,3,1))),TRUE),VALUE(MID(F79,2,(LEN(F79)-1)))&lt;24),VALUE(MID(F79,2,(LEN(F79)-1)))/24,-1)),-1)))</x:f>
      </x:c>
      <x:c r="I79" s="71" t="str">
        <x:f>IF(OR(E79="",E79="В"),"",IF(OR(E79=$B$42,E79=$B$43,E79=$B$44,E79=$B$45,E79=$B$46),INDEX($F$42:$F$46,MATCH(E79,$B$42:$B$46,0)),IFERROR(IF(ISNUMBER(SEARCH(":",G79)),IF(AND(OR((LEN(G79)-1)=4,(LEN(G79)-1)=5),MID(G79,0+(LEN(G79)-1)-2,1)=":",ISNUMBER(VALUE(MID(G79,1,1))),IF((LEN(G79)-1)=5,ISNUMBER(VALUE(MID(G79,2,1))),TRUE),ISNUMBER(VALUE(MID(G79,0+(LEN(G79)-1)-1,1))),ISNUMBER(VALUE(MID(G79,0+(LEN(G79)-1),1))),VALUE(MID(G79,1,(LEN(G79)-1)-3))&lt;24,VALUE(MID(G79,0+(LEN(G79)-1)-1,2))&lt;60),VALUE(MID(G79,1,(LEN(G79)-1)-3))/24+VALUE(MID(G79,0+(LEN(G79)-1)-1,2))/1440,-1),IF(AND((LEN(G79)-1)&gt;=1,(LEN(G79)-1)&lt;=2,ISNUMBER(VALUE(MID(G79,1,1))),IF((LEN(G79)-1)=2,ISNUMBER(VALUE(MID(G79,2,1))),TRUE),VALUE(MID(G79,1,(LEN(G79)-1)))&lt;24),VALUE(MID(G79,1,(LEN(G79)-1)))/24,-1)),-1)))</x:f>
      </x:c>
      <x:c r="J79" s="72" t="n">
        <x:f>IF(OR(E79="",E79="В"),0,IF(OR(E79=$B$42,E79=$B$43,E79=$B$44,E79=$B$45,E79=$B$46),INDEX($G$42:$G$46,MATCH(E79,$B$42:$B$46,0)),$D$7))</x:f>
        <x:v>0</x:v>
      </x:c>
      <x:c r="K79" s="73" t="n">
        <x:f>IF(OR(L79="",L79="Выходной"),0,IF(L79="Готово",ROUND(24*MOD(I79-H79,1)-J79/60,10),"Проверить"))</x:f>
        <x:v>0</x:v>
      </x:c>
      <x:c r="L79" s="74" t="str">
        <x:f>IF(E79="","",IF(C79="","Нет дня",IF(E79="В","Выходной",IF(LEN(TRIM($B$10))=0,"Нет имени",IF(COUNTIFS($B$10:$B$33,$B$10)&gt;1,"Повтор имени",IF(OR(E79=$B$42,E79=$B$43,E79=$B$44,E79=$B$45,E79=$B$46),IF(INDEX($I$42:$I$46,MATCH(E79,$B$42:$B$46,0))="Готово","Готово","Проверьте смену"),IF(OR(IFERROR(SEARCH("-",E79),0)=0,IFERROR(SEARCH("-",E79,SEARCH("-",E79)+1),0)&gt;0),"Нет кода",IF(OR(H79&lt;0,I79&lt;0),"Неверное время",IF(H79=I79,"Начало равно концу",IF(NOT(ISNUMBER($D$7)),"Проверьте перерыв",IF(OR($D$7&lt;0,$D$7&lt;&gt;INT($D$7)),"Проверьте перерыв",IF($D$7&gt;=ROUND(MOD(I79-H79,1)*1440,8),"Перерыв не меньше смены","Готово"))))))))))))</x:f>
        <x:v>Выходной</x:v>
      </x:c>
      <x:c r="M79" s="3"/>
      <x:c r="N79" s="3"/>
      <x:c r="O79" s="3"/>
      <x:c r="P79" s="3"/>
      <x:c r="Q79" s="3"/>
      <x:c r="R79" s="3"/>
      <x:c r="S79" s="3"/>
      <x:c r="T79" s="3"/>
      <x:c r="U79" s="3"/>
      <x:c r="V79" s="3"/>
      <x:c r="W79" s="3"/>
      <x:c r="X79" s="3"/>
      <x:c r="Y79" s="3"/>
      <x:c r="Z79" s="3"/>
      <x:c r="AA79" s="3"/>
      <x:c r="AB79" s="3"/>
      <x:c r="AC79" s="3"/>
      <x:c r="AD79" s="3"/>
      <x:c r="AE79" s="3"/>
      <x:c r="AF79" s="3"/>
      <x:c r="AG79" s="3"/>
      <x:c r="AH79" s="3"/>
      <x:c r="AI79" s="3"/>
      <x:c r="AJ79" s="3"/>
      <x:c r="AK79" s="3"/>
    </x:row>
    <x:row r="80" ht="30" customHeight="1">
      <x:c r="A80" s="3"/>
      <x:c r="B80" s="69" t="str">
        <x:f>IF($B$10="","",$B$10)</x:f>
        <x:v>Анна</x:v>
      </x:c>
      <x:c r="C80" s="70" t="n">
        <x:f>IF(AB$8="","",AB$8)</x:f>
        <x:v>46351</x:v>
      </x:c>
      <x:c r="D80" s="69" t="str">
        <x:f>IF(AB10="","",AB10)</x:f>
        <x:v>Р</x:v>
      </x:c>
      <x:c r="E80" s="69" t="str">
        <x:f>IFERROR(UPPER(CONCATENATE("",SUBSTITUTE(CONCATENATE("",SUBSTITUTE(CONCATENATE("",SUBSTITUTE(TRIM(CONCATENATE("",D80))," ","")),"–","-")),"—","-"))),CONCATENATE("",D80))</x:f>
        <x:v>Р</x:v>
      </x:c>
      <x:c r="F80" s="69" t="str">
        <x:f>IFERROR(LEFT(CONCATENATE("[",E80),SEARCH("-",E80)),"")</x:f>
      </x:c>
      <x:c r="G80" s="69" t="str">
        <x:f>IFERROR(MID(CONCATENATE(E80,"]"),SEARCH("-",E80)+1,32),"")</x:f>
      </x:c>
      <x:c r="H80" s="71" t="n">
        <x:f>IF(OR(E80="",E80="В"),"",IF(OR(E80=$B$42,E80=$B$43,E80=$B$44,E80=$B$45,E80=$B$46),INDEX($E$42:$E$46,MATCH(E80,$B$42:$B$46,0)),IFERROR(IF(ISNUMBER(SEARCH(":",F80)),IF(AND(OR((LEN(F80)-1)=4,(LEN(F80)-1)=5),MID(F80,1+(LEN(F80)-1)-2,1)=":",ISNUMBER(VALUE(MID(F80,2,1))),IF((LEN(F80)-1)=5,ISNUMBER(VALUE(MID(F80,3,1))),TRUE),ISNUMBER(VALUE(MID(F80,1+(LEN(F80)-1)-1,1))),ISNUMBER(VALUE(MID(F80,1+(LEN(F80)-1),1))),VALUE(MID(F80,2,(LEN(F80)-1)-3))&lt;24,VALUE(MID(F80,1+(LEN(F80)-1)-1,2))&lt;60),VALUE(MID(F80,2,(LEN(F80)-1)-3))/24+VALUE(MID(F80,1+(LEN(F80)-1)-1,2))/1440,-1),IF(AND((LEN(F80)-1)&gt;=1,(LEN(F80)-1)&lt;=2,ISNUMBER(VALUE(MID(F80,2,1))),IF((LEN(F80)-1)=2,ISNUMBER(VALUE(MID(F80,3,1))),TRUE),VALUE(MID(F80,2,(LEN(F80)-1)))&lt;24),VALUE(MID(F80,2,(LEN(F80)-1)))/24,-1)),-1)))</x:f>
        <x:v>0.4166666666666667</x:v>
      </x:c>
      <x:c r="I80" s="71" t="n">
        <x:f>IF(OR(E80="",E80="В"),"",IF(OR(E80=$B$42,E80=$B$43,E80=$B$44,E80=$B$45,E80=$B$46),INDEX($F$42:$F$46,MATCH(E80,$B$42:$B$46,0)),IFERROR(IF(ISNUMBER(SEARCH(":",G80)),IF(AND(OR((LEN(G80)-1)=4,(LEN(G80)-1)=5),MID(G80,0+(LEN(G80)-1)-2,1)=":",ISNUMBER(VALUE(MID(G80,1,1))),IF((LEN(G80)-1)=5,ISNUMBER(VALUE(MID(G80,2,1))),TRUE),ISNUMBER(VALUE(MID(G80,0+(LEN(G80)-1)-1,1))),ISNUMBER(VALUE(MID(G80,0+(LEN(G80)-1),1))),VALUE(MID(G80,1,(LEN(G80)-1)-3))&lt;24,VALUE(MID(G80,0+(LEN(G80)-1)-1,2))&lt;60),VALUE(MID(G80,1,(LEN(G80)-1)-3))/24+VALUE(MID(G80,0+(LEN(G80)-1)-1,2))/1440,-1),IF(AND((LEN(G80)-1)&gt;=1,(LEN(G80)-1)&lt;=2,ISNUMBER(VALUE(MID(G80,1,1))),IF((LEN(G80)-1)=2,ISNUMBER(VALUE(MID(G80,2,1))),TRUE),VALUE(MID(G80,1,(LEN(G80)-1)))&lt;24),VALUE(MID(G80,1,(LEN(G80)-1)))/24,-1)),-1)))</x:f>
        <x:v>0.75</x:v>
      </x:c>
      <x:c r="J80" s="72" t="n">
        <x:f>IF(OR(E80="",E80="В"),0,IF(OR(E80=$B$42,E80=$B$43,E80=$B$44,E80=$B$45,E80=$B$46),INDEX($G$42:$G$46,MATCH(E80,$B$42:$B$46,0)),$D$7))</x:f>
        <x:v>30</x:v>
      </x:c>
      <x:c r="K80" s="73" t="n">
        <x:f>IF(OR(L80="",L80="Выходной"),0,IF(L80="Готово",ROUND(24*MOD(I80-H80,1)-J80/60,10),"Проверить"))</x:f>
        <x:v>7.5</x:v>
      </x:c>
      <x:c r="L80" s="74" t="str">
        <x:f>IF(E80="","",IF(C80="","Нет дня",IF(E80="В","Выходной",IF(LEN(TRIM($B$10))=0,"Нет имени",IF(COUNTIFS($B$10:$B$33,$B$10)&gt;1,"Повтор имени",IF(OR(E80=$B$42,E80=$B$43,E80=$B$44,E80=$B$45,E80=$B$46),IF(INDEX($I$42:$I$46,MATCH(E80,$B$42:$B$46,0))="Готово","Готово","Проверьте смену"),IF(OR(IFERROR(SEARCH("-",E80),0)=0,IFERROR(SEARCH("-",E80,SEARCH("-",E80)+1),0)&gt;0),"Нет кода",IF(OR(H80&lt;0,I80&lt;0),"Неверное время",IF(H80=I80,"Начало равно концу",IF(NOT(ISNUMBER($D$7)),"Проверьте перерыв",IF(OR($D$7&lt;0,$D$7&lt;&gt;INT($D$7)),"Проверьте перерыв",IF($D$7&gt;=ROUND(MOD(I80-H80,1)*1440,8),"Перерыв не меньше смены","Готово"))))))))))))</x:f>
        <x:v>Готово</x:v>
      </x:c>
      <x:c r="M80" s="3"/>
      <x:c r="N80" s="3"/>
      <x:c r="O80" s="3"/>
      <x:c r="P80" s="3"/>
      <x:c r="Q80" s="3"/>
      <x:c r="R80" s="3"/>
      <x:c r="S80" s="3"/>
      <x:c r="T80" s="3"/>
      <x:c r="U80" s="3"/>
      <x:c r="V80" s="3"/>
      <x:c r="W80" s="3"/>
      <x:c r="X80" s="3"/>
      <x:c r="Y80" s="3"/>
      <x:c r="Z80" s="3"/>
      <x:c r="AA80" s="3"/>
      <x:c r="AB80" s="3"/>
      <x:c r="AC80" s="3"/>
      <x:c r="AD80" s="3"/>
      <x:c r="AE80" s="3"/>
      <x:c r="AF80" s="3"/>
      <x:c r="AG80" s="3"/>
      <x:c r="AH80" s="3"/>
      <x:c r="AI80" s="3"/>
      <x:c r="AJ80" s="3"/>
      <x:c r="AK80" s="3"/>
    </x:row>
    <x:row r="81" ht="30" customHeight="1">
      <x:c r="A81" s="3"/>
      <x:c r="B81" s="69" t="str">
        <x:f>IF($B$10="","",$B$10)</x:f>
        <x:v>Анна</x:v>
      </x:c>
      <x:c r="C81" s="70" t="n">
        <x:f>IF(AC$8="","",AC$8)</x:f>
        <x:v>46352</x:v>
      </x:c>
      <x:c r="D81" s="69" t="str">
        <x:f>IF(AC10="","",AC10)</x:f>
        <x:v>Р</x:v>
      </x:c>
      <x:c r="E81" s="69" t="str">
        <x:f>IFERROR(UPPER(CONCATENATE("",SUBSTITUTE(CONCATENATE("",SUBSTITUTE(CONCATENATE("",SUBSTITUTE(TRIM(CONCATENATE("",D81))," ","")),"–","-")),"—","-"))),CONCATENATE("",D81))</x:f>
        <x:v>Р</x:v>
      </x:c>
      <x:c r="F81" s="69" t="str">
        <x:f>IFERROR(LEFT(CONCATENATE("[",E81),SEARCH("-",E81)),"")</x:f>
      </x:c>
      <x:c r="G81" s="69" t="str">
        <x:f>IFERROR(MID(CONCATENATE(E81,"]"),SEARCH("-",E81)+1,32),"")</x:f>
      </x:c>
      <x:c r="H81" s="71" t="n">
        <x:f>IF(OR(E81="",E81="В"),"",IF(OR(E81=$B$42,E81=$B$43,E81=$B$44,E81=$B$45,E81=$B$46),INDEX($E$42:$E$46,MATCH(E81,$B$42:$B$46,0)),IFERROR(IF(ISNUMBER(SEARCH(":",F81)),IF(AND(OR((LEN(F81)-1)=4,(LEN(F81)-1)=5),MID(F81,1+(LEN(F81)-1)-2,1)=":",ISNUMBER(VALUE(MID(F81,2,1))),IF((LEN(F81)-1)=5,ISNUMBER(VALUE(MID(F81,3,1))),TRUE),ISNUMBER(VALUE(MID(F81,1+(LEN(F81)-1)-1,1))),ISNUMBER(VALUE(MID(F81,1+(LEN(F81)-1),1))),VALUE(MID(F81,2,(LEN(F81)-1)-3))&lt;24,VALUE(MID(F81,1+(LEN(F81)-1)-1,2))&lt;60),VALUE(MID(F81,2,(LEN(F81)-1)-3))/24+VALUE(MID(F81,1+(LEN(F81)-1)-1,2))/1440,-1),IF(AND((LEN(F81)-1)&gt;=1,(LEN(F81)-1)&lt;=2,ISNUMBER(VALUE(MID(F81,2,1))),IF((LEN(F81)-1)=2,ISNUMBER(VALUE(MID(F81,3,1))),TRUE),VALUE(MID(F81,2,(LEN(F81)-1)))&lt;24),VALUE(MID(F81,2,(LEN(F81)-1)))/24,-1)),-1)))</x:f>
        <x:v>0.4166666666666667</x:v>
      </x:c>
      <x:c r="I81" s="71" t="n">
        <x:f>IF(OR(E81="",E81="В"),"",IF(OR(E81=$B$42,E81=$B$43,E81=$B$44,E81=$B$45,E81=$B$46),INDEX($F$42:$F$46,MATCH(E81,$B$42:$B$46,0)),IFERROR(IF(ISNUMBER(SEARCH(":",G81)),IF(AND(OR((LEN(G81)-1)=4,(LEN(G81)-1)=5),MID(G81,0+(LEN(G81)-1)-2,1)=":",ISNUMBER(VALUE(MID(G81,1,1))),IF((LEN(G81)-1)=5,ISNUMBER(VALUE(MID(G81,2,1))),TRUE),ISNUMBER(VALUE(MID(G81,0+(LEN(G81)-1)-1,1))),ISNUMBER(VALUE(MID(G81,0+(LEN(G81)-1),1))),VALUE(MID(G81,1,(LEN(G81)-1)-3))&lt;24,VALUE(MID(G81,0+(LEN(G81)-1)-1,2))&lt;60),VALUE(MID(G81,1,(LEN(G81)-1)-3))/24+VALUE(MID(G81,0+(LEN(G81)-1)-1,2))/1440,-1),IF(AND((LEN(G81)-1)&gt;=1,(LEN(G81)-1)&lt;=2,ISNUMBER(VALUE(MID(G81,1,1))),IF((LEN(G81)-1)=2,ISNUMBER(VALUE(MID(G81,2,1))),TRUE),VALUE(MID(G81,1,(LEN(G81)-1)))&lt;24),VALUE(MID(G81,1,(LEN(G81)-1)))/24,-1)),-1)))</x:f>
        <x:v>0.75</x:v>
      </x:c>
      <x:c r="J81" s="72" t="n">
        <x:f>IF(OR(E81="",E81="В"),0,IF(OR(E81=$B$42,E81=$B$43,E81=$B$44,E81=$B$45,E81=$B$46),INDEX($G$42:$G$46,MATCH(E81,$B$42:$B$46,0)),$D$7))</x:f>
        <x:v>30</x:v>
      </x:c>
      <x:c r="K81" s="73" t="n">
        <x:f>IF(OR(L81="",L81="Выходной"),0,IF(L81="Готово",ROUND(24*MOD(I81-H81,1)-J81/60,10),"Проверить"))</x:f>
        <x:v>7.5</x:v>
      </x:c>
      <x:c r="L81" s="74" t="str">
        <x:f>IF(E81="","",IF(C81="","Нет дня",IF(E81="В","Выходной",IF(LEN(TRIM($B$10))=0,"Нет имени",IF(COUNTIFS($B$10:$B$33,$B$10)&gt;1,"Повтор имени",IF(OR(E81=$B$42,E81=$B$43,E81=$B$44,E81=$B$45,E81=$B$46),IF(INDEX($I$42:$I$46,MATCH(E81,$B$42:$B$46,0))="Готово","Готово","Проверьте смену"),IF(OR(IFERROR(SEARCH("-",E81),0)=0,IFERROR(SEARCH("-",E81,SEARCH("-",E81)+1),0)&gt;0),"Нет кода",IF(OR(H81&lt;0,I81&lt;0),"Неверное время",IF(H81=I81,"Начало равно концу",IF(NOT(ISNUMBER($D$7)),"Проверьте перерыв",IF(OR($D$7&lt;0,$D$7&lt;&gt;INT($D$7)),"Проверьте перерыв",IF($D$7&gt;=ROUND(MOD(I81-H81,1)*1440,8),"Перерыв не меньше смены","Готово"))))))))))))</x:f>
        <x:v>Готово</x:v>
      </x:c>
      <x:c r="M81" s="3"/>
      <x:c r="N81" s="3"/>
      <x:c r="O81" s="3"/>
      <x:c r="P81" s="3"/>
      <x:c r="Q81" s="3"/>
      <x:c r="R81" s="3"/>
      <x:c r="S81" s="3"/>
      <x:c r="T81" s="3"/>
      <x:c r="U81" s="3"/>
      <x:c r="V81" s="3"/>
      <x:c r="W81" s="3"/>
      <x:c r="X81" s="3"/>
      <x:c r="Y81" s="3"/>
      <x:c r="Z81" s="3"/>
      <x:c r="AA81" s="3"/>
      <x:c r="AB81" s="3"/>
      <x:c r="AC81" s="3"/>
      <x:c r="AD81" s="3"/>
      <x:c r="AE81" s="3"/>
      <x:c r="AF81" s="3"/>
      <x:c r="AG81" s="3"/>
      <x:c r="AH81" s="3"/>
      <x:c r="AI81" s="3"/>
      <x:c r="AJ81" s="3"/>
      <x:c r="AK81" s="3"/>
    </x:row>
    <x:row r="82" ht="30" customHeight="1">
      <x:c r="A82" s="3"/>
      <x:c r="B82" s="69" t="str">
        <x:f>IF($B$10="","",$B$10)</x:f>
        <x:v>Анна</x:v>
      </x:c>
      <x:c r="C82" s="70" t="n">
        <x:f>IF(AD$8="","",AD$8)</x:f>
        <x:v>46353</x:v>
      </x:c>
      <x:c r="D82" s="69" t="str">
        <x:f>IF(AD10="","",AD10)</x:f>
        <x:v>Р</x:v>
      </x:c>
      <x:c r="E82" s="69" t="str">
        <x:f>IFERROR(UPPER(CONCATENATE("",SUBSTITUTE(CONCATENATE("",SUBSTITUTE(CONCATENATE("",SUBSTITUTE(TRIM(CONCATENATE("",D82))," ","")),"–","-")),"—","-"))),CONCATENATE("",D82))</x:f>
        <x:v>Р</x:v>
      </x:c>
      <x:c r="F82" s="69" t="str">
        <x:f>IFERROR(LEFT(CONCATENATE("[",E82),SEARCH("-",E82)),"")</x:f>
      </x:c>
      <x:c r="G82" s="69" t="str">
        <x:f>IFERROR(MID(CONCATENATE(E82,"]"),SEARCH("-",E82)+1,32),"")</x:f>
      </x:c>
      <x:c r="H82" s="71" t="n">
        <x:f>IF(OR(E82="",E82="В"),"",IF(OR(E82=$B$42,E82=$B$43,E82=$B$44,E82=$B$45,E82=$B$46),INDEX($E$42:$E$46,MATCH(E82,$B$42:$B$46,0)),IFERROR(IF(ISNUMBER(SEARCH(":",F82)),IF(AND(OR((LEN(F82)-1)=4,(LEN(F82)-1)=5),MID(F82,1+(LEN(F82)-1)-2,1)=":",ISNUMBER(VALUE(MID(F82,2,1))),IF((LEN(F82)-1)=5,ISNUMBER(VALUE(MID(F82,3,1))),TRUE),ISNUMBER(VALUE(MID(F82,1+(LEN(F82)-1)-1,1))),ISNUMBER(VALUE(MID(F82,1+(LEN(F82)-1),1))),VALUE(MID(F82,2,(LEN(F82)-1)-3))&lt;24,VALUE(MID(F82,1+(LEN(F82)-1)-1,2))&lt;60),VALUE(MID(F82,2,(LEN(F82)-1)-3))/24+VALUE(MID(F82,1+(LEN(F82)-1)-1,2))/1440,-1),IF(AND((LEN(F82)-1)&gt;=1,(LEN(F82)-1)&lt;=2,ISNUMBER(VALUE(MID(F82,2,1))),IF((LEN(F82)-1)=2,ISNUMBER(VALUE(MID(F82,3,1))),TRUE),VALUE(MID(F82,2,(LEN(F82)-1)))&lt;24),VALUE(MID(F82,2,(LEN(F82)-1)))/24,-1)),-1)))</x:f>
        <x:v>0.4166666666666667</x:v>
      </x:c>
      <x:c r="I82" s="71" t="n">
        <x:f>IF(OR(E82="",E82="В"),"",IF(OR(E82=$B$42,E82=$B$43,E82=$B$44,E82=$B$45,E82=$B$46),INDEX($F$42:$F$46,MATCH(E82,$B$42:$B$46,0)),IFERROR(IF(ISNUMBER(SEARCH(":",G82)),IF(AND(OR((LEN(G82)-1)=4,(LEN(G82)-1)=5),MID(G82,0+(LEN(G82)-1)-2,1)=":",ISNUMBER(VALUE(MID(G82,1,1))),IF((LEN(G82)-1)=5,ISNUMBER(VALUE(MID(G82,2,1))),TRUE),ISNUMBER(VALUE(MID(G82,0+(LEN(G82)-1)-1,1))),ISNUMBER(VALUE(MID(G82,0+(LEN(G82)-1),1))),VALUE(MID(G82,1,(LEN(G82)-1)-3))&lt;24,VALUE(MID(G82,0+(LEN(G82)-1)-1,2))&lt;60),VALUE(MID(G82,1,(LEN(G82)-1)-3))/24+VALUE(MID(G82,0+(LEN(G82)-1)-1,2))/1440,-1),IF(AND((LEN(G82)-1)&gt;=1,(LEN(G82)-1)&lt;=2,ISNUMBER(VALUE(MID(G82,1,1))),IF((LEN(G82)-1)=2,ISNUMBER(VALUE(MID(G82,2,1))),TRUE),VALUE(MID(G82,1,(LEN(G82)-1)))&lt;24),VALUE(MID(G82,1,(LEN(G82)-1)))/24,-1)),-1)))</x:f>
        <x:v>0.75</x:v>
      </x:c>
      <x:c r="J82" s="72" t="n">
        <x:f>IF(OR(E82="",E82="В"),0,IF(OR(E82=$B$42,E82=$B$43,E82=$B$44,E82=$B$45,E82=$B$46),INDEX($G$42:$G$46,MATCH(E82,$B$42:$B$46,0)),$D$7))</x:f>
        <x:v>30</x:v>
      </x:c>
      <x:c r="K82" s="73" t="n">
        <x:f>IF(OR(L82="",L82="Выходной"),0,IF(L82="Готово",ROUND(24*MOD(I82-H82,1)-J82/60,10),"Проверить"))</x:f>
        <x:v>7.5</x:v>
      </x:c>
      <x:c r="L82" s="74" t="str">
        <x:f>IF(E82="","",IF(C82="","Нет дня",IF(E82="В","Выходной",IF(LEN(TRIM($B$10))=0,"Нет имени",IF(COUNTIFS($B$10:$B$33,$B$10)&gt;1,"Повтор имени",IF(OR(E82=$B$42,E82=$B$43,E82=$B$44,E82=$B$45,E82=$B$46),IF(INDEX($I$42:$I$46,MATCH(E82,$B$42:$B$46,0))="Готово","Готово","Проверьте смену"),IF(OR(IFERROR(SEARCH("-",E82),0)=0,IFERROR(SEARCH("-",E82,SEARCH("-",E82)+1),0)&gt;0),"Нет кода",IF(OR(H82&lt;0,I82&lt;0),"Неверное время",IF(H82=I82,"Начало равно концу",IF(NOT(ISNUMBER($D$7)),"Проверьте перерыв",IF(OR($D$7&lt;0,$D$7&lt;&gt;INT($D$7)),"Проверьте перерыв",IF($D$7&gt;=ROUND(MOD(I82-H82,1)*1440,8),"Перерыв не меньше смены","Готово"))))))))))))</x:f>
        <x:v>Готово</x:v>
      </x:c>
      <x:c r="M82" s="3"/>
      <x:c r="N82" s="3"/>
      <x:c r="O82" s="3"/>
      <x:c r="P82" s="3"/>
      <x:c r="Q82" s="3"/>
      <x:c r="R82" s="3"/>
      <x:c r="S82" s="3"/>
      <x:c r="T82" s="3"/>
      <x:c r="U82" s="3"/>
      <x:c r="V82" s="3"/>
      <x:c r="W82" s="3"/>
      <x:c r="X82" s="3"/>
      <x:c r="Y82" s="3"/>
      <x:c r="Z82" s="3"/>
      <x:c r="AA82" s="3"/>
      <x:c r="AB82" s="3"/>
      <x:c r="AC82" s="3"/>
      <x:c r="AD82" s="3"/>
      <x:c r="AE82" s="3"/>
      <x:c r="AF82" s="3"/>
      <x:c r="AG82" s="3"/>
      <x:c r="AH82" s="3"/>
      <x:c r="AI82" s="3"/>
      <x:c r="AJ82" s="3"/>
      <x:c r="AK82" s="3"/>
    </x:row>
    <x:row r="83" ht="30" customHeight="1">
      <x:c r="A83" s="3"/>
      <x:c r="B83" s="69" t="str">
        <x:f>IF($B$10="","",$B$10)</x:f>
        <x:v>Анна</x:v>
      </x:c>
      <x:c r="C83" s="70" t="n">
        <x:f>IF(AE$8="","",AE$8)</x:f>
        <x:v>46354</x:v>
      </x:c>
      <x:c r="D83" s="69" t="str">
        <x:f>IF(AE10="","",AE10)</x:f>
        <x:v>Р</x:v>
      </x:c>
      <x:c r="E83" s="69" t="str">
        <x:f>IFERROR(UPPER(CONCATENATE("",SUBSTITUTE(CONCATENATE("",SUBSTITUTE(CONCATENATE("",SUBSTITUTE(TRIM(CONCATENATE("",D83))," ","")),"–","-")),"—","-"))),CONCATENATE("",D83))</x:f>
        <x:v>Р</x:v>
      </x:c>
      <x:c r="F83" s="69" t="str">
        <x:f>IFERROR(LEFT(CONCATENATE("[",E83),SEARCH("-",E83)),"")</x:f>
      </x:c>
      <x:c r="G83" s="69" t="str">
        <x:f>IFERROR(MID(CONCATENATE(E83,"]"),SEARCH("-",E83)+1,32),"")</x:f>
      </x:c>
      <x:c r="H83" s="71" t="n">
        <x:f>IF(OR(E83="",E83="В"),"",IF(OR(E83=$B$42,E83=$B$43,E83=$B$44,E83=$B$45,E83=$B$46),INDEX($E$42:$E$46,MATCH(E83,$B$42:$B$46,0)),IFERROR(IF(ISNUMBER(SEARCH(":",F83)),IF(AND(OR((LEN(F83)-1)=4,(LEN(F83)-1)=5),MID(F83,1+(LEN(F83)-1)-2,1)=":",ISNUMBER(VALUE(MID(F83,2,1))),IF((LEN(F83)-1)=5,ISNUMBER(VALUE(MID(F83,3,1))),TRUE),ISNUMBER(VALUE(MID(F83,1+(LEN(F83)-1)-1,1))),ISNUMBER(VALUE(MID(F83,1+(LEN(F83)-1),1))),VALUE(MID(F83,2,(LEN(F83)-1)-3))&lt;24,VALUE(MID(F83,1+(LEN(F83)-1)-1,2))&lt;60),VALUE(MID(F83,2,(LEN(F83)-1)-3))/24+VALUE(MID(F83,1+(LEN(F83)-1)-1,2))/1440,-1),IF(AND((LEN(F83)-1)&gt;=1,(LEN(F83)-1)&lt;=2,ISNUMBER(VALUE(MID(F83,2,1))),IF((LEN(F83)-1)=2,ISNUMBER(VALUE(MID(F83,3,1))),TRUE),VALUE(MID(F83,2,(LEN(F83)-1)))&lt;24),VALUE(MID(F83,2,(LEN(F83)-1)))/24,-1)),-1)))</x:f>
        <x:v>0.4166666666666667</x:v>
      </x:c>
      <x:c r="I83" s="71" t="n">
        <x:f>IF(OR(E83="",E83="В"),"",IF(OR(E83=$B$42,E83=$B$43,E83=$B$44,E83=$B$45,E83=$B$46),INDEX($F$42:$F$46,MATCH(E83,$B$42:$B$46,0)),IFERROR(IF(ISNUMBER(SEARCH(":",G83)),IF(AND(OR((LEN(G83)-1)=4,(LEN(G83)-1)=5),MID(G83,0+(LEN(G83)-1)-2,1)=":",ISNUMBER(VALUE(MID(G83,1,1))),IF((LEN(G83)-1)=5,ISNUMBER(VALUE(MID(G83,2,1))),TRUE),ISNUMBER(VALUE(MID(G83,0+(LEN(G83)-1)-1,1))),ISNUMBER(VALUE(MID(G83,0+(LEN(G83)-1),1))),VALUE(MID(G83,1,(LEN(G83)-1)-3))&lt;24,VALUE(MID(G83,0+(LEN(G83)-1)-1,2))&lt;60),VALUE(MID(G83,1,(LEN(G83)-1)-3))/24+VALUE(MID(G83,0+(LEN(G83)-1)-1,2))/1440,-1),IF(AND((LEN(G83)-1)&gt;=1,(LEN(G83)-1)&lt;=2,ISNUMBER(VALUE(MID(G83,1,1))),IF((LEN(G83)-1)=2,ISNUMBER(VALUE(MID(G83,2,1))),TRUE),VALUE(MID(G83,1,(LEN(G83)-1)))&lt;24),VALUE(MID(G83,1,(LEN(G83)-1)))/24,-1)),-1)))</x:f>
        <x:v>0.75</x:v>
      </x:c>
      <x:c r="J83" s="72" t="n">
        <x:f>IF(OR(E83="",E83="В"),0,IF(OR(E83=$B$42,E83=$B$43,E83=$B$44,E83=$B$45,E83=$B$46),INDEX($G$42:$G$46,MATCH(E83,$B$42:$B$46,0)),$D$7))</x:f>
        <x:v>30</x:v>
      </x:c>
      <x:c r="K83" s="73" t="n">
        <x:f>IF(OR(L83="",L83="Выходной"),0,IF(L83="Готово",ROUND(24*MOD(I83-H83,1)-J83/60,10),"Проверить"))</x:f>
        <x:v>7.5</x:v>
      </x:c>
      <x:c r="L83" s="74" t="str">
        <x:f>IF(E83="","",IF(C83="","Нет дня",IF(E83="В","Выходной",IF(LEN(TRIM($B$10))=0,"Нет имени",IF(COUNTIFS($B$10:$B$33,$B$10)&gt;1,"Повтор имени",IF(OR(E83=$B$42,E83=$B$43,E83=$B$44,E83=$B$45,E83=$B$46),IF(INDEX($I$42:$I$46,MATCH(E83,$B$42:$B$46,0))="Готово","Готово","Проверьте смену"),IF(OR(IFERROR(SEARCH("-",E83),0)=0,IFERROR(SEARCH("-",E83,SEARCH("-",E83)+1),0)&gt;0),"Нет кода",IF(OR(H83&lt;0,I83&lt;0),"Неверное время",IF(H83=I83,"Начало равно концу",IF(NOT(ISNUMBER($D$7)),"Проверьте перерыв",IF(OR($D$7&lt;0,$D$7&lt;&gt;INT($D$7)),"Проверьте перерыв",IF($D$7&gt;=ROUND(MOD(I83-H83,1)*1440,8),"Перерыв не меньше смены","Готово"))))))))))))</x:f>
        <x:v>Готово</x:v>
      </x:c>
      <x:c r="M83" s="3"/>
      <x:c r="N83" s="3"/>
      <x:c r="O83" s="3"/>
      <x:c r="P83" s="3"/>
      <x:c r="Q83" s="3"/>
      <x:c r="R83" s="3"/>
      <x:c r="S83" s="3"/>
      <x:c r="T83" s="3"/>
      <x:c r="U83" s="3"/>
      <x:c r="V83" s="3"/>
      <x:c r="W83" s="3"/>
      <x:c r="X83" s="3"/>
      <x:c r="Y83" s="3"/>
      <x:c r="Z83" s="3"/>
      <x:c r="AA83" s="3"/>
      <x:c r="AB83" s="3"/>
      <x:c r="AC83" s="3"/>
      <x:c r="AD83" s="3"/>
      <x:c r="AE83" s="3"/>
      <x:c r="AF83" s="3"/>
      <x:c r="AG83" s="3"/>
      <x:c r="AH83" s="3"/>
      <x:c r="AI83" s="3"/>
      <x:c r="AJ83" s="3"/>
      <x:c r="AK83" s="3"/>
    </x:row>
    <x:row r="84" ht="30" customHeight="1">
      <x:c r="A84" s="3"/>
      <x:c r="B84" s="69" t="str">
        <x:f>IF($B$10="","",$B$10)</x:f>
        <x:v>Анна</x:v>
      </x:c>
      <x:c r="C84" s="70" t="n">
        <x:f>IF(AF$8="","",AF$8)</x:f>
        <x:v>46355</x:v>
      </x:c>
      <x:c r="D84" s="69" t="str">
        <x:f>IF(AF10="","",AF10)</x:f>
        <x:v>Р</x:v>
      </x:c>
      <x:c r="E84" s="69" t="str">
        <x:f>IFERROR(UPPER(CONCATENATE("",SUBSTITUTE(CONCATENATE("",SUBSTITUTE(CONCATENATE("",SUBSTITUTE(TRIM(CONCATENATE("",D84))," ","")),"–","-")),"—","-"))),CONCATENATE("",D84))</x:f>
        <x:v>Р</x:v>
      </x:c>
      <x:c r="F84" s="69" t="str">
        <x:f>IFERROR(LEFT(CONCATENATE("[",E84),SEARCH("-",E84)),"")</x:f>
      </x:c>
      <x:c r="G84" s="69" t="str">
        <x:f>IFERROR(MID(CONCATENATE(E84,"]"),SEARCH("-",E84)+1,32),"")</x:f>
      </x:c>
      <x:c r="H84" s="71" t="n">
        <x:f>IF(OR(E84="",E84="В"),"",IF(OR(E84=$B$42,E84=$B$43,E84=$B$44,E84=$B$45,E84=$B$46),INDEX($E$42:$E$46,MATCH(E84,$B$42:$B$46,0)),IFERROR(IF(ISNUMBER(SEARCH(":",F84)),IF(AND(OR((LEN(F84)-1)=4,(LEN(F84)-1)=5),MID(F84,1+(LEN(F84)-1)-2,1)=":",ISNUMBER(VALUE(MID(F84,2,1))),IF((LEN(F84)-1)=5,ISNUMBER(VALUE(MID(F84,3,1))),TRUE),ISNUMBER(VALUE(MID(F84,1+(LEN(F84)-1)-1,1))),ISNUMBER(VALUE(MID(F84,1+(LEN(F84)-1),1))),VALUE(MID(F84,2,(LEN(F84)-1)-3))&lt;24,VALUE(MID(F84,1+(LEN(F84)-1)-1,2))&lt;60),VALUE(MID(F84,2,(LEN(F84)-1)-3))/24+VALUE(MID(F84,1+(LEN(F84)-1)-1,2))/1440,-1),IF(AND((LEN(F84)-1)&gt;=1,(LEN(F84)-1)&lt;=2,ISNUMBER(VALUE(MID(F84,2,1))),IF((LEN(F84)-1)=2,ISNUMBER(VALUE(MID(F84,3,1))),TRUE),VALUE(MID(F84,2,(LEN(F84)-1)))&lt;24),VALUE(MID(F84,2,(LEN(F84)-1)))/24,-1)),-1)))</x:f>
        <x:v>0.4166666666666667</x:v>
      </x:c>
      <x:c r="I84" s="71" t="n">
        <x:f>IF(OR(E84="",E84="В"),"",IF(OR(E84=$B$42,E84=$B$43,E84=$B$44,E84=$B$45,E84=$B$46),INDEX($F$42:$F$46,MATCH(E84,$B$42:$B$46,0)),IFERROR(IF(ISNUMBER(SEARCH(":",G84)),IF(AND(OR((LEN(G84)-1)=4,(LEN(G84)-1)=5),MID(G84,0+(LEN(G84)-1)-2,1)=":",ISNUMBER(VALUE(MID(G84,1,1))),IF((LEN(G84)-1)=5,ISNUMBER(VALUE(MID(G84,2,1))),TRUE),ISNUMBER(VALUE(MID(G84,0+(LEN(G84)-1)-1,1))),ISNUMBER(VALUE(MID(G84,0+(LEN(G84)-1),1))),VALUE(MID(G84,1,(LEN(G84)-1)-3))&lt;24,VALUE(MID(G84,0+(LEN(G84)-1)-1,2))&lt;60),VALUE(MID(G84,1,(LEN(G84)-1)-3))/24+VALUE(MID(G84,0+(LEN(G84)-1)-1,2))/1440,-1),IF(AND((LEN(G84)-1)&gt;=1,(LEN(G84)-1)&lt;=2,ISNUMBER(VALUE(MID(G84,1,1))),IF((LEN(G84)-1)=2,ISNUMBER(VALUE(MID(G84,2,1))),TRUE),VALUE(MID(G84,1,(LEN(G84)-1)))&lt;24),VALUE(MID(G84,1,(LEN(G84)-1)))/24,-1)),-1)))</x:f>
        <x:v>0.75</x:v>
      </x:c>
      <x:c r="J84" s="72" t="n">
        <x:f>IF(OR(E84="",E84="В"),0,IF(OR(E84=$B$42,E84=$B$43,E84=$B$44,E84=$B$45,E84=$B$46),INDEX($G$42:$G$46,MATCH(E84,$B$42:$B$46,0)),$D$7))</x:f>
        <x:v>30</x:v>
      </x:c>
      <x:c r="K84" s="73" t="n">
        <x:f>IF(OR(L84="",L84="Выходной"),0,IF(L84="Готово",ROUND(24*MOD(I84-H84,1)-J84/60,10),"Проверить"))</x:f>
        <x:v>7.5</x:v>
      </x:c>
      <x:c r="L84" s="74" t="str">
        <x:f>IF(E84="","",IF(C84="","Нет дня",IF(E84="В","Выходной",IF(LEN(TRIM($B$10))=0,"Нет имени",IF(COUNTIFS($B$10:$B$33,$B$10)&gt;1,"Повтор имени",IF(OR(E84=$B$42,E84=$B$43,E84=$B$44,E84=$B$45,E84=$B$46),IF(INDEX($I$42:$I$46,MATCH(E84,$B$42:$B$46,0))="Готово","Готово","Проверьте смену"),IF(OR(IFERROR(SEARCH("-",E84),0)=0,IFERROR(SEARCH("-",E84,SEARCH("-",E84)+1),0)&gt;0),"Нет кода",IF(OR(H84&lt;0,I84&lt;0),"Неверное время",IF(H84=I84,"Начало равно концу",IF(NOT(ISNUMBER($D$7)),"Проверьте перерыв",IF(OR($D$7&lt;0,$D$7&lt;&gt;INT($D$7)),"Проверьте перерыв",IF($D$7&gt;=ROUND(MOD(I84-H84,1)*1440,8),"Перерыв не меньше смены","Готово"))))))))))))</x:f>
        <x:v>Готово</x:v>
      </x:c>
      <x:c r="M84" s="3"/>
      <x:c r="N84" s="3"/>
      <x:c r="O84" s="3"/>
      <x:c r="P84" s="3"/>
      <x:c r="Q84" s="3"/>
      <x:c r="R84" s="3"/>
      <x:c r="S84" s="3"/>
      <x:c r="T84" s="3"/>
      <x:c r="U84" s="3"/>
      <x:c r="V84" s="3"/>
      <x:c r="W84" s="3"/>
      <x:c r="X84" s="3"/>
      <x:c r="Y84" s="3"/>
      <x:c r="Z84" s="3"/>
      <x:c r="AA84" s="3"/>
      <x:c r="AB84" s="3"/>
      <x:c r="AC84" s="3"/>
      <x:c r="AD84" s="3"/>
      <x:c r="AE84" s="3"/>
      <x:c r="AF84" s="3"/>
      <x:c r="AG84" s="3"/>
      <x:c r="AH84" s="3"/>
      <x:c r="AI84" s="3"/>
      <x:c r="AJ84" s="3"/>
      <x:c r="AK84" s="3"/>
    </x:row>
    <x:row r="85" ht="30" customHeight="1">
      <x:c r="A85" s="3"/>
      <x:c r="B85" s="69" t="str">
        <x:f>IF($B$10="","",$B$10)</x:f>
        <x:v>Анна</x:v>
      </x:c>
      <x:c r="C85" s="70" t="n">
        <x:f>IF(AG$8="","",AG$8)</x:f>
        <x:v>46356</x:v>
      </x:c>
      <x:c r="D85" s="69" t="str">
        <x:f>IF(AG10="","",AG10)</x:f>
        <x:v>В</x:v>
      </x:c>
      <x:c r="E85" s="69" t="str">
        <x:f>IFERROR(UPPER(CONCATENATE("",SUBSTITUTE(CONCATENATE("",SUBSTITUTE(CONCATENATE("",SUBSTITUTE(TRIM(CONCATENATE("",D85))," ","")),"–","-")),"—","-"))),CONCATENATE("",D85))</x:f>
        <x:v>В</x:v>
      </x:c>
      <x:c r="F85" s="69" t="str">
        <x:f>IFERROR(LEFT(CONCATENATE("[",E85),SEARCH("-",E85)),"")</x:f>
      </x:c>
      <x:c r="G85" s="69" t="str">
        <x:f>IFERROR(MID(CONCATENATE(E85,"]"),SEARCH("-",E85)+1,32),"")</x:f>
      </x:c>
      <x:c r="H85" s="71" t="str">
        <x:f>IF(OR(E85="",E85="В"),"",IF(OR(E85=$B$42,E85=$B$43,E85=$B$44,E85=$B$45,E85=$B$46),INDEX($E$42:$E$46,MATCH(E85,$B$42:$B$46,0)),IFERROR(IF(ISNUMBER(SEARCH(":",F85)),IF(AND(OR((LEN(F85)-1)=4,(LEN(F85)-1)=5),MID(F85,1+(LEN(F85)-1)-2,1)=":",ISNUMBER(VALUE(MID(F85,2,1))),IF((LEN(F85)-1)=5,ISNUMBER(VALUE(MID(F85,3,1))),TRUE),ISNUMBER(VALUE(MID(F85,1+(LEN(F85)-1)-1,1))),ISNUMBER(VALUE(MID(F85,1+(LEN(F85)-1),1))),VALUE(MID(F85,2,(LEN(F85)-1)-3))&lt;24,VALUE(MID(F85,1+(LEN(F85)-1)-1,2))&lt;60),VALUE(MID(F85,2,(LEN(F85)-1)-3))/24+VALUE(MID(F85,1+(LEN(F85)-1)-1,2))/1440,-1),IF(AND((LEN(F85)-1)&gt;=1,(LEN(F85)-1)&lt;=2,ISNUMBER(VALUE(MID(F85,2,1))),IF((LEN(F85)-1)=2,ISNUMBER(VALUE(MID(F85,3,1))),TRUE),VALUE(MID(F85,2,(LEN(F85)-1)))&lt;24),VALUE(MID(F85,2,(LEN(F85)-1)))/24,-1)),-1)))</x:f>
      </x:c>
      <x:c r="I85" s="71" t="str">
        <x:f>IF(OR(E85="",E85="В"),"",IF(OR(E85=$B$42,E85=$B$43,E85=$B$44,E85=$B$45,E85=$B$46),INDEX($F$42:$F$46,MATCH(E85,$B$42:$B$46,0)),IFERROR(IF(ISNUMBER(SEARCH(":",G85)),IF(AND(OR((LEN(G85)-1)=4,(LEN(G85)-1)=5),MID(G85,0+(LEN(G85)-1)-2,1)=":",ISNUMBER(VALUE(MID(G85,1,1))),IF((LEN(G85)-1)=5,ISNUMBER(VALUE(MID(G85,2,1))),TRUE),ISNUMBER(VALUE(MID(G85,0+(LEN(G85)-1)-1,1))),ISNUMBER(VALUE(MID(G85,0+(LEN(G85)-1),1))),VALUE(MID(G85,1,(LEN(G85)-1)-3))&lt;24,VALUE(MID(G85,0+(LEN(G85)-1)-1,2))&lt;60),VALUE(MID(G85,1,(LEN(G85)-1)-3))/24+VALUE(MID(G85,0+(LEN(G85)-1)-1,2))/1440,-1),IF(AND((LEN(G85)-1)&gt;=1,(LEN(G85)-1)&lt;=2,ISNUMBER(VALUE(MID(G85,1,1))),IF((LEN(G85)-1)=2,ISNUMBER(VALUE(MID(G85,2,1))),TRUE),VALUE(MID(G85,1,(LEN(G85)-1)))&lt;24),VALUE(MID(G85,1,(LEN(G85)-1)))/24,-1)),-1)))</x:f>
      </x:c>
      <x:c r="J85" s="72" t="n">
        <x:f>IF(OR(E85="",E85="В"),0,IF(OR(E85=$B$42,E85=$B$43,E85=$B$44,E85=$B$45,E85=$B$46),INDEX($G$42:$G$46,MATCH(E85,$B$42:$B$46,0)),$D$7))</x:f>
        <x:v>0</x:v>
      </x:c>
      <x:c r="K85" s="73" t="n">
        <x:f>IF(OR(L85="",L85="Выходной"),0,IF(L85="Готово",ROUND(24*MOD(I85-H85,1)-J85/60,10),"Проверить"))</x:f>
        <x:v>0</x:v>
      </x:c>
      <x:c r="L85" s="74" t="str">
        <x:f>IF(E85="","",IF(C85="","Нет дня",IF(E85="В","Выходной",IF(LEN(TRIM($B$10))=0,"Нет имени",IF(COUNTIFS($B$10:$B$33,$B$10)&gt;1,"Повтор имени",IF(OR(E85=$B$42,E85=$B$43,E85=$B$44,E85=$B$45,E85=$B$46),IF(INDEX($I$42:$I$46,MATCH(E85,$B$42:$B$46,0))="Готово","Готово","Проверьте смену"),IF(OR(IFERROR(SEARCH("-",E85),0)=0,IFERROR(SEARCH("-",E85,SEARCH("-",E85)+1),0)&gt;0),"Нет кода",IF(OR(H85&lt;0,I85&lt;0),"Неверное время",IF(H85=I85,"Начало равно концу",IF(NOT(ISNUMBER($D$7)),"Проверьте перерыв",IF(OR($D$7&lt;0,$D$7&lt;&gt;INT($D$7)),"Проверьте перерыв",IF($D$7&gt;=ROUND(MOD(I85-H85,1)*1440,8),"Перерыв не меньше смены","Готово"))))))))))))</x:f>
        <x:v>Выходной</x:v>
      </x:c>
      <x:c r="M85" s="3"/>
      <x:c r="N85" s="3"/>
      <x:c r="O85" s="3"/>
      <x:c r="P85" s="3"/>
      <x:c r="Q85" s="3"/>
      <x:c r="R85" s="3"/>
      <x:c r="S85" s="3"/>
      <x:c r="T85" s="3"/>
      <x:c r="U85" s="3"/>
      <x:c r="V85" s="3"/>
      <x:c r="W85" s="3"/>
      <x:c r="X85" s="3"/>
      <x:c r="Y85" s="3"/>
      <x:c r="Z85" s="3"/>
      <x:c r="AA85" s="3"/>
      <x:c r="AB85" s="3"/>
      <x:c r="AC85" s="3"/>
      <x:c r="AD85" s="3"/>
      <x:c r="AE85" s="3"/>
      <x:c r="AF85" s="3"/>
      <x:c r="AG85" s="3"/>
      <x:c r="AH85" s="3"/>
      <x:c r="AI85" s="3"/>
      <x:c r="AJ85" s="3"/>
      <x:c r="AK85" s="3"/>
    </x:row>
    <x:row r="86" ht="30" customHeight="1">
      <x:c r="A86" s="3"/>
      <x:c r="B86" s="69" t="str">
        <x:f>IF($B$10="","",$B$10)</x:f>
        <x:v>Анна</x:v>
      </x:c>
      <x:c r="C86" s="70" t="str">
        <x:f>IF(AH$8="","",AH$8)</x:f>
      </x:c>
      <x:c r="D86" s="69" t="str">
        <x:f>IF(AH10="","",AH10)</x:f>
      </x:c>
      <x:c r="E86" s="69" t="str">
        <x:f>IFERROR(UPPER(CONCATENATE("",SUBSTITUTE(CONCATENATE("",SUBSTITUTE(CONCATENATE("",SUBSTITUTE(TRIM(CONCATENATE("",D86))," ","")),"–","-")),"—","-"))),CONCATENATE("",D86))</x:f>
      </x:c>
      <x:c r="F86" s="69" t="str">
        <x:f>IFERROR(LEFT(CONCATENATE("[",E86),SEARCH("-",E86)),"")</x:f>
      </x:c>
      <x:c r="G86" s="69" t="str">
        <x:f>IFERROR(MID(CONCATENATE(E86,"]"),SEARCH("-",E86)+1,32),"")</x:f>
      </x:c>
      <x:c r="H86" s="71" t="str">
        <x:f>IF(OR(E86="",E86="В"),"",IF(OR(E86=$B$42,E86=$B$43,E86=$B$44,E86=$B$45,E86=$B$46),INDEX($E$42:$E$46,MATCH(E86,$B$42:$B$46,0)),IFERROR(IF(ISNUMBER(SEARCH(":",F86)),IF(AND(OR((LEN(F86)-1)=4,(LEN(F86)-1)=5),MID(F86,1+(LEN(F86)-1)-2,1)=":",ISNUMBER(VALUE(MID(F86,2,1))),IF((LEN(F86)-1)=5,ISNUMBER(VALUE(MID(F86,3,1))),TRUE),ISNUMBER(VALUE(MID(F86,1+(LEN(F86)-1)-1,1))),ISNUMBER(VALUE(MID(F86,1+(LEN(F86)-1),1))),VALUE(MID(F86,2,(LEN(F86)-1)-3))&lt;24,VALUE(MID(F86,1+(LEN(F86)-1)-1,2))&lt;60),VALUE(MID(F86,2,(LEN(F86)-1)-3))/24+VALUE(MID(F86,1+(LEN(F86)-1)-1,2))/1440,-1),IF(AND((LEN(F86)-1)&gt;=1,(LEN(F86)-1)&lt;=2,ISNUMBER(VALUE(MID(F86,2,1))),IF((LEN(F86)-1)=2,ISNUMBER(VALUE(MID(F86,3,1))),TRUE),VALUE(MID(F86,2,(LEN(F86)-1)))&lt;24),VALUE(MID(F86,2,(LEN(F86)-1)))/24,-1)),-1)))</x:f>
      </x:c>
      <x:c r="I86" s="71" t="str">
        <x:f>IF(OR(E86="",E86="В"),"",IF(OR(E86=$B$42,E86=$B$43,E86=$B$44,E86=$B$45,E86=$B$46),INDEX($F$42:$F$46,MATCH(E86,$B$42:$B$46,0)),IFERROR(IF(ISNUMBER(SEARCH(":",G86)),IF(AND(OR((LEN(G86)-1)=4,(LEN(G86)-1)=5),MID(G86,0+(LEN(G86)-1)-2,1)=":",ISNUMBER(VALUE(MID(G86,1,1))),IF((LEN(G86)-1)=5,ISNUMBER(VALUE(MID(G86,2,1))),TRUE),ISNUMBER(VALUE(MID(G86,0+(LEN(G86)-1)-1,1))),ISNUMBER(VALUE(MID(G86,0+(LEN(G86)-1),1))),VALUE(MID(G86,1,(LEN(G86)-1)-3))&lt;24,VALUE(MID(G86,0+(LEN(G86)-1)-1,2))&lt;60),VALUE(MID(G86,1,(LEN(G86)-1)-3))/24+VALUE(MID(G86,0+(LEN(G86)-1)-1,2))/1440,-1),IF(AND((LEN(G86)-1)&gt;=1,(LEN(G86)-1)&lt;=2,ISNUMBER(VALUE(MID(G86,1,1))),IF((LEN(G86)-1)=2,ISNUMBER(VALUE(MID(G86,2,1))),TRUE),VALUE(MID(G86,1,(LEN(G86)-1)))&lt;24),VALUE(MID(G86,1,(LEN(G86)-1)))/24,-1)),-1)))</x:f>
      </x:c>
      <x:c r="J86" s="72" t="n">
        <x:f>IF(OR(E86="",E86="В"),0,IF(OR(E86=$B$42,E86=$B$43,E86=$B$44,E86=$B$45,E86=$B$46),INDEX($G$42:$G$46,MATCH(E86,$B$42:$B$46,0)),$D$7))</x:f>
        <x:v>0</x:v>
      </x:c>
      <x:c r="K86" s="73" t="n">
        <x:f>IF(OR(L86="",L86="Выходной"),0,IF(L86="Готово",ROUND(24*MOD(I86-H86,1)-J86/60,10),"Проверить"))</x:f>
        <x:v>0</x:v>
      </x:c>
      <x:c r="L86" s="74" t="str">
        <x:f>IF(E86="","",IF(C86="","Нет дня",IF(E86="В","Выходной",IF(LEN(TRIM($B$10))=0,"Нет имени",IF(COUNTIFS($B$10:$B$33,$B$10)&gt;1,"Повтор имени",IF(OR(E86=$B$42,E86=$B$43,E86=$B$44,E86=$B$45,E86=$B$46),IF(INDEX($I$42:$I$46,MATCH(E86,$B$42:$B$46,0))="Готово","Готово","Проверьте смену"),IF(OR(IFERROR(SEARCH("-",E86),0)=0,IFERROR(SEARCH("-",E86,SEARCH("-",E86)+1),0)&gt;0),"Нет кода",IF(OR(H86&lt;0,I86&lt;0),"Неверное время",IF(H86=I86,"Начало равно концу",IF(NOT(ISNUMBER($D$7)),"Проверьте перерыв",IF(OR($D$7&lt;0,$D$7&lt;&gt;INT($D$7)),"Проверьте перерыв",IF($D$7&gt;=ROUND(MOD(I86-H86,1)*1440,8),"Перерыв не меньше смены","Готово"))))))))))))</x:f>
      </x:c>
      <x:c r="M86" s="3"/>
      <x:c r="N86" s="3"/>
      <x:c r="O86" s="3"/>
      <x:c r="P86" s="3"/>
      <x:c r="Q86" s="3"/>
      <x:c r="R86" s="3"/>
      <x:c r="S86" s="3"/>
      <x:c r="T86" s="3"/>
      <x:c r="U86" s="3"/>
      <x:c r="V86" s="3"/>
      <x:c r="W86" s="3"/>
      <x:c r="X86" s="3"/>
      <x:c r="Y86" s="3"/>
      <x:c r="Z86" s="3"/>
      <x:c r="AA86" s="3"/>
      <x:c r="AB86" s="3"/>
      <x:c r="AC86" s="3"/>
      <x:c r="AD86" s="3"/>
      <x:c r="AE86" s="3"/>
      <x:c r="AF86" s="3"/>
      <x:c r="AG86" s="3"/>
      <x:c r="AH86" s="3"/>
      <x:c r="AI86" s="3"/>
      <x:c r="AJ86" s="3"/>
      <x:c r="AK86" s="3"/>
    </x:row>
    <x:row r="87" ht="30" customHeight="1">
      <x:c r="A87" s="3"/>
      <x:c r="B87" s="69" t="str">
        <x:f>IF($B$12="","",$B$12)</x:f>
        <x:v>Борис</x:v>
      </x:c>
      <x:c r="C87" s="70" t="n">
        <x:f>IF(D$8="","",D$8)</x:f>
        <x:v>46327</x:v>
      </x:c>
      <x:c r="D87" s="69" t="str">
        <x:f>IF(D12="","",D12)</x:f>
        <x:v>14-22</x:v>
      </x:c>
      <x:c r="E87" s="69" t="str">
        <x:f>IFERROR(UPPER(CONCATENATE("",SUBSTITUTE(CONCATENATE("",SUBSTITUTE(CONCATENATE("",SUBSTITUTE(TRIM(CONCATENATE("",D87))," ","")),"–","-")),"—","-"))),CONCATENATE("",D87))</x:f>
        <x:v>14-22</x:v>
      </x:c>
      <x:c r="F87" s="69" t="str">
        <x:f>IFERROR(LEFT(CONCATENATE("[",E87),SEARCH("-",E87)),"")</x:f>
        <x:v>[14</x:v>
      </x:c>
      <x:c r="G87" s="69" t="str">
        <x:f>IFERROR(MID(CONCATENATE(E87,"]"),SEARCH("-",E87)+1,32),"")</x:f>
        <x:v>22]</x:v>
      </x:c>
      <x:c r="H87" s="71" t="n">
        <x:f>IF(OR(E87="",E87="В"),"",IF(OR(E87=$B$42,E87=$B$43,E87=$B$44,E87=$B$45,E87=$B$46),INDEX($E$42:$E$46,MATCH(E87,$B$42:$B$46,0)),IFERROR(IF(ISNUMBER(SEARCH(":",F87)),IF(AND(OR((LEN(F87)-1)=4,(LEN(F87)-1)=5),MID(F87,1+(LEN(F87)-1)-2,1)=":",ISNUMBER(VALUE(MID(F87,2,1))),IF((LEN(F87)-1)=5,ISNUMBER(VALUE(MID(F87,3,1))),TRUE),ISNUMBER(VALUE(MID(F87,1+(LEN(F87)-1)-1,1))),ISNUMBER(VALUE(MID(F87,1+(LEN(F87)-1),1))),VALUE(MID(F87,2,(LEN(F87)-1)-3))&lt;24,VALUE(MID(F87,1+(LEN(F87)-1)-1,2))&lt;60),VALUE(MID(F87,2,(LEN(F87)-1)-3))/24+VALUE(MID(F87,1+(LEN(F87)-1)-1,2))/1440,-1),IF(AND((LEN(F87)-1)&gt;=1,(LEN(F87)-1)&lt;=2,ISNUMBER(VALUE(MID(F87,2,1))),IF((LEN(F87)-1)=2,ISNUMBER(VALUE(MID(F87,3,1))),TRUE),VALUE(MID(F87,2,(LEN(F87)-1)))&lt;24),VALUE(MID(F87,2,(LEN(F87)-1)))/24,-1)),-1)))</x:f>
        <x:v>0.5833333333333334</x:v>
      </x:c>
      <x:c r="I87" s="71" t="n">
        <x:f>IF(OR(E87="",E87="В"),"",IF(OR(E87=$B$42,E87=$B$43,E87=$B$44,E87=$B$45,E87=$B$46),INDEX($F$42:$F$46,MATCH(E87,$B$42:$B$46,0)),IFERROR(IF(ISNUMBER(SEARCH(":",G87)),IF(AND(OR((LEN(G87)-1)=4,(LEN(G87)-1)=5),MID(G87,0+(LEN(G87)-1)-2,1)=":",ISNUMBER(VALUE(MID(G87,1,1))),IF((LEN(G87)-1)=5,ISNUMBER(VALUE(MID(G87,2,1))),TRUE),ISNUMBER(VALUE(MID(G87,0+(LEN(G87)-1)-1,1))),ISNUMBER(VALUE(MID(G87,0+(LEN(G87)-1),1))),VALUE(MID(G87,1,(LEN(G87)-1)-3))&lt;24,VALUE(MID(G87,0+(LEN(G87)-1)-1,2))&lt;60),VALUE(MID(G87,1,(LEN(G87)-1)-3))/24+VALUE(MID(G87,0+(LEN(G87)-1)-1,2))/1440,-1),IF(AND((LEN(G87)-1)&gt;=1,(LEN(G87)-1)&lt;=2,ISNUMBER(VALUE(MID(G87,1,1))),IF((LEN(G87)-1)=2,ISNUMBER(VALUE(MID(G87,2,1))),TRUE),VALUE(MID(G87,1,(LEN(G87)-1)))&lt;24),VALUE(MID(G87,1,(LEN(G87)-1)))/24,-1)),-1)))</x:f>
        <x:v>0.9166666666666666</x:v>
      </x:c>
      <x:c r="J87" s="72" t="n">
        <x:f>IF(OR(E87="",E87="В"),0,IF(OR(E87=$B$42,E87=$B$43,E87=$B$44,E87=$B$45,E87=$B$46),INDEX($G$42:$G$46,MATCH(E87,$B$42:$B$46,0)),$D$7))</x:f>
        <x:v>30</x:v>
      </x:c>
      <x:c r="K87" s="73" t="n">
        <x:f>IF(OR(L87="",L87="Выходной"),0,IF(L87="Готово",ROUND(24*MOD(I87-H87,1)-J87/60,10),"Проверить"))</x:f>
        <x:v>7.5</x:v>
      </x:c>
      <x:c r="L87" s="74" t="str">
        <x:f>IF(E87="","",IF(C87="","Нет дня",IF(E87="В","Выходной",IF(LEN(TRIM($B$12))=0,"Нет имени",IF(COUNTIFS($B$10:$B$33,$B$12)&gt;1,"Повтор имени",IF(OR(E87=$B$42,E87=$B$43,E87=$B$44,E87=$B$45,E87=$B$46),IF(INDEX($I$42:$I$46,MATCH(E87,$B$42:$B$46,0))="Готово","Готово","Проверьте смену"),IF(OR(IFERROR(SEARCH("-",E87),0)=0,IFERROR(SEARCH("-",E87,SEARCH("-",E87)+1),0)&gt;0),"Нет кода",IF(OR(H87&lt;0,I87&lt;0),"Неверное время",IF(H87=I87,"Начало равно концу",IF(NOT(ISNUMBER($D$7)),"Проверьте перерыв",IF(OR($D$7&lt;0,$D$7&lt;&gt;INT($D$7)),"Проверьте перерыв",IF($D$7&gt;=ROUND(MOD(I87-H87,1)*1440,8),"Перерыв не меньше смены","Готово"))))))))))))</x:f>
        <x:v>Готово</x:v>
      </x:c>
      <x:c r="M87" s="3"/>
      <x:c r="N87" s="3"/>
      <x:c r="O87" s="3"/>
      <x:c r="P87" s="3"/>
      <x:c r="Q87" s="3"/>
      <x:c r="R87" s="3"/>
      <x:c r="S87" s="3"/>
      <x:c r="T87" s="3"/>
      <x:c r="U87" s="3"/>
      <x:c r="V87" s="3"/>
      <x:c r="W87" s="3"/>
      <x:c r="X87" s="3"/>
      <x:c r="Y87" s="3"/>
      <x:c r="Z87" s="3"/>
      <x:c r="AA87" s="3"/>
      <x:c r="AB87" s="3"/>
      <x:c r="AC87" s="3"/>
      <x:c r="AD87" s="3"/>
      <x:c r="AE87" s="3"/>
      <x:c r="AF87" s="3"/>
      <x:c r="AG87" s="3"/>
      <x:c r="AH87" s="3"/>
      <x:c r="AI87" s="3"/>
      <x:c r="AJ87" s="3"/>
      <x:c r="AK87" s="3"/>
    </x:row>
    <x:row r="88" ht="30" customHeight="1">
      <x:c r="A88" s="3"/>
      <x:c r="B88" s="69" t="str">
        <x:f>IF($B$12="","",$B$12)</x:f>
        <x:v>Борис</x:v>
      </x:c>
      <x:c r="C88" s="70" t="n">
        <x:f>IF(E$8="","",E$8)</x:f>
        <x:v>46328</x:v>
      </x:c>
      <x:c r="D88" s="69" t="str">
        <x:f>IF(E12="","",E12)</x:f>
        <x:v>П</x:v>
      </x:c>
      <x:c r="E88" s="69" t="str">
        <x:f>IFERROR(UPPER(CONCATENATE("",SUBSTITUTE(CONCATENATE("",SUBSTITUTE(CONCATENATE("",SUBSTITUTE(TRIM(CONCATENATE("",D88))," ","")),"–","-")),"—","-"))),CONCATENATE("",D88))</x:f>
        <x:v>П</x:v>
      </x:c>
      <x:c r="F88" s="69" t="str">
        <x:f>IFERROR(LEFT(CONCATENATE("[",E88),SEARCH("-",E88)),"")</x:f>
      </x:c>
      <x:c r="G88" s="69" t="str">
        <x:f>IFERROR(MID(CONCATENATE(E88,"]"),SEARCH("-",E88)+1,32),"")</x:f>
      </x:c>
      <x:c r="H88" s="71" t="n">
        <x:f>IF(OR(E88="",E88="В"),"",IF(OR(E88=$B$42,E88=$B$43,E88=$B$44,E88=$B$45,E88=$B$46),INDEX($E$42:$E$46,MATCH(E88,$B$42:$B$46,0)),IFERROR(IF(ISNUMBER(SEARCH(":",F88)),IF(AND(OR((LEN(F88)-1)=4,(LEN(F88)-1)=5),MID(F88,1+(LEN(F88)-1)-2,1)=":",ISNUMBER(VALUE(MID(F88,2,1))),IF((LEN(F88)-1)=5,ISNUMBER(VALUE(MID(F88,3,1))),TRUE),ISNUMBER(VALUE(MID(F88,1+(LEN(F88)-1)-1,1))),ISNUMBER(VALUE(MID(F88,1+(LEN(F88)-1),1))),VALUE(MID(F88,2,(LEN(F88)-1)-3))&lt;24,VALUE(MID(F88,1+(LEN(F88)-1)-1,2))&lt;60),VALUE(MID(F88,2,(LEN(F88)-1)-3))/24+VALUE(MID(F88,1+(LEN(F88)-1)-1,2))/1440,-1),IF(AND((LEN(F88)-1)&gt;=1,(LEN(F88)-1)&lt;=2,ISNUMBER(VALUE(MID(F88,2,1))),IF((LEN(F88)-1)=2,ISNUMBER(VALUE(MID(F88,3,1))),TRUE),VALUE(MID(F88,2,(LEN(F88)-1)))&lt;24),VALUE(MID(F88,2,(LEN(F88)-1)))/24,-1)),-1)))</x:f>
        <x:v>0.5833333333333334</x:v>
      </x:c>
      <x:c r="I88" s="71" t="n">
        <x:f>IF(OR(E88="",E88="В"),"",IF(OR(E88=$B$42,E88=$B$43,E88=$B$44,E88=$B$45,E88=$B$46),INDEX($F$42:$F$46,MATCH(E88,$B$42:$B$46,0)),IFERROR(IF(ISNUMBER(SEARCH(":",G88)),IF(AND(OR((LEN(G88)-1)=4,(LEN(G88)-1)=5),MID(G88,0+(LEN(G88)-1)-2,1)=":",ISNUMBER(VALUE(MID(G88,1,1))),IF((LEN(G88)-1)=5,ISNUMBER(VALUE(MID(G88,2,1))),TRUE),ISNUMBER(VALUE(MID(G88,0+(LEN(G88)-1)-1,1))),ISNUMBER(VALUE(MID(G88,0+(LEN(G88)-1),1))),VALUE(MID(G88,1,(LEN(G88)-1)-3))&lt;24,VALUE(MID(G88,0+(LEN(G88)-1)-1,2))&lt;60),VALUE(MID(G88,1,(LEN(G88)-1)-3))/24+VALUE(MID(G88,0+(LEN(G88)-1)-1,2))/1440,-1),IF(AND((LEN(G88)-1)&gt;=1,(LEN(G88)-1)&lt;=2,ISNUMBER(VALUE(MID(G88,1,1))),IF((LEN(G88)-1)=2,ISNUMBER(VALUE(MID(G88,2,1))),TRUE),VALUE(MID(G88,1,(LEN(G88)-1)))&lt;24),VALUE(MID(G88,1,(LEN(G88)-1)))/24,-1)),-1)))</x:f>
        <x:v>0.9166666666666666</x:v>
      </x:c>
      <x:c r="J88" s="72" t="n">
        <x:f>IF(OR(E88="",E88="В"),0,IF(OR(E88=$B$42,E88=$B$43,E88=$B$44,E88=$B$45,E88=$B$46),INDEX($G$42:$G$46,MATCH(E88,$B$42:$B$46,0)),$D$7))</x:f>
        <x:v>30</x:v>
      </x:c>
      <x:c r="K88" s="73" t="n">
        <x:f>IF(OR(L88="",L88="Выходной"),0,IF(L88="Готово",ROUND(24*MOD(I88-H88,1)-J88/60,10),"Проверить"))</x:f>
        <x:v>7.5</x:v>
      </x:c>
      <x:c r="L88" s="74" t="str">
        <x:f>IF(E88="","",IF(C88="","Нет дня",IF(E88="В","Выходной",IF(LEN(TRIM($B$12))=0,"Нет имени",IF(COUNTIFS($B$10:$B$33,$B$12)&gt;1,"Повтор имени",IF(OR(E88=$B$42,E88=$B$43,E88=$B$44,E88=$B$45,E88=$B$46),IF(INDEX($I$42:$I$46,MATCH(E88,$B$42:$B$46,0))="Готово","Готово","Проверьте смену"),IF(OR(IFERROR(SEARCH("-",E88),0)=0,IFERROR(SEARCH("-",E88,SEARCH("-",E88)+1),0)&gt;0),"Нет кода",IF(OR(H88&lt;0,I88&lt;0),"Неверное время",IF(H88=I88,"Начало равно концу",IF(NOT(ISNUMBER($D$7)),"Проверьте перерыв",IF(OR($D$7&lt;0,$D$7&lt;&gt;INT($D$7)),"Проверьте перерыв",IF($D$7&gt;=ROUND(MOD(I88-H88,1)*1440,8),"Перерыв не меньше смены","Готово"))))))))))))</x:f>
        <x:v>Готово</x:v>
      </x:c>
      <x:c r="M88" s="3"/>
      <x:c r="N88" s="3"/>
      <x:c r="O88" s="3"/>
      <x:c r="P88" s="3"/>
      <x:c r="Q88" s="3"/>
      <x:c r="R88" s="3"/>
      <x:c r="S88" s="3"/>
      <x:c r="T88" s="3"/>
      <x:c r="U88" s="3"/>
      <x:c r="V88" s="3"/>
      <x:c r="W88" s="3"/>
      <x:c r="X88" s="3"/>
      <x:c r="Y88" s="3"/>
      <x:c r="Z88" s="3"/>
      <x:c r="AA88" s="3"/>
      <x:c r="AB88" s="3"/>
      <x:c r="AC88" s="3"/>
      <x:c r="AD88" s="3"/>
      <x:c r="AE88" s="3"/>
      <x:c r="AF88" s="3"/>
      <x:c r="AG88" s="3"/>
      <x:c r="AH88" s="3"/>
      <x:c r="AI88" s="3"/>
      <x:c r="AJ88" s="3"/>
      <x:c r="AK88" s="3"/>
    </x:row>
    <x:row r="89" ht="30" customHeight="1">
      <x:c r="A89" s="3"/>
      <x:c r="B89" s="69" t="str">
        <x:f>IF($B$12="","",$B$12)</x:f>
        <x:v>Борис</x:v>
      </x:c>
      <x:c r="C89" s="70" t="n">
        <x:f>IF(F$8="","",F$8)</x:f>
        <x:v>46329</x:v>
      </x:c>
      <x:c r="D89" s="69" t="str">
        <x:f>IF(F12="","",F12)</x:f>
        <x:v>В</x:v>
      </x:c>
      <x:c r="E89" s="69" t="str">
        <x:f>IFERROR(UPPER(CONCATENATE("",SUBSTITUTE(CONCATENATE("",SUBSTITUTE(CONCATENATE("",SUBSTITUTE(TRIM(CONCATENATE("",D89))," ","")),"–","-")),"—","-"))),CONCATENATE("",D89))</x:f>
        <x:v>В</x:v>
      </x:c>
      <x:c r="F89" s="69" t="str">
        <x:f>IFERROR(LEFT(CONCATENATE("[",E89),SEARCH("-",E89)),"")</x:f>
      </x:c>
      <x:c r="G89" s="69" t="str">
        <x:f>IFERROR(MID(CONCATENATE(E89,"]"),SEARCH("-",E89)+1,32),"")</x:f>
      </x:c>
      <x:c r="H89" s="71" t="str">
        <x:f>IF(OR(E89="",E89="В"),"",IF(OR(E89=$B$42,E89=$B$43,E89=$B$44,E89=$B$45,E89=$B$46),INDEX($E$42:$E$46,MATCH(E89,$B$42:$B$46,0)),IFERROR(IF(ISNUMBER(SEARCH(":",F89)),IF(AND(OR((LEN(F89)-1)=4,(LEN(F89)-1)=5),MID(F89,1+(LEN(F89)-1)-2,1)=":",ISNUMBER(VALUE(MID(F89,2,1))),IF((LEN(F89)-1)=5,ISNUMBER(VALUE(MID(F89,3,1))),TRUE),ISNUMBER(VALUE(MID(F89,1+(LEN(F89)-1)-1,1))),ISNUMBER(VALUE(MID(F89,1+(LEN(F89)-1),1))),VALUE(MID(F89,2,(LEN(F89)-1)-3))&lt;24,VALUE(MID(F89,1+(LEN(F89)-1)-1,2))&lt;60),VALUE(MID(F89,2,(LEN(F89)-1)-3))/24+VALUE(MID(F89,1+(LEN(F89)-1)-1,2))/1440,-1),IF(AND((LEN(F89)-1)&gt;=1,(LEN(F89)-1)&lt;=2,ISNUMBER(VALUE(MID(F89,2,1))),IF((LEN(F89)-1)=2,ISNUMBER(VALUE(MID(F89,3,1))),TRUE),VALUE(MID(F89,2,(LEN(F89)-1)))&lt;24),VALUE(MID(F89,2,(LEN(F89)-1)))/24,-1)),-1)))</x:f>
      </x:c>
      <x:c r="I89" s="71" t="str">
        <x:f>IF(OR(E89="",E89="В"),"",IF(OR(E89=$B$42,E89=$B$43,E89=$B$44,E89=$B$45,E89=$B$46),INDEX($F$42:$F$46,MATCH(E89,$B$42:$B$46,0)),IFERROR(IF(ISNUMBER(SEARCH(":",G89)),IF(AND(OR((LEN(G89)-1)=4,(LEN(G89)-1)=5),MID(G89,0+(LEN(G89)-1)-2,1)=":",ISNUMBER(VALUE(MID(G89,1,1))),IF((LEN(G89)-1)=5,ISNUMBER(VALUE(MID(G89,2,1))),TRUE),ISNUMBER(VALUE(MID(G89,0+(LEN(G89)-1)-1,1))),ISNUMBER(VALUE(MID(G89,0+(LEN(G89)-1),1))),VALUE(MID(G89,1,(LEN(G89)-1)-3))&lt;24,VALUE(MID(G89,0+(LEN(G89)-1)-1,2))&lt;60),VALUE(MID(G89,1,(LEN(G89)-1)-3))/24+VALUE(MID(G89,0+(LEN(G89)-1)-1,2))/1440,-1),IF(AND((LEN(G89)-1)&gt;=1,(LEN(G89)-1)&lt;=2,ISNUMBER(VALUE(MID(G89,1,1))),IF((LEN(G89)-1)=2,ISNUMBER(VALUE(MID(G89,2,1))),TRUE),VALUE(MID(G89,1,(LEN(G89)-1)))&lt;24),VALUE(MID(G89,1,(LEN(G89)-1)))/24,-1)),-1)))</x:f>
      </x:c>
      <x:c r="J89" s="72" t="n">
        <x:f>IF(OR(E89="",E89="В"),0,IF(OR(E89=$B$42,E89=$B$43,E89=$B$44,E89=$B$45,E89=$B$46),INDEX($G$42:$G$46,MATCH(E89,$B$42:$B$46,0)),$D$7))</x:f>
        <x:v>0</x:v>
      </x:c>
      <x:c r="K89" s="73" t="n">
        <x:f>IF(OR(L89="",L89="Выходной"),0,IF(L89="Готово",ROUND(24*MOD(I89-H89,1)-J89/60,10),"Проверить"))</x:f>
        <x:v>0</x:v>
      </x:c>
      <x:c r="L89" s="74" t="str">
        <x:f>IF(E89="","",IF(C89="","Нет дня",IF(E89="В","Выходной",IF(LEN(TRIM($B$12))=0,"Нет имени",IF(COUNTIFS($B$10:$B$33,$B$12)&gt;1,"Повтор имени",IF(OR(E89=$B$42,E89=$B$43,E89=$B$44,E89=$B$45,E89=$B$46),IF(INDEX($I$42:$I$46,MATCH(E89,$B$42:$B$46,0))="Готово","Готово","Проверьте смену"),IF(OR(IFERROR(SEARCH("-",E89),0)=0,IFERROR(SEARCH("-",E89,SEARCH("-",E89)+1),0)&gt;0),"Нет кода",IF(OR(H89&lt;0,I89&lt;0),"Неверное время",IF(H89=I89,"Начало равно концу",IF(NOT(ISNUMBER($D$7)),"Проверьте перерыв",IF(OR($D$7&lt;0,$D$7&lt;&gt;INT($D$7)),"Проверьте перерыв",IF($D$7&gt;=ROUND(MOD(I89-H89,1)*1440,8),"Перерыв не меньше смены","Готово"))))))))))))</x:f>
        <x:v>Выходной</x:v>
      </x:c>
      <x:c r="M89" s="3"/>
      <x:c r="N89" s="3"/>
      <x:c r="O89" s="3"/>
      <x:c r="P89" s="3"/>
      <x:c r="Q89" s="3"/>
      <x:c r="R89" s="3"/>
      <x:c r="S89" s="3"/>
      <x:c r="T89" s="3"/>
      <x:c r="U89" s="3"/>
      <x:c r="V89" s="3"/>
      <x:c r="W89" s="3"/>
      <x:c r="X89" s="3"/>
      <x:c r="Y89" s="3"/>
      <x:c r="Z89" s="3"/>
      <x:c r="AA89" s="3"/>
      <x:c r="AB89" s="3"/>
      <x:c r="AC89" s="3"/>
      <x:c r="AD89" s="3"/>
      <x:c r="AE89" s="3"/>
      <x:c r="AF89" s="3"/>
      <x:c r="AG89" s="3"/>
      <x:c r="AH89" s="3"/>
      <x:c r="AI89" s="3"/>
      <x:c r="AJ89" s="3"/>
      <x:c r="AK89" s="3"/>
    </x:row>
    <x:row r="90" ht="30" customHeight="1">
      <x:c r="A90" s="3"/>
      <x:c r="B90" s="69" t="str">
        <x:f>IF($B$12="","",$B$12)</x:f>
        <x:v>Борис</x:v>
      </x:c>
      <x:c r="C90" s="70" t="n">
        <x:f>IF(G$8="","",G$8)</x:f>
        <x:v>46330</x:v>
      </x:c>
      <x:c r="D90" s="69" t="str">
        <x:f>IF(G12="","",G12)</x:f>
        <x:v>В</x:v>
      </x:c>
      <x:c r="E90" s="69" t="str">
        <x:f>IFERROR(UPPER(CONCATENATE("",SUBSTITUTE(CONCATENATE("",SUBSTITUTE(CONCATENATE("",SUBSTITUTE(TRIM(CONCATENATE("",D90))," ","")),"–","-")),"—","-"))),CONCATENATE("",D90))</x:f>
        <x:v>В</x:v>
      </x:c>
      <x:c r="F90" s="69" t="str">
        <x:f>IFERROR(LEFT(CONCATENATE("[",E90),SEARCH("-",E90)),"")</x:f>
      </x:c>
      <x:c r="G90" s="69" t="str">
        <x:f>IFERROR(MID(CONCATENATE(E90,"]"),SEARCH("-",E90)+1,32),"")</x:f>
      </x:c>
      <x:c r="H90" s="71" t="str">
        <x:f>IF(OR(E90="",E90="В"),"",IF(OR(E90=$B$42,E90=$B$43,E90=$B$44,E90=$B$45,E90=$B$46),INDEX($E$42:$E$46,MATCH(E90,$B$42:$B$46,0)),IFERROR(IF(ISNUMBER(SEARCH(":",F90)),IF(AND(OR((LEN(F90)-1)=4,(LEN(F90)-1)=5),MID(F90,1+(LEN(F90)-1)-2,1)=":",ISNUMBER(VALUE(MID(F90,2,1))),IF((LEN(F90)-1)=5,ISNUMBER(VALUE(MID(F90,3,1))),TRUE),ISNUMBER(VALUE(MID(F90,1+(LEN(F90)-1)-1,1))),ISNUMBER(VALUE(MID(F90,1+(LEN(F90)-1),1))),VALUE(MID(F90,2,(LEN(F90)-1)-3))&lt;24,VALUE(MID(F90,1+(LEN(F90)-1)-1,2))&lt;60),VALUE(MID(F90,2,(LEN(F90)-1)-3))/24+VALUE(MID(F90,1+(LEN(F90)-1)-1,2))/1440,-1),IF(AND((LEN(F90)-1)&gt;=1,(LEN(F90)-1)&lt;=2,ISNUMBER(VALUE(MID(F90,2,1))),IF((LEN(F90)-1)=2,ISNUMBER(VALUE(MID(F90,3,1))),TRUE),VALUE(MID(F90,2,(LEN(F90)-1)))&lt;24),VALUE(MID(F90,2,(LEN(F90)-1)))/24,-1)),-1)))</x:f>
      </x:c>
      <x:c r="I90" s="71" t="str">
        <x:f>IF(OR(E90="",E90="В"),"",IF(OR(E90=$B$42,E90=$B$43,E90=$B$44,E90=$B$45,E90=$B$46),INDEX($F$42:$F$46,MATCH(E90,$B$42:$B$46,0)),IFERROR(IF(ISNUMBER(SEARCH(":",G90)),IF(AND(OR((LEN(G90)-1)=4,(LEN(G90)-1)=5),MID(G90,0+(LEN(G90)-1)-2,1)=":",ISNUMBER(VALUE(MID(G90,1,1))),IF((LEN(G90)-1)=5,ISNUMBER(VALUE(MID(G90,2,1))),TRUE),ISNUMBER(VALUE(MID(G90,0+(LEN(G90)-1)-1,1))),ISNUMBER(VALUE(MID(G90,0+(LEN(G90)-1),1))),VALUE(MID(G90,1,(LEN(G90)-1)-3))&lt;24,VALUE(MID(G90,0+(LEN(G90)-1)-1,2))&lt;60),VALUE(MID(G90,1,(LEN(G90)-1)-3))/24+VALUE(MID(G90,0+(LEN(G90)-1)-1,2))/1440,-1),IF(AND((LEN(G90)-1)&gt;=1,(LEN(G90)-1)&lt;=2,ISNUMBER(VALUE(MID(G90,1,1))),IF((LEN(G90)-1)=2,ISNUMBER(VALUE(MID(G90,2,1))),TRUE),VALUE(MID(G90,1,(LEN(G90)-1)))&lt;24),VALUE(MID(G90,1,(LEN(G90)-1)))/24,-1)),-1)))</x:f>
      </x:c>
      <x:c r="J90" s="72" t="n">
        <x:f>IF(OR(E90="",E90="В"),0,IF(OR(E90=$B$42,E90=$B$43,E90=$B$44,E90=$B$45,E90=$B$46),INDEX($G$42:$G$46,MATCH(E90,$B$42:$B$46,0)),$D$7))</x:f>
        <x:v>0</x:v>
      </x:c>
      <x:c r="K90" s="73" t="n">
        <x:f>IF(OR(L90="",L90="Выходной"),0,IF(L90="Готово",ROUND(24*MOD(I90-H90,1)-J90/60,10),"Проверить"))</x:f>
        <x:v>0</x:v>
      </x:c>
      <x:c r="L90" s="74" t="str">
        <x:f>IF(E90="","",IF(C90="","Нет дня",IF(E90="В","Выходной",IF(LEN(TRIM($B$12))=0,"Нет имени",IF(COUNTIFS($B$10:$B$33,$B$12)&gt;1,"Повтор имени",IF(OR(E90=$B$42,E90=$B$43,E90=$B$44,E90=$B$45,E90=$B$46),IF(INDEX($I$42:$I$46,MATCH(E90,$B$42:$B$46,0))="Готово","Готово","Проверьте смену"),IF(OR(IFERROR(SEARCH("-",E90),0)=0,IFERROR(SEARCH("-",E90,SEARCH("-",E90)+1),0)&gt;0),"Нет кода",IF(OR(H90&lt;0,I90&lt;0),"Неверное время",IF(H90=I90,"Начало равно концу",IF(NOT(ISNUMBER($D$7)),"Проверьте перерыв",IF(OR($D$7&lt;0,$D$7&lt;&gt;INT($D$7)),"Проверьте перерыв",IF($D$7&gt;=ROUND(MOD(I90-H90,1)*1440,8),"Перерыв не меньше смены","Готово"))))))))))))</x:f>
        <x:v>Выходной</x:v>
      </x:c>
      <x:c r="M90" s="3"/>
      <x:c r="N90" s="3"/>
      <x:c r="O90" s="3"/>
      <x:c r="P90" s="3"/>
      <x:c r="Q90" s="3"/>
      <x:c r="R90" s="3"/>
      <x:c r="S90" s="3"/>
      <x:c r="T90" s="3"/>
      <x:c r="U90" s="3"/>
      <x:c r="V90" s="3"/>
      <x:c r="W90" s="3"/>
      <x:c r="X90" s="3"/>
      <x:c r="Y90" s="3"/>
      <x:c r="Z90" s="3"/>
      <x:c r="AA90" s="3"/>
      <x:c r="AB90" s="3"/>
      <x:c r="AC90" s="3"/>
      <x:c r="AD90" s="3"/>
      <x:c r="AE90" s="3"/>
      <x:c r="AF90" s="3"/>
      <x:c r="AG90" s="3"/>
      <x:c r="AH90" s="3"/>
      <x:c r="AI90" s="3"/>
      <x:c r="AJ90" s="3"/>
      <x:c r="AK90" s="3"/>
    </x:row>
    <x:row r="91" ht="30" customHeight="1">
      <x:c r="A91" s="3"/>
      <x:c r="B91" s="69" t="str">
        <x:f>IF($B$12="","",$B$12)</x:f>
        <x:v>Борис</x:v>
      </x:c>
      <x:c r="C91" s="70" t="n">
        <x:f>IF(H$8="","",H$8)</x:f>
        <x:v>46331</x:v>
      </x:c>
      <x:c r="D91" s="69" t="str">
        <x:f>IF(H12="","",H12)</x:f>
        <x:v>П</x:v>
      </x:c>
      <x:c r="E91" s="69" t="str">
        <x:f>IFERROR(UPPER(CONCATENATE("",SUBSTITUTE(CONCATENATE("",SUBSTITUTE(CONCATENATE("",SUBSTITUTE(TRIM(CONCATENATE("",D91))," ","")),"–","-")),"—","-"))),CONCATENATE("",D91))</x:f>
        <x:v>П</x:v>
      </x:c>
      <x:c r="F91" s="69" t="str">
        <x:f>IFERROR(LEFT(CONCATENATE("[",E91),SEARCH("-",E91)),"")</x:f>
      </x:c>
      <x:c r="G91" s="69" t="str">
        <x:f>IFERROR(MID(CONCATENATE(E91,"]"),SEARCH("-",E91)+1,32),"")</x:f>
      </x:c>
      <x:c r="H91" s="71" t="n">
        <x:f>IF(OR(E91="",E91="В"),"",IF(OR(E91=$B$42,E91=$B$43,E91=$B$44,E91=$B$45,E91=$B$46),INDEX($E$42:$E$46,MATCH(E91,$B$42:$B$46,0)),IFERROR(IF(ISNUMBER(SEARCH(":",F91)),IF(AND(OR((LEN(F91)-1)=4,(LEN(F91)-1)=5),MID(F91,1+(LEN(F91)-1)-2,1)=":",ISNUMBER(VALUE(MID(F91,2,1))),IF((LEN(F91)-1)=5,ISNUMBER(VALUE(MID(F91,3,1))),TRUE),ISNUMBER(VALUE(MID(F91,1+(LEN(F91)-1)-1,1))),ISNUMBER(VALUE(MID(F91,1+(LEN(F91)-1),1))),VALUE(MID(F91,2,(LEN(F91)-1)-3))&lt;24,VALUE(MID(F91,1+(LEN(F91)-1)-1,2))&lt;60),VALUE(MID(F91,2,(LEN(F91)-1)-3))/24+VALUE(MID(F91,1+(LEN(F91)-1)-1,2))/1440,-1),IF(AND((LEN(F91)-1)&gt;=1,(LEN(F91)-1)&lt;=2,ISNUMBER(VALUE(MID(F91,2,1))),IF((LEN(F91)-1)=2,ISNUMBER(VALUE(MID(F91,3,1))),TRUE),VALUE(MID(F91,2,(LEN(F91)-1)))&lt;24),VALUE(MID(F91,2,(LEN(F91)-1)))/24,-1)),-1)))</x:f>
        <x:v>0.5833333333333334</x:v>
      </x:c>
      <x:c r="I91" s="71" t="n">
        <x:f>IF(OR(E91="",E91="В"),"",IF(OR(E91=$B$42,E91=$B$43,E91=$B$44,E91=$B$45,E91=$B$46),INDEX($F$42:$F$46,MATCH(E91,$B$42:$B$46,0)),IFERROR(IF(ISNUMBER(SEARCH(":",G91)),IF(AND(OR((LEN(G91)-1)=4,(LEN(G91)-1)=5),MID(G91,0+(LEN(G91)-1)-2,1)=":",ISNUMBER(VALUE(MID(G91,1,1))),IF((LEN(G91)-1)=5,ISNUMBER(VALUE(MID(G91,2,1))),TRUE),ISNUMBER(VALUE(MID(G91,0+(LEN(G91)-1)-1,1))),ISNUMBER(VALUE(MID(G91,0+(LEN(G91)-1),1))),VALUE(MID(G91,1,(LEN(G91)-1)-3))&lt;24,VALUE(MID(G91,0+(LEN(G91)-1)-1,2))&lt;60),VALUE(MID(G91,1,(LEN(G91)-1)-3))/24+VALUE(MID(G91,0+(LEN(G91)-1)-1,2))/1440,-1),IF(AND((LEN(G91)-1)&gt;=1,(LEN(G91)-1)&lt;=2,ISNUMBER(VALUE(MID(G91,1,1))),IF((LEN(G91)-1)=2,ISNUMBER(VALUE(MID(G91,2,1))),TRUE),VALUE(MID(G91,1,(LEN(G91)-1)))&lt;24),VALUE(MID(G91,1,(LEN(G91)-1)))/24,-1)),-1)))</x:f>
        <x:v>0.9166666666666666</x:v>
      </x:c>
      <x:c r="J91" s="72" t="n">
        <x:f>IF(OR(E91="",E91="В"),0,IF(OR(E91=$B$42,E91=$B$43,E91=$B$44,E91=$B$45,E91=$B$46),INDEX($G$42:$G$46,MATCH(E91,$B$42:$B$46,0)),$D$7))</x:f>
        <x:v>30</x:v>
      </x:c>
      <x:c r="K91" s="73" t="n">
        <x:f>IF(OR(L91="",L91="Выходной"),0,IF(L91="Готово",ROUND(24*MOD(I91-H91,1)-J91/60,10),"Проверить"))</x:f>
        <x:v>7.5</x:v>
      </x:c>
      <x:c r="L91" s="74" t="str">
        <x:f>IF(E91="","",IF(C91="","Нет дня",IF(E91="В","Выходной",IF(LEN(TRIM($B$12))=0,"Нет имени",IF(COUNTIFS($B$10:$B$33,$B$12)&gt;1,"Повтор имени",IF(OR(E91=$B$42,E91=$B$43,E91=$B$44,E91=$B$45,E91=$B$46),IF(INDEX($I$42:$I$46,MATCH(E91,$B$42:$B$46,0))="Готово","Готово","Проверьте смену"),IF(OR(IFERROR(SEARCH("-",E91),0)=0,IFERROR(SEARCH("-",E91,SEARCH("-",E91)+1),0)&gt;0),"Нет кода",IF(OR(H91&lt;0,I91&lt;0),"Неверное время",IF(H91=I91,"Начало равно концу",IF(NOT(ISNUMBER($D$7)),"Проверьте перерыв",IF(OR($D$7&lt;0,$D$7&lt;&gt;INT($D$7)),"Проверьте перерыв",IF($D$7&gt;=ROUND(MOD(I91-H91,1)*1440,8),"Перерыв не меньше смены","Готово"))))))))))))</x:f>
        <x:v>Готово</x:v>
      </x:c>
      <x:c r="M91" s="3"/>
      <x:c r="N91" s="3"/>
      <x:c r="O91" s="3"/>
      <x:c r="P91" s="3"/>
      <x:c r="Q91" s="3"/>
      <x:c r="R91" s="3"/>
      <x:c r="S91" s="3"/>
      <x:c r="T91" s="3"/>
      <x:c r="U91" s="3"/>
      <x:c r="V91" s="3"/>
      <x:c r="W91" s="3"/>
      <x:c r="X91" s="3"/>
      <x:c r="Y91" s="3"/>
      <x:c r="Z91" s="3"/>
      <x:c r="AA91" s="3"/>
      <x:c r="AB91" s="3"/>
      <x:c r="AC91" s="3"/>
      <x:c r="AD91" s="3"/>
      <x:c r="AE91" s="3"/>
      <x:c r="AF91" s="3"/>
      <x:c r="AG91" s="3"/>
      <x:c r="AH91" s="3"/>
      <x:c r="AI91" s="3"/>
      <x:c r="AJ91" s="3"/>
      <x:c r="AK91" s="3"/>
    </x:row>
    <x:row r="92" ht="30" customHeight="1">
      <x:c r="A92" s="3"/>
      <x:c r="B92" s="69" t="str">
        <x:f>IF($B$12="","",$B$12)</x:f>
        <x:v>Борис</x:v>
      </x:c>
      <x:c r="C92" s="70" t="n">
        <x:f>IF(I$8="","",I$8)</x:f>
        <x:v>46332</x:v>
      </x:c>
      <x:c r="D92" s="69" t="str">
        <x:f>IF(I12="","",I12)</x:f>
        <x:v>П</x:v>
      </x:c>
      <x:c r="E92" s="69" t="str">
        <x:f>IFERROR(UPPER(CONCATENATE("",SUBSTITUTE(CONCATENATE("",SUBSTITUTE(CONCATENATE("",SUBSTITUTE(TRIM(CONCATENATE("",D92))," ","")),"–","-")),"—","-"))),CONCATENATE("",D92))</x:f>
        <x:v>П</x:v>
      </x:c>
      <x:c r="F92" s="69" t="str">
        <x:f>IFERROR(LEFT(CONCATENATE("[",E92),SEARCH("-",E92)),"")</x:f>
      </x:c>
      <x:c r="G92" s="69" t="str">
        <x:f>IFERROR(MID(CONCATENATE(E92,"]"),SEARCH("-",E92)+1,32),"")</x:f>
      </x:c>
      <x:c r="H92" s="71" t="n">
        <x:f>IF(OR(E92="",E92="В"),"",IF(OR(E92=$B$42,E92=$B$43,E92=$B$44,E92=$B$45,E92=$B$46),INDEX($E$42:$E$46,MATCH(E92,$B$42:$B$46,0)),IFERROR(IF(ISNUMBER(SEARCH(":",F92)),IF(AND(OR((LEN(F92)-1)=4,(LEN(F92)-1)=5),MID(F92,1+(LEN(F92)-1)-2,1)=":",ISNUMBER(VALUE(MID(F92,2,1))),IF((LEN(F92)-1)=5,ISNUMBER(VALUE(MID(F92,3,1))),TRUE),ISNUMBER(VALUE(MID(F92,1+(LEN(F92)-1)-1,1))),ISNUMBER(VALUE(MID(F92,1+(LEN(F92)-1),1))),VALUE(MID(F92,2,(LEN(F92)-1)-3))&lt;24,VALUE(MID(F92,1+(LEN(F92)-1)-1,2))&lt;60),VALUE(MID(F92,2,(LEN(F92)-1)-3))/24+VALUE(MID(F92,1+(LEN(F92)-1)-1,2))/1440,-1),IF(AND((LEN(F92)-1)&gt;=1,(LEN(F92)-1)&lt;=2,ISNUMBER(VALUE(MID(F92,2,1))),IF((LEN(F92)-1)=2,ISNUMBER(VALUE(MID(F92,3,1))),TRUE),VALUE(MID(F92,2,(LEN(F92)-1)))&lt;24),VALUE(MID(F92,2,(LEN(F92)-1)))/24,-1)),-1)))</x:f>
        <x:v>0.5833333333333334</x:v>
      </x:c>
      <x:c r="I92" s="71" t="n">
        <x:f>IF(OR(E92="",E92="В"),"",IF(OR(E92=$B$42,E92=$B$43,E92=$B$44,E92=$B$45,E92=$B$46),INDEX($F$42:$F$46,MATCH(E92,$B$42:$B$46,0)),IFERROR(IF(ISNUMBER(SEARCH(":",G92)),IF(AND(OR((LEN(G92)-1)=4,(LEN(G92)-1)=5),MID(G92,0+(LEN(G92)-1)-2,1)=":",ISNUMBER(VALUE(MID(G92,1,1))),IF((LEN(G92)-1)=5,ISNUMBER(VALUE(MID(G92,2,1))),TRUE),ISNUMBER(VALUE(MID(G92,0+(LEN(G92)-1)-1,1))),ISNUMBER(VALUE(MID(G92,0+(LEN(G92)-1),1))),VALUE(MID(G92,1,(LEN(G92)-1)-3))&lt;24,VALUE(MID(G92,0+(LEN(G92)-1)-1,2))&lt;60),VALUE(MID(G92,1,(LEN(G92)-1)-3))/24+VALUE(MID(G92,0+(LEN(G92)-1)-1,2))/1440,-1),IF(AND((LEN(G92)-1)&gt;=1,(LEN(G92)-1)&lt;=2,ISNUMBER(VALUE(MID(G92,1,1))),IF((LEN(G92)-1)=2,ISNUMBER(VALUE(MID(G92,2,1))),TRUE),VALUE(MID(G92,1,(LEN(G92)-1)))&lt;24),VALUE(MID(G92,1,(LEN(G92)-1)))/24,-1)),-1)))</x:f>
        <x:v>0.9166666666666666</x:v>
      </x:c>
      <x:c r="J92" s="72" t="n">
        <x:f>IF(OR(E92="",E92="В"),0,IF(OR(E92=$B$42,E92=$B$43,E92=$B$44,E92=$B$45,E92=$B$46),INDEX($G$42:$G$46,MATCH(E92,$B$42:$B$46,0)),$D$7))</x:f>
        <x:v>30</x:v>
      </x:c>
      <x:c r="K92" s="73" t="n">
        <x:f>IF(OR(L92="",L92="Выходной"),0,IF(L92="Готово",ROUND(24*MOD(I92-H92,1)-J92/60,10),"Проверить"))</x:f>
        <x:v>7.5</x:v>
      </x:c>
      <x:c r="L92" s="74" t="str">
        <x:f>IF(E92="","",IF(C92="","Нет дня",IF(E92="В","Выходной",IF(LEN(TRIM($B$12))=0,"Нет имени",IF(COUNTIFS($B$10:$B$33,$B$12)&gt;1,"Повтор имени",IF(OR(E92=$B$42,E92=$B$43,E92=$B$44,E92=$B$45,E92=$B$46),IF(INDEX($I$42:$I$46,MATCH(E92,$B$42:$B$46,0))="Готово","Готово","Проверьте смену"),IF(OR(IFERROR(SEARCH("-",E92),0)=0,IFERROR(SEARCH("-",E92,SEARCH("-",E92)+1),0)&gt;0),"Нет кода",IF(OR(H92&lt;0,I92&lt;0),"Неверное время",IF(H92=I92,"Начало равно концу",IF(NOT(ISNUMBER($D$7)),"Проверьте перерыв",IF(OR($D$7&lt;0,$D$7&lt;&gt;INT($D$7)),"Проверьте перерыв",IF($D$7&gt;=ROUND(MOD(I92-H92,1)*1440,8),"Перерыв не меньше смены","Готово"))))))))))))</x:f>
        <x:v>Готово</x:v>
      </x:c>
      <x:c r="M92" s="3"/>
      <x:c r="N92" s="3"/>
      <x:c r="O92" s="3"/>
      <x:c r="P92" s="3"/>
      <x:c r="Q92" s="3"/>
      <x:c r="R92" s="3"/>
      <x:c r="S92" s="3"/>
      <x:c r="T92" s="3"/>
      <x:c r="U92" s="3"/>
      <x:c r="V92" s="3"/>
      <x:c r="W92" s="3"/>
      <x:c r="X92" s="3"/>
      <x:c r="Y92" s="3"/>
      <x:c r="Z92" s="3"/>
      <x:c r="AA92" s="3"/>
      <x:c r="AB92" s="3"/>
      <x:c r="AC92" s="3"/>
      <x:c r="AD92" s="3"/>
      <x:c r="AE92" s="3"/>
      <x:c r="AF92" s="3"/>
      <x:c r="AG92" s="3"/>
      <x:c r="AH92" s="3"/>
      <x:c r="AI92" s="3"/>
      <x:c r="AJ92" s="3"/>
      <x:c r="AK92" s="3"/>
    </x:row>
    <x:row r="93" ht="30" customHeight="1">
      <x:c r="A93" s="3"/>
      <x:c r="B93" s="69" t="str">
        <x:f>IF($B$12="","",$B$12)</x:f>
        <x:v>Борис</x:v>
      </x:c>
      <x:c r="C93" s="70" t="n">
        <x:f>IF(J$8="","",J$8)</x:f>
        <x:v>46333</x:v>
      </x:c>
      <x:c r="D93" s="69" t="str">
        <x:f>IF(J12="","",J12)</x:f>
        <x:v>П</x:v>
      </x:c>
      <x:c r="E93" s="69" t="str">
        <x:f>IFERROR(UPPER(CONCATENATE("",SUBSTITUTE(CONCATENATE("",SUBSTITUTE(CONCATENATE("",SUBSTITUTE(TRIM(CONCATENATE("",D93))," ","")),"–","-")),"—","-"))),CONCATENATE("",D93))</x:f>
        <x:v>П</x:v>
      </x:c>
      <x:c r="F93" s="69" t="str">
        <x:f>IFERROR(LEFT(CONCATENATE("[",E93),SEARCH("-",E93)),"")</x:f>
      </x:c>
      <x:c r="G93" s="69" t="str">
        <x:f>IFERROR(MID(CONCATENATE(E93,"]"),SEARCH("-",E93)+1,32),"")</x:f>
      </x:c>
      <x:c r="H93" s="71" t="n">
        <x:f>IF(OR(E93="",E93="В"),"",IF(OR(E93=$B$42,E93=$B$43,E93=$B$44,E93=$B$45,E93=$B$46),INDEX($E$42:$E$46,MATCH(E93,$B$42:$B$46,0)),IFERROR(IF(ISNUMBER(SEARCH(":",F93)),IF(AND(OR((LEN(F93)-1)=4,(LEN(F93)-1)=5),MID(F93,1+(LEN(F93)-1)-2,1)=":",ISNUMBER(VALUE(MID(F93,2,1))),IF((LEN(F93)-1)=5,ISNUMBER(VALUE(MID(F93,3,1))),TRUE),ISNUMBER(VALUE(MID(F93,1+(LEN(F93)-1)-1,1))),ISNUMBER(VALUE(MID(F93,1+(LEN(F93)-1),1))),VALUE(MID(F93,2,(LEN(F93)-1)-3))&lt;24,VALUE(MID(F93,1+(LEN(F93)-1)-1,2))&lt;60),VALUE(MID(F93,2,(LEN(F93)-1)-3))/24+VALUE(MID(F93,1+(LEN(F93)-1)-1,2))/1440,-1),IF(AND((LEN(F93)-1)&gt;=1,(LEN(F93)-1)&lt;=2,ISNUMBER(VALUE(MID(F93,2,1))),IF((LEN(F93)-1)=2,ISNUMBER(VALUE(MID(F93,3,1))),TRUE),VALUE(MID(F93,2,(LEN(F93)-1)))&lt;24),VALUE(MID(F93,2,(LEN(F93)-1)))/24,-1)),-1)))</x:f>
        <x:v>0.5833333333333334</x:v>
      </x:c>
      <x:c r="I93" s="71" t="n">
        <x:f>IF(OR(E93="",E93="В"),"",IF(OR(E93=$B$42,E93=$B$43,E93=$B$44,E93=$B$45,E93=$B$46),INDEX($F$42:$F$46,MATCH(E93,$B$42:$B$46,0)),IFERROR(IF(ISNUMBER(SEARCH(":",G93)),IF(AND(OR((LEN(G93)-1)=4,(LEN(G93)-1)=5),MID(G93,0+(LEN(G93)-1)-2,1)=":",ISNUMBER(VALUE(MID(G93,1,1))),IF((LEN(G93)-1)=5,ISNUMBER(VALUE(MID(G93,2,1))),TRUE),ISNUMBER(VALUE(MID(G93,0+(LEN(G93)-1)-1,1))),ISNUMBER(VALUE(MID(G93,0+(LEN(G93)-1),1))),VALUE(MID(G93,1,(LEN(G93)-1)-3))&lt;24,VALUE(MID(G93,0+(LEN(G93)-1)-1,2))&lt;60),VALUE(MID(G93,1,(LEN(G93)-1)-3))/24+VALUE(MID(G93,0+(LEN(G93)-1)-1,2))/1440,-1),IF(AND((LEN(G93)-1)&gt;=1,(LEN(G93)-1)&lt;=2,ISNUMBER(VALUE(MID(G93,1,1))),IF((LEN(G93)-1)=2,ISNUMBER(VALUE(MID(G93,2,1))),TRUE),VALUE(MID(G93,1,(LEN(G93)-1)))&lt;24),VALUE(MID(G93,1,(LEN(G93)-1)))/24,-1)),-1)))</x:f>
        <x:v>0.9166666666666666</x:v>
      </x:c>
      <x:c r="J93" s="72" t="n">
        <x:f>IF(OR(E93="",E93="В"),0,IF(OR(E93=$B$42,E93=$B$43,E93=$B$44,E93=$B$45,E93=$B$46),INDEX($G$42:$G$46,MATCH(E93,$B$42:$B$46,0)),$D$7))</x:f>
        <x:v>30</x:v>
      </x:c>
      <x:c r="K93" s="73" t="n">
        <x:f>IF(OR(L93="",L93="Выходной"),0,IF(L93="Готово",ROUND(24*MOD(I93-H93,1)-J93/60,10),"Проверить"))</x:f>
        <x:v>7.5</x:v>
      </x:c>
      <x:c r="L93" s="74" t="str">
        <x:f>IF(E93="","",IF(C93="","Нет дня",IF(E93="В","Выходной",IF(LEN(TRIM($B$12))=0,"Нет имени",IF(COUNTIFS($B$10:$B$33,$B$12)&gt;1,"Повтор имени",IF(OR(E93=$B$42,E93=$B$43,E93=$B$44,E93=$B$45,E93=$B$46),IF(INDEX($I$42:$I$46,MATCH(E93,$B$42:$B$46,0))="Готово","Готово","Проверьте смену"),IF(OR(IFERROR(SEARCH("-",E93),0)=0,IFERROR(SEARCH("-",E93,SEARCH("-",E93)+1),0)&gt;0),"Нет кода",IF(OR(H93&lt;0,I93&lt;0),"Неверное время",IF(H93=I93,"Начало равно концу",IF(NOT(ISNUMBER($D$7)),"Проверьте перерыв",IF(OR($D$7&lt;0,$D$7&lt;&gt;INT($D$7)),"Проверьте перерыв",IF($D$7&gt;=ROUND(MOD(I93-H93,1)*1440,8),"Перерыв не меньше смены","Готово"))))))))))))</x:f>
        <x:v>Готово</x:v>
      </x:c>
      <x:c r="M93" s="3"/>
      <x:c r="N93" s="3"/>
      <x:c r="O93" s="3"/>
      <x:c r="P93" s="3"/>
      <x:c r="Q93" s="3"/>
      <x:c r="R93" s="3"/>
      <x:c r="S93" s="3"/>
      <x:c r="T93" s="3"/>
      <x:c r="U93" s="3"/>
      <x:c r="V93" s="3"/>
      <x:c r="W93" s="3"/>
      <x:c r="X93" s="3"/>
      <x:c r="Y93" s="3"/>
      <x:c r="Z93" s="3"/>
      <x:c r="AA93" s="3"/>
      <x:c r="AB93" s="3"/>
      <x:c r="AC93" s="3"/>
      <x:c r="AD93" s="3"/>
      <x:c r="AE93" s="3"/>
      <x:c r="AF93" s="3"/>
      <x:c r="AG93" s="3"/>
      <x:c r="AH93" s="3"/>
      <x:c r="AI93" s="3"/>
      <x:c r="AJ93" s="3"/>
      <x:c r="AK93" s="3"/>
    </x:row>
    <x:row r="94" ht="30" customHeight="1">
      <x:c r="A94" s="3"/>
      <x:c r="B94" s="69" t="str">
        <x:f>IF($B$12="","",$B$12)</x:f>
        <x:v>Борис</x:v>
      </x:c>
      <x:c r="C94" s="70" t="n">
        <x:f>IF(K$8="","",K$8)</x:f>
        <x:v>46334</x:v>
      </x:c>
      <x:c r="D94" s="69" t="str">
        <x:f>IF(K12="","",K12)</x:f>
        <x:v>П</x:v>
      </x:c>
      <x:c r="E94" s="69" t="str">
        <x:f>IFERROR(UPPER(CONCATENATE("",SUBSTITUTE(CONCATENATE("",SUBSTITUTE(CONCATENATE("",SUBSTITUTE(TRIM(CONCATENATE("",D94))," ","")),"–","-")),"—","-"))),CONCATENATE("",D94))</x:f>
        <x:v>П</x:v>
      </x:c>
      <x:c r="F94" s="69" t="str">
        <x:f>IFERROR(LEFT(CONCATENATE("[",E94),SEARCH("-",E94)),"")</x:f>
      </x:c>
      <x:c r="G94" s="69" t="str">
        <x:f>IFERROR(MID(CONCATENATE(E94,"]"),SEARCH("-",E94)+1,32),"")</x:f>
      </x:c>
      <x:c r="H94" s="71" t="n">
        <x:f>IF(OR(E94="",E94="В"),"",IF(OR(E94=$B$42,E94=$B$43,E94=$B$44,E94=$B$45,E94=$B$46),INDEX($E$42:$E$46,MATCH(E94,$B$42:$B$46,0)),IFERROR(IF(ISNUMBER(SEARCH(":",F94)),IF(AND(OR((LEN(F94)-1)=4,(LEN(F94)-1)=5),MID(F94,1+(LEN(F94)-1)-2,1)=":",ISNUMBER(VALUE(MID(F94,2,1))),IF((LEN(F94)-1)=5,ISNUMBER(VALUE(MID(F94,3,1))),TRUE),ISNUMBER(VALUE(MID(F94,1+(LEN(F94)-1)-1,1))),ISNUMBER(VALUE(MID(F94,1+(LEN(F94)-1),1))),VALUE(MID(F94,2,(LEN(F94)-1)-3))&lt;24,VALUE(MID(F94,1+(LEN(F94)-1)-1,2))&lt;60),VALUE(MID(F94,2,(LEN(F94)-1)-3))/24+VALUE(MID(F94,1+(LEN(F94)-1)-1,2))/1440,-1),IF(AND((LEN(F94)-1)&gt;=1,(LEN(F94)-1)&lt;=2,ISNUMBER(VALUE(MID(F94,2,1))),IF((LEN(F94)-1)=2,ISNUMBER(VALUE(MID(F94,3,1))),TRUE),VALUE(MID(F94,2,(LEN(F94)-1)))&lt;24),VALUE(MID(F94,2,(LEN(F94)-1)))/24,-1)),-1)))</x:f>
        <x:v>0.5833333333333334</x:v>
      </x:c>
      <x:c r="I94" s="71" t="n">
        <x:f>IF(OR(E94="",E94="В"),"",IF(OR(E94=$B$42,E94=$B$43,E94=$B$44,E94=$B$45,E94=$B$46),INDEX($F$42:$F$46,MATCH(E94,$B$42:$B$46,0)),IFERROR(IF(ISNUMBER(SEARCH(":",G94)),IF(AND(OR((LEN(G94)-1)=4,(LEN(G94)-1)=5),MID(G94,0+(LEN(G94)-1)-2,1)=":",ISNUMBER(VALUE(MID(G94,1,1))),IF((LEN(G94)-1)=5,ISNUMBER(VALUE(MID(G94,2,1))),TRUE),ISNUMBER(VALUE(MID(G94,0+(LEN(G94)-1)-1,1))),ISNUMBER(VALUE(MID(G94,0+(LEN(G94)-1),1))),VALUE(MID(G94,1,(LEN(G94)-1)-3))&lt;24,VALUE(MID(G94,0+(LEN(G94)-1)-1,2))&lt;60),VALUE(MID(G94,1,(LEN(G94)-1)-3))/24+VALUE(MID(G94,0+(LEN(G94)-1)-1,2))/1440,-1),IF(AND((LEN(G94)-1)&gt;=1,(LEN(G94)-1)&lt;=2,ISNUMBER(VALUE(MID(G94,1,1))),IF((LEN(G94)-1)=2,ISNUMBER(VALUE(MID(G94,2,1))),TRUE),VALUE(MID(G94,1,(LEN(G94)-1)))&lt;24),VALUE(MID(G94,1,(LEN(G94)-1)))/24,-1)),-1)))</x:f>
        <x:v>0.9166666666666666</x:v>
      </x:c>
      <x:c r="J94" s="72" t="n">
        <x:f>IF(OR(E94="",E94="В"),0,IF(OR(E94=$B$42,E94=$B$43,E94=$B$44,E94=$B$45,E94=$B$46),INDEX($G$42:$G$46,MATCH(E94,$B$42:$B$46,0)),$D$7))</x:f>
        <x:v>30</x:v>
      </x:c>
      <x:c r="K94" s="73" t="n">
        <x:f>IF(OR(L94="",L94="Выходной"),0,IF(L94="Готово",ROUND(24*MOD(I94-H94,1)-J94/60,10),"Проверить"))</x:f>
        <x:v>7.5</x:v>
      </x:c>
      <x:c r="L94" s="74" t="str">
        <x:f>IF(E94="","",IF(C94="","Нет дня",IF(E94="В","Выходной",IF(LEN(TRIM($B$12))=0,"Нет имени",IF(COUNTIFS($B$10:$B$33,$B$12)&gt;1,"Повтор имени",IF(OR(E94=$B$42,E94=$B$43,E94=$B$44,E94=$B$45,E94=$B$46),IF(INDEX($I$42:$I$46,MATCH(E94,$B$42:$B$46,0))="Готово","Готово","Проверьте смену"),IF(OR(IFERROR(SEARCH("-",E94),0)=0,IFERROR(SEARCH("-",E94,SEARCH("-",E94)+1),0)&gt;0),"Нет кода",IF(OR(H94&lt;0,I94&lt;0),"Неверное время",IF(H94=I94,"Начало равно концу",IF(NOT(ISNUMBER($D$7)),"Проверьте перерыв",IF(OR($D$7&lt;0,$D$7&lt;&gt;INT($D$7)),"Проверьте перерыв",IF($D$7&gt;=ROUND(MOD(I94-H94,1)*1440,8),"Перерыв не меньше смены","Готово"))))))))))))</x:f>
        <x:v>Готово</x:v>
      </x:c>
      <x:c r="M94" s="3"/>
      <x:c r="N94" s="3"/>
      <x:c r="O94" s="3"/>
      <x:c r="P94" s="3"/>
      <x:c r="Q94" s="3"/>
      <x:c r="R94" s="3"/>
      <x:c r="S94" s="3"/>
      <x:c r="T94" s="3"/>
      <x:c r="U94" s="3"/>
      <x:c r="V94" s="3"/>
      <x:c r="W94" s="3"/>
      <x:c r="X94" s="3"/>
      <x:c r="Y94" s="3"/>
      <x:c r="Z94" s="3"/>
      <x:c r="AA94" s="3"/>
      <x:c r="AB94" s="3"/>
      <x:c r="AC94" s="3"/>
      <x:c r="AD94" s="3"/>
      <x:c r="AE94" s="3"/>
      <x:c r="AF94" s="3"/>
      <x:c r="AG94" s="3"/>
      <x:c r="AH94" s="3"/>
      <x:c r="AI94" s="3"/>
      <x:c r="AJ94" s="3"/>
      <x:c r="AK94" s="3"/>
    </x:row>
    <x:row r="95" ht="30" customHeight="1">
      <x:c r="A95" s="3"/>
      <x:c r="B95" s="69" t="str">
        <x:f>IF($B$12="","",$B$12)</x:f>
        <x:v>Борис</x:v>
      </x:c>
      <x:c r="C95" s="70" t="n">
        <x:f>IF(L$8="","",L$8)</x:f>
        <x:v>46335</x:v>
      </x:c>
      <x:c r="D95" s="69" t="str">
        <x:f>IF(L12="","",L12)</x:f>
        <x:v>П</x:v>
      </x:c>
      <x:c r="E95" s="69" t="str">
        <x:f>IFERROR(UPPER(CONCATENATE("",SUBSTITUTE(CONCATENATE("",SUBSTITUTE(CONCATENATE("",SUBSTITUTE(TRIM(CONCATENATE("",D95))," ","")),"–","-")),"—","-"))),CONCATENATE("",D95))</x:f>
        <x:v>П</x:v>
      </x:c>
      <x:c r="F95" s="69" t="str">
        <x:f>IFERROR(LEFT(CONCATENATE("[",E95),SEARCH("-",E95)),"")</x:f>
      </x:c>
      <x:c r="G95" s="69" t="str">
        <x:f>IFERROR(MID(CONCATENATE(E95,"]"),SEARCH("-",E95)+1,32),"")</x:f>
      </x:c>
      <x:c r="H95" s="71" t="n">
        <x:f>IF(OR(E95="",E95="В"),"",IF(OR(E95=$B$42,E95=$B$43,E95=$B$44,E95=$B$45,E95=$B$46),INDEX($E$42:$E$46,MATCH(E95,$B$42:$B$46,0)),IFERROR(IF(ISNUMBER(SEARCH(":",F95)),IF(AND(OR((LEN(F95)-1)=4,(LEN(F95)-1)=5),MID(F95,1+(LEN(F95)-1)-2,1)=":",ISNUMBER(VALUE(MID(F95,2,1))),IF((LEN(F95)-1)=5,ISNUMBER(VALUE(MID(F95,3,1))),TRUE),ISNUMBER(VALUE(MID(F95,1+(LEN(F95)-1)-1,1))),ISNUMBER(VALUE(MID(F95,1+(LEN(F95)-1),1))),VALUE(MID(F95,2,(LEN(F95)-1)-3))&lt;24,VALUE(MID(F95,1+(LEN(F95)-1)-1,2))&lt;60),VALUE(MID(F95,2,(LEN(F95)-1)-3))/24+VALUE(MID(F95,1+(LEN(F95)-1)-1,2))/1440,-1),IF(AND((LEN(F95)-1)&gt;=1,(LEN(F95)-1)&lt;=2,ISNUMBER(VALUE(MID(F95,2,1))),IF((LEN(F95)-1)=2,ISNUMBER(VALUE(MID(F95,3,1))),TRUE),VALUE(MID(F95,2,(LEN(F95)-1)))&lt;24),VALUE(MID(F95,2,(LEN(F95)-1)))/24,-1)),-1)))</x:f>
        <x:v>0.5833333333333334</x:v>
      </x:c>
      <x:c r="I95" s="71" t="n">
        <x:f>IF(OR(E95="",E95="В"),"",IF(OR(E95=$B$42,E95=$B$43,E95=$B$44,E95=$B$45,E95=$B$46),INDEX($F$42:$F$46,MATCH(E95,$B$42:$B$46,0)),IFERROR(IF(ISNUMBER(SEARCH(":",G95)),IF(AND(OR((LEN(G95)-1)=4,(LEN(G95)-1)=5),MID(G95,0+(LEN(G95)-1)-2,1)=":",ISNUMBER(VALUE(MID(G95,1,1))),IF((LEN(G95)-1)=5,ISNUMBER(VALUE(MID(G95,2,1))),TRUE),ISNUMBER(VALUE(MID(G95,0+(LEN(G95)-1)-1,1))),ISNUMBER(VALUE(MID(G95,0+(LEN(G95)-1),1))),VALUE(MID(G95,1,(LEN(G95)-1)-3))&lt;24,VALUE(MID(G95,0+(LEN(G95)-1)-1,2))&lt;60),VALUE(MID(G95,1,(LEN(G95)-1)-3))/24+VALUE(MID(G95,0+(LEN(G95)-1)-1,2))/1440,-1),IF(AND((LEN(G95)-1)&gt;=1,(LEN(G95)-1)&lt;=2,ISNUMBER(VALUE(MID(G95,1,1))),IF((LEN(G95)-1)=2,ISNUMBER(VALUE(MID(G95,2,1))),TRUE),VALUE(MID(G95,1,(LEN(G95)-1)))&lt;24),VALUE(MID(G95,1,(LEN(G95)-1)))/24,-1)),-1)))</x:f>
        <x:v>0.9166666666666666</x:v>
      </x:c>
      <x:c r="J95" s="72" t="n">
        <x:f>IF(OR(E95="",E95="В"),0,IF(OR(E95=$B$42,E95=$B$43,E95=$B$44,E95=$B$45,E95=$B$46),INDEX($G$42:$G$46,MATCH(E95,$B$42:$B$46,0)),$D$7))</x:f>
        <x:v>30</x:v>
      </x:c>
      <x:c r="K95" s="73" t="n">
        <x:f>IF(OR(L95="",L95="Выходной"),0,IF(L95="Готово",ROUND(24*MOD(I95-H95,1)-J95/60,10),"Проверить"))</x:f>
        <x:v>7.5</x:v>
      </x:c>
      <x:c r="L95" s="74" t="str">
        <x:f>IF(E95="","",IF(C95="","Нет дня",IF(E95="В","Выходной",IF(LEN(TRIM($B$12))=0,"Нет имени",IF(COUNTIFS($B$10:$B$33,$B$12)&gt;1,"Повтор имени",IF(OR(E95=$B$42,E95=$B$43,E95=$B$44,E95=$B$45,E95=$B$46),IF(INDEX($I$42:$I$46,MATCH(E95,$B$42:$B$46,0))="Готово","Готово","Проверьте смену"),IF(OR(IFERROR(SEARCH("-",E95),0)=0,IFERROR(SEARCH("-",E95,SEARCH("-",E95)+1),0)&gt;0),"Нет кода",IF(OR(H95&lt;0,I95&lt;0),"Неверное время",IF(H95=I95,"Начало равно концу",IF(NOT(ISNUMBER($D$7)),"Проверьте перерыв",IF(OR($D$7&lt;0,$D$7&lt;&gt;INT($D$7)),"Проверьте перерыв",IF($D$7&gt;=ROUND(MOD(I95-H95,1)*1440,8),"Перерыв не меньше смены","Готово"))))))))))))</x:f>
        <x:v>Готово</x:v>
      </x:c>
      <x:c r="M95" s="3"/>
      <x:c r="N95" s="3"/>
      <x:c r="O95" s="3"/>
      <x:c r="P95" s="3"/>
      <x:c r="Q95" s="3"/>
      <x:c r="R95" s="3"/>
      <x:c r="S95" s="3"/>
      <x:c r="T95" s="3"/>
      <x:c r="U95" s="3"/>
      <x:c r="V95" s="3"/>
      <x:c r="W95" s="3"/>
      <x:c r="X95" s="3"/>
      <x:c r="Y95" s="3"/>
      <x:c r="Z95" s="3"/>
      <x:c r="AA95" s="3"/>
      <x:c r="AB95" s="3"/>
      <x:c r="AC95" s="3"/>
      <x:c r="AD95" s="3"/>
      <x:c r="AE95" s="3"/>
      <x:c r="AF95" s="3"/>
      <x:c r="AG95" s="3"/>
      <x:c r="AH95" s="3"/>
      <x:c r="AI95" s="3"/>
      <x:c r="AJ95" s="3"/>
      <x:c r="AK95" s="3"/>
    </x:row>
    <x:row r="96" ht="30" customHeight="1">
      <x:c r="A96" s="3"/>
      <x:c r="B96" s="69" t="str">
        <x:f>IF($B$12="","",$B$12)</x:f>
        <x:v>Борис</x:v>
      </x:c>
      <x:c r="C96" s="70" t="n">
        <x:f>IF(M$8="","",M$8)</x:f>
        <x:v>46336</x:v>
      </x:c>
      <x:c r="D96" s="69" t="str">
        <x:f>IF(M12="","",M12)</x:f>
        <x:v>В</x:v>
      </x:c>
      <x:c r="E96" s="69" t="str">
        <x:f>IFERROR(UPPER(CONCATENATE("",SUBSTITUTE(CONCATENATE("",SUBSTITUTE(CONCATENATE("",SUBSTITUTE(TRIM(CONCATENATE("",D96))," ","")),"–","-")),"—","-"))),CONCATENATE("",D96))</x:f>
        <x:v>В</x:v>
      </x:c>
      <x:c r="F96" s="69" t="str">
        <x:f>IFERROR(LEFT(CONCATENATE("[",E96),SEARCH("-",E96)),"")</x:f>
      </x:c>
      <x:c r="G96" s="69" t="str">
        <x:f>IFERROR(MID(CONCATENATE(E96,"]"),SEARCH("-",E96)+1,32),"")</x:f>
      </x:c>
      <x:c r="H96" s="71" t="str">
        <x:f>IF(OR(E96="",E96="В"),"",IF(OR(E96=$B$42,E96=$B$43,E96=$B$44,E96=$B$45,E96=$B$46),INDEX($E$42:$E$46,MATCH(E96,$B$42:$B$46,0)),IFERROR(IF(ISNUMBER(SEARCH(":",F96)),IF(AND(OR((LEN(F96)-1)=4,(LEN(F96)-1)=5),MID(F96,1+(LEN(F96)-1)-2,1)=":",ISNUMBER(VALUE(MID(F96,2,1))),IF((LEN(F96)-1)=5,ISNUMBER(VALUE(MID(F96,3,1))),TRUE),ISNUMBER(VALUE(MID(F96,1+(LEN(F96)-1)-1,1))),ISNUMBER(VALUE(MID(F96,1+(LEN(F96)-1),1))),VALUE(MID(F96,2,(LEN(F96)-1)-3))&lt;24,VALUE(MID(F96,1+(LEN(F96)-1)-1,2))&lt;60),VALUE(MID(F96,2,(LEN(F96)-1)-3))/24+VALUE(MID(F96,1+(LEN(F96)-1)-1,2))/1440,-1),IF(AND((LEN(F96)-1)&gt;=1,(LEN(F96)-1)&lt;=2,ISNUMBER(VALUE(MID(F96,2,1))),IF((LEN(F96)-1)=2,ISNUMBER(VALUE(MID(F96,3,1))),TRUE),VALUE(MID(F96,2,(LEN(F96)-1)))&lt;24),VALUE(MID(F96,2,(LEN(F96)-1)))/24,-1)),-1)))</x:f>
      </x:c>
      <x:c r="I96" s="71" t="str">
        <x:f>IF(OR(E96="",E96="В"),"",IF(OR(E96=$B$42,E96=$B$43,E96=$B$44,E96=$B$45,E96=$B$46),INDEX($F$42:$F$46,MATCH(E96,$B$42:$B$46,0)),IFERROR(IF(ISNUMBER(SEARCH(":",G96)),IF(AND(OR((LEN(G96)-1)=4,(LEN(G96)-1)=5),MID(G96,0+(LEN(G96)-1)-2,1)=":",ISNUMBER(VALUE(MID(G96,1,1))),IF((LEN(G96)-1)=5,ISNUMBER(VALUE(MID(G96,2,1))),TRUE),ISNUMBER(VALUE(MID(G96,0+(LEN(G96)-1)-1,1))),ISNUMBER(VALUE(MID(G96,0+(LEN(G96)-1),1))),VALUE(MID(G96,1,(LEN(G96)-1)-3))&lt;24,VALUE(MID(G96,0+(LEN(G96)-1)-1,2))&lt;60),VALUE(MID(G96,1,(LEN(G96)-1)-3))/24+VALUE(MID(G96,0+(LEN(G96)-1)-1,2))/1440,-1),IF(AND((LEN(G96)-1)&gt;=1,(LEN(G96)-1)&lt;=2,ISNUMBER(VALUE(MID(G96,1,1))),IF((LEN(G96)-1)=2,ISNUMBER(VALUE(MID(G96,2,1))),TRUE),VALUE(MID(G96,1,(LEN(G96)-1)))&lt;24),VALUE(MID(G96,1,(LEN(G96)-1)))/24,-1)),-1)))</x:f>
      </x:c>
      <x:c r="J96" s="72" t="n">
        <x:f>IF(OR(E96="",E96="В"),0,IF(OR(E96=$B$42,E96=$B$43,E96=$B$44,E96=$B$45,E96=$B$46),INDEX($G$42:$G$46,MATCH(E96,$B$42:$B$46,0)),$D$7))</x:f>
        <x:v>0</x:v>
      </x:c>
      <x:c r="K96" s="73" t="n">
        <x:f>IF(OR(L96="",L96="Выходной"),0,IF(L96="Готово",ROUND(24*MOD(I96-H96,1)-J96/60,10),"Проверить"))</x:f>
        <x:v>0</x:v>
      </x:c>
      <x:c r="L96" s="74" t="str">
        <x:f>IF(E96="","",IF(C96="","Нет дня",IF(E96="В","Выходной",IF(LEN(TRIM($B$12))=0,"Нет имени",IF(COUNTIFS($B$10:$B$33,$B$12)&gt;1,"Повтор имени",IF(OR(E96=$B$42,E96=$B$43,E96=$B$44,E96=$B$45,E96=$B$46),IF(INDEX($I$42:$I$46,MATCH(E96,$B$42:$B$46,0))="Готово","Готово","Проверьте смену"),IF(OR(IFERROR(SEARCH("-",E96),0)=0,IFERROR(SEARCH("-",E96,SEARCH("-",E96)+1),0)&gt;0),"Нет кода",IF(OR(H96&lt;0,I96&lt;0),"Неверное время",IF(H96=I96,"Начало равно концу",IF(NOT(ISNUMBER($D$7)),"Проверьте перерыв",IF(OR($D$7&lt;0,$D$7&lt;&gt;INT($D$7)),"Проверьте перерыв",IF($D$7&gt;=ROUND(MOD(I96-H96,1)*1440,8),"Перерыв не меньше смены","Готово"))))))))))))</x:f>
        <x:v>Выходной</x:v>
      </x:c>
      <x:c r="M96" s="3"/>
      <x:c r="N96" s="3"/>
      <x:c r="O96" s="3"/>
      <x:c r="P96" s="3"/>
      <x:c r="Q96" s="3"/>
      <x:c r="R96" s="3"/>
      <x:c r="S96" s="3"/>
      <x:c r="T96" s="3"/>
      <x:c r="U96" s="3"/>
      <x:c r="V96" s="3"/>
      <x:c r="W96" s="3"/>
      <x:c r="X96" s="3"/>
      <x:c r="Y96" s="3"/>
      <x:c r="Z96" s="3"/>
      <x:c r="AA96" s="3"/>
      <x:c r="AB96" s="3"/>
      <x:c r="AC96" s="3"/>
      <x:c r="AD96" s="3"/>
      <x:c r="AE96" s="3"/>
      <x:c r="AF96" s="3"/>
      <x:c r="AG96" s="3"/>
      <x:c r="AH96" s="3"/>
      <x:c r="AI96" s="3"/>
      <x:c r="AJ96" s="3"/>
      <x:c r="AK96" s="3"/>
    </x:row>
    <x:row r="97" ht="30" customHeight="1">
      <x:c r="A97" s="3"/>
      <x:c r="B97" s="69" t="str">
        <x:f>IF($B$12="","",$B$12)</x:f>
        <x:v>Борис</x:v>
      </x:c>
      <x:c r="C97" s="70" t="n">
        <x:f>IF(N$8="","",N$8)</x:f>
        <x:v>46337</x:v>
      </x:c>
      <x:c r="D97" s="69" t="str">
        <x:f>IF(N12="","",N12)</x:f>
        <x:v>В</x:v>
      </x:c>
      <x:c r="E97" s="69" t="str">
        <x:f>IFERROR(UPPER(CONCATENATE("",SUBSTITUTE(CONCATENATE("",SUBSTITUTE(CONCATENATE("",SUBSTITUTE(TRIM(CONCATENATE("",D97))," ","")),"–","-")),"—","-"))),CONCATENATE("",D97))</x:f>
        <x:v>В</x:v>
      </x:c>
      <x:c r="F97" s="69" t="str">
        <x:f>IFERROR(LEFT(CONCATENATE("[",E97),SEARCH("-",E97)),"")</x:f>
      </x:c>
      <x:c r="G97" s="69" t="str">
        <x:f>IFERROR(MID(CONCATENATE(E97,"]"),SEARCH("-",E97)+1,32),"")</x:f>
      </x:c>
      <x:c r="H97" s="71" t="str">
        <x:f>IF(OR(E97="",E97="В"),"",IF(OR(E97=$B$42,E97=$B$43,E97=$B$44,E97=$B$45,E97=$B$46),INDEX($E$42:$E$46,MATCH(E97,$B$42:$B$46,0)),IFERROR(IF(ISNUMBER(SEARCH(":",F97)),IF(AND(OR((LEN(F97)-1)=4,(LEN(F97)-1)=5),MID(F97,1+(LEN(F97)-1)-2,1)=":",ISNUMBER(VALUE(MID(F97,2,1))),IF((LEN(F97)-1)=5,ISNUMBER(VALUE(MID(F97,3,1))),TRUE),ISNUMBER(VALUE(MID(F97,1+(LEN(F97)-1)-1,1))),ISNUMBER(VALUE(MID(F97,1+(LEN(F97)-1),1))),VALUE(MID(F97,2,(LEN(F97)-1)-3))&lt;24,VALUE(MID(F97,1+(LEN(F97)-1)-1,2))&lt;60),VALUE(MID(F97,2,(LEN(F97)-1)-3))/24+VALUE(MID(F97,1+(LEN(F97)-1)-1,2))/1440,-1),IF(AND((LEN(F97)-1)&gt;=1,(LEN(F97)-1)&lt;=2,ISNUMBER(VALUE(MID(F97,2,1))),IF((LEN(F97)-1)=2,ISNUMBER(VALUE(MID(F97,3,1))),TRUE),VALUE(MID(F97,2,(LEN(F97)-1)))&lt;24),VALUE(MID(F97,2,(LEN(F97)-1)))/24,-1)),-1)))</x:f>
      </x:c>
      <x:c r="I97" s="71" t="str">
        <x:f>IF(OR(E97="",E97="В"),"",IF(OR(E97=$B$42,E97=$B$43,E97=$B$44,E97=$B$45,E97=$B$46),INDEX($F$42:$F$46,MATCH(E97,$B$42:$B$46,0)),IFERROR(IF(ISNUMBER(SEARCH(":",G97)),IF(AND(OR((LEN(G97)-1)=4,(LEN(G97)-1)=5),MID(G97,0+(LEN(G97)-1)-2,1)=":",ISNUMBER(VALUE(MID(G97,1,1))),IF((LEN(G97)-1)=5,ISNUMBER(VALUE(MID(G97,2,1))),TRUE),ISNUMBER(VALUE(MID(G97,0+(LEN(G97)-1)-1,1))),ISNUMBER(VALUE(MID(G97,0+(LEN(G97)-1),1))),VALUE(MID(G97,1,(LEN(G97)-1)-3))&lt;24,VALUE(MID(G97,0+(LEN(G97)-1)-1,2))&lt;60),VALUE(MID(G97,1,(LEN(G97)-1)-3))/24+VALUE(MID(G97,0+(LEN(G97)-1)-1,2))/1440,-1),IF(AND((LEN(G97)-1)&gt;=1,(LEN(G97)-1)&lt;=2,ISNUMBER(VALUE(MID(G97,1,1))),IF((LEN(G97)-1)=2,ISNUMBER(VALUE(MID(G97,2,1))),TRUE),VALUE(MID(G97,1,(LEN(G97)-1)))&lt;24),VALUE(MID(G97,1,(LEN(G97)-1)))/24,-1)),-1)))</x:f>
      </x:c>
      <x:c r="J97" s="72" t="n">
        <x:f>IF(OR(E97="",E97="В"),0,IF(OR(E97=$B$42,E97=$B$43,E97=$B$44,E97=$B$45,E97=$B$46),INDEX($G$42:$G$46,MATCH(E97,$B$42:$B$46,0)),$D$7))</x:f>
        <x:v>0</x:v>
      </x:c>
      <x:c r="K97" s="73" t="n">
        <x:f>IF(OR(L97="",L97="Выходной"),0,IF(L97="Готово",ROUND(24*MOD(I97-H97,1)-J97/60,10),"Проверить"))</x:f>
        <x:v>0</x:v>
      </x:c>
      <x:c r="L97" s="74" t="str">
        <x:f>IF(E97="","",IF(C97="","Нет дня",IF(E97="В","Выходной",IF(LEN(TRIM($B$12))=0,"Нет имени",IF(COUNTIFS($B$10:$B$33,$B$12)&gt;1,"Повтор имени",IF(OR(E97=$B$42,E97=$B$43,E97=$B$44,E97=$B$45,E97=$B$46),IF(INDEX($I$42:$I$46,MATCH(E97,$B$42:$B$46,0))="Готово","Готово","Проверьте смену"),IF(OR(IFERROR(SEARCH("-",E97),0)=0,IFERROR(SEARCH("-",E97,SEARCH("-",E97)+1),0)&gt;0),"Нет кода",IF(OR(H97&lt;0,I97&lt;0),"Неверное время",IF(H97=I97,"Начало равно концу",IF(NOT(ISNUMBER($D$7)),"Проверьте перерыв",IF(OR($D$7&lt;0,$D$7&lt;&gt;INT($D$7)),"Проверьте перерыв",IF($D$7&gt;=ROUND(MOD(I97-H97,1)*1440,8),"Перерыв не меньше смены","Готово"))))))))))))</x:f>
        <x:v>Выходной</x:v>
      </x:c>
      <x:c r="M97" s="3"/>
      <x:c r="N97" s="3"/>
      <x:c r="O97" s="3"/>
      <x:c r="P97" s="3"/>
      <x:c r="Q97" s="3"/>
      <x:c r="R97" s="3"/>
      <x:c r="S97" s="3"/>
      <x:c r="T97" s="3"/>
      <x:c r="U97" s="3"/>
      <x:c r="V97" s="3"/>
      <x:c r="W97" s="3"/>
      <x:c r="X97" s="3"/>
      <x:c r="Y97" s="3"/>
      <x:c r="Z97" s="3"/>
      <x:c r="AA97" s="3"/>
      <x:c r="AB97" s="3"/>
      <x:c r="AC97" s="3"/>
      <x:c r="AD97" s="3"/>
      <x:c r="AE97" s="3"/>
      <x:c r="AF97" s="3"/>
      <x:c r="AG97" s="3"/>
      <x:c r="AH97" s="3"/>
      <x:c r="AI97" s="3"/>
      <x:c r="AJ97" s="3"/>
      <x:c r="AK97" s="3"/>
    </x:row>
    <x:row r="98" ht="30" customHeight="1">
      <x:c r="A98" s="3"/>
      <x:c r="B98" s="69" t="str">
        <x:f>IF($B$12="","",$B$12)</x:f>
        <x:v>Борис</x:v>
      </x:c>
      <x:c r="C98" s="70" t="n">
        <x:f>IF(O$8="","",O$8)</x:f>
        <x:v>46338</x:v>
      </x:c>
      <x:c r="D98" s="69" t="str">
        <x:f>IF(O12="","",O12)</x:f>
        <x:v>П</x:v>
      </x:c>
      <x:c r="E98" s="69" t="str">
        <x:f>IFERROR(UPPER(CONCATENATE("",SUBSTITUTE(CONCATENATE("",SUBSTITUTE(CONCATENATE("",SUBSTITUTE(TRIM(CONCATENATE("",D98))," ","")),"–","-")),"—","-"))),CONCATENATE("",D98))</x:f>
        <x:v>П</x:v>
      </x:c>
      <x:c r="F98" s="69" t="str">
        <x:f>IFERROR(LEFT(CONCATENATE("[",E98),SEARCH("-",E98)),"")</x:f>
      </x:c>
      <x:c r="G98" s="69" t="str">
        <x:f>IFERROR(MID(CONCATENATE(E98,"]"),SEARCH("-",E98)+1,32),"")</x:f>
      </x:c>
      <x:c r="H98" s="71" t="n">
        <x:f>IF(OR(E98="",E98="В"),"",IF(OR(E98=$B$42,E98=$B$43,E98=$B$44,E98=$B$45,E98=$B$46),INDEX($E$42:$E$46,MATCH(E98,$B$42:$B$46,0)),IFERROR(IF(ISNUMBER(SEARCH(":",F98)),IF(AND(OR((LEN(F98)-1)=4,(LEN(F98)-1)=5),MID(F98,1+(LEN(F98)-1)-2,1)=":",ISNUMBER(VALUE(MID(F98,2,1))),IF((LEN(F98)-1)=5,ISNUMBER(VALUE(MID(F98,3,1))),TRUE),ISNUMBER(VALUE(MID(F98,1+(LEN(F98)-1)-1,1))),ISNUMBER(VALUE(MID(F98,1+(LEN(F98)-1),1))),VALUE(MID(F98,2,(LEN(F98)-1)-3))&lt;24,VALUE(MID(F98,1+(LEN(F98)-1)-1,2))&lt;60),VALUE(MID(F98,2,(LEN(F98)-1)-3))/24+VALUE(MID(F98,1+(LEN(F98)-1)-1,2))/1440,-1),IF(AND((LEN(F98)-1)&gt;=1,(LEN(F98)-1)&lt;=2,ISNUMBER(VALUE(MID(F98,2,1))),IF((LEN(F98)-1)=2,ISNUMBER(VALUE(MID(F98,3,1))),TRUE),VALUE(MID(F98,2,(LEN(F98)-1)))&lt;24),VALUE(MID(F98,2,(LEN(F98)-1)))/24,-1)),-1)))</x:f>
        <x:v>0.5833333333333334</x:v>
      </x:c>
      <x:c r="I98" s="71" t="n">
        <x:f>IF(OR(E98="",E98="В"),"",IF(OR(E98=$B$42,E98=$B$43,E98=$B$44,E98=$B$45,E98=$B$46),INDEX($F$42:$F$46,MATCH(E98,$B$42:$B$46,0)),IFERROR(IF(ISNUMBER(SEARCH(":",G98)),IF(AND(OR((LEN(G98)-1)=4,(LEN(G98)-1)=5),MID(G98,0+(LEN(G98)-1)-2,1)=":",ISNUMBER(VALUE(MID(G98,1,1))),IF((LEN(G98)-1)=5,ISNUMBER(VALUE(MID(G98,2,1))),TRUE),ISNUMBER(VALUE(MID(G98,0+(LEN(G98)-1)-1,1))),ISNUMBER(VALUE(MID(G98,0+(LEN(G98)-1),1))),VALUE(MID(G98,1,(LEN(G98)-1)-3))&lt;24,VALUE(MID(G98,0+(LEN(G98)-1)-1,2))&lt;60),VALUE(MID(G98,1,(LEN(G98)-1)-3))/24+VALUE(MID(G98,0+(LEN(G98)-1)-1,2))/1440,-1),IF(AND((LEN(G98)-1)&gt;=1,(LEN(G98)-1)&lt;=2,ISNUMBER(VALUE(MID(G98,1,1))),IF((LEN(G98)-1)=2,ISNUMBER(VALUE(MID(G98,2,1))),TRUE),VALUE(MID(G98,1,(LEN(G98)-1)))&lt;24),VALUE(MID(G98,1,(LEN(G98)-1)))/24,-1)),-1)))</x:f>
        <x:v>0.9166666666666666</x:v>
      </x:c>
      <x:c r="J98" s="72" t="n">
        <x:f>IF(OR(E98="",E98="В"),0,IF(OR(E98=$B$42,E98=$B$43,E98=$B$44,E98=$B$45,E98=$B$46),INDEX($G$42:$G$46,MATCH(E98,$B$42:$B$46,0)),$D$7))</x:f>
        <x:v>30</x:v>
      </x:c>
      <x:c r="K98" s="73" t="n">
        <x:f>IF(OR(L98="",L98="Выходной"),0,IF(L98="Готово",ROUND(24*MOD(I98-H98,1)-J98/60,10),"Проверить"))</x:f>
        <x:v>7.5</x:v>
      </x:c>
      <x:c r="L98" s="74" t="str">
        <x:f>IF(E98="","",IF(C98="","Нет дня",IF(E98="В","Выходной",IF(LEN(TRIM($B$12))=0,"Нет имени",IF(COUNTIFS($B$10:$B$33,$B$12)&gt;1,"Повтор имени",IF(OR(E98=$B$42,E98=$B$43,E98=$B$44,E98=$B$45,E98=$B$46),IF(INDEX($I$42:$I$46,MATCH(E98,$B$42:$B$46,0))="Готово","Готово","Проверьте смену"),IF(OR(IFERROR(SEARCH("-",E98),0)=0,IFERROR(SEARCH("-",E98,SEARCH("-",E98)+1),0)&gt;0),"Нет кода",IF(OR(H98&lt;0,I98&lt;0),"Неверное время",IF(H98=I98,"Начало равно концу",IF(NOT(ISNUMBER($D$7)),"Проверьте перерыв",IF(OR($D$7&lt;0,$D$7&lt;&gt;INT($D$7)),"Проверьте перерыв",IF($D$7&gt;=ROUND(MOD(I98-H98,1)*1440,8),"Перерыв не меньше смены","Готово"))))))))))))</x:f>
        <x:v>Готово</x:v>
      </x:c>
      <x:c r="M98" s="3"/>
      <x:c r="N98" s="3"/>
      <x:c r="O98" s="3"/>
      <x:c r="P98" s="3"/>
      <x:c r="Q98" s="3"/>
      <x:c r="R98" s="3"/>
      <x:c r="S98" s="3"/>
      <x:c r="T98" s="3"/>
      <x:c r="U98" s="3"/>
      <x:c r="V98" s="3"/>
      <x:c r="W98" s="3"/>
      <x:c r="X98" s="3"/>
      <x:c r="Y98" s="3"/>
      <x:c r="Z98" s="3"/>
      <x:c r="AA98" s="3"/>
      <x:c r="AB98" s="3"/>
      <x:c r="AC98" s="3"/>
      <x:c r="AD98" s="3"/>
      <x:c r="AE98" s="3"/>
      <x:c r="AF98" s="3"/>
      <x:c r="AG98" s="3"/>
      <x:c r="AH98" s="3"/>
      <x:c r="AI98" s="3"/>
      <x:c r="AJ98" s="3"/>
      <x:c r="AK98" s="3"/>
    </x:row>
    <x:row r="99" ht="30" customHeight="1">
      <x:c r="A99" s="3"/>
      <x:c r="B99" s="69" t="str">
        <x:f>IF($B$12="","",$B$12)</x:f>
        <x:v>Борис</x:v>
      </x:c>
      <x:c r="C99" s="70" t="n">
        <x:f>IF(P$8="","",P$8)</x:f>
        <x:v>46339</x:v>
      </x:c>
      <x:c r="D99" s="69" t="str">
        <x:f>IF(P12="","",P12)</x:f>
        <x:v>П</x:v>
      </x:c>
      <x:c r="E99" s="69" t="str">
        <x:f>IFERROR(UPPER(CONCATENATE("",SUBSTITUTE(CONCATENATE("",SUBSTITUTE(CONCATENATE("",SUBSTITUTE(TRIM(CONCATENATE("",D99))," ","")),"–","-")),"—","-"))),CONCATENATE("",D99))</x:f>
        <x:v>П</x:v>
      </x:c>
      <x:c r="F99" s="69" t="str">
        <x:f>IFERROR(LEFT(CONCATENATE("[",E99),SEARCH("-",E99)),"")</x:f>
      </x:c>
      <x:c r="G99" s="69" t="str">
        <x:f>IFERROR(MID(CONCATENATE(E99,"]"),SEARCH("-",E99)+1,32),"")</x:f>
      </x:c>
      <x:c r="H99" s="71" t="n">
        <x:f>IF(OR(E99="",E99="В"),"",IF(OR(E99=$B$42,E99=$B$43,E99=$B$44,E99=$B$45,E99=$B$46),INDEX($E$42:$E$46,MATCH(E99,$B$42:$B$46,0)),IFERROR(IF(ISNUMBER(SEARCH(":",F99)),IF(AND(OR((LEN(F99)-1)=4,(LEN(F99)-1)=5),MID(F99,1+(LEN(F99)-1)-2,1)=":",ISNUMBER(VALUE(MID(F99,2,1))),IF((LEN(F99)-1)=5,ISNUMBER(VALUE(MID(F99,3,1))),TRUE),ISNUMBER(VALUE(MID(F99,1+(LEN(F99)-1)-1,1))),ISNUMBER(VALUE(MID(F99,1+(LEN(F99)-1),1))),VALUE(MID(F99,2,(LEN(F99)-1)-3))&lt;24,VALUE(MID(F99,1+(LEN(F99)-1)-1,2))&lt;60),VALUE(MID(F99,2,(LEN(F99)-1)-3))/24+VALUE(MID(F99,1+(LEN(F99)-1)-1,2))/1440,-1),IF(AND((LEN(F99)-1)&gt;=1,(LEN(F99)-1)&lt;=2,ISNUMBER(VALUE(MID(F99,2,1))),IF((LEN(F99)-1)=2,ISNUMBER(VALUE(MID(F99,3,1))),TRUE),VALUE(MID(F99,2,(LEN(F99)-1)))&lt;24),VALUE(MID(F99,2,(LEN(F99)-1)))/24,-1)),-1)))</x:f>
        <x:v>0.5833333333333334</x:v>
      </x:c>
      <x:c r="I99" s="71" t="n">
        <x:f>IF(OR(E99="",E99="В"),"",IF(OR(E99=$B$42,E99=$B$43,E99=$B$44,E99=$B$45,E99=$B$46),INDEX($F$42:$F$46,MATCH(E99,$B$42:$B$46,0)),IFERROR(IF(ISNUMBER(SEARCH(":",G99)),IF(AND(OR((LEN(G99)-1)=4,(LEN(G99)-1)=5),MID(G99,0+(LEN(G99)-1)-2,1)=":",ISNUMBER(VALUE(MID(G99,1,1))),IF((LEN(G99)-1)=5,ISNUMBER(VALUE(MID(G99,2,1))),TRUE),ISNUMBER(VALUE(MID(G99,0+(LEN(G99)-1)-1,1))),ISNUMBER(VALUE(MID(G99,0+(LEN(G99)-1),1))),VALUE(MID(G99,1,(LEN(G99)-1)-3))&lt;24,VALUE(MID(G99,0+(LEN(G99)-1)-1,2))&lt;60),VALUE(MID(G99,1,(LEN(G99)-1)-3))/24+VALUE(MID(G99,0+(LEN(G99)-1)-1,2))/1440,-1),IF(AND((LEN(G99)-1)&gt;=1,(LEN(G99)-1)&lt;=2,ISNUMBER(VALUE(MID(G99,1,1))),IF((LEN(G99)-1)=2,ISNUMBER(VALUE(MID(G99,2,1))),TRUE),VALUE(MID(G99,1,(LEN(G99)-1)))&lt;24),VALUE(MID(G99,1,(LEN(G99)-1)))/24,-1)),-1)))</x:f>
        <x:v>0.9166666666666666</x:v>
      </x:c>
      <x:c r="J99" s="72" t="n">
        <x:f>IF(OR(E99="",E99="В"),0,IF(OR(E99=$B$42,E99=$B$43,E99=$B$44,E99=$B$45,E99=$B$46),INDEX($G$42:$G$46,MATCH(E99,$B$42:$B$46,0)),$D$7))</x:f>
        <x:v>30</x:v>
      </x:c>
      <x:c r="K99" s="73" t="n">
        <x:f>IF(OR(L99="",L99="Выходной"),0,IF(L99="Готово",ROUND(24*MOD(I99-H99,1)-J99/60,10),"Проверить"))</x:f>
        <x:v>7.5</x:v>
      </x:c>
      <x:c r="L99" s="74" t="str">
        <x:f>IF(E99="","",IF(C99="","Нет дня",IF(E99="В","Выходной",IF(LEN(TRIM($B$12))=0,"Нет имени",IF(COUNTIFS($B$10:$B$33,$B$12)&gt;1,"Повтор имени",IF(OR(E99=$B$42,E99=$B$43,E99=$B$44,E99=$B$45,E99=$B$46),IF(INDEX($I$42:$I$46,MATCH(E99,$B$42:$B$46,0))="Готово","Готово","Проверьте смену"),IF(OR(IFERROR(SEARCH("-",E99),0)=0,IFERROR(SEARCH("-",E99,SEARCH("-",E99)+1),0)&gt;0),"Нет кода",IF(OR(H99&lt;0,I99&lt;0),"Неверное время",IF(H99=I99,"Начало равно концу",IF(NOT(ISNUMBER($D$7)),"Проверьте перерыв",IF(OR($D$7&lt;0,$D$7&lt;&gt;INT($D$7)),"Проверьте перерыв",IF($D$7&gt;=ROUND(MOD(I99-H99,1)*1440,8),"Перерыв не меньше смены","Готово"))))))))))))</x:f>
        <x:v>Готово</x:v>
      </x:c>
      <x:c r="M99" s="3"/>
      <x:c r="N99" s="3"/>
      <x:c r="O99" s="3"/>
      <x:c r="P99" s="3"/>
      <x:c r="Q99" s="3"/>
      <x:c r="R99" s="3"/>
      <x:c r="S99" s="3"/>
      <x:c r="T99" s="3"/>
      <x:c r="U99" s="3"/>
      <x:c r="V99" s="3"/>
      <x:c r="W99" s="3"/>
      <x:c r="X99" s="3"/>
      <x:c r="Y99" s="3"/>
      <x:c r="Z99" s="3"/>
      <x:c r="AA99" s="3"/>
      <x:c r="AB99" s="3"/>
      <x:c r="AC99" s="3"/>
      <x:c r="AD99" s="3"/>
      <x:c r="AE99" s="3"/>
      <x:c r="AF99" s="3"/>
      <x:c r="AG99" s="3"/>
      <x:c r="AH99" s="3"/>
      <x:c r="AI99" s="3"/>
      <x:c r="AJ99" s="3"/>
      <x:c r="AK99" s="3"/>
    </x:row>
    <x:row r="100" ht="30" customHeight="1">
      <x:c r="A100" s="3"/>
      <x:c r="B100" s="69" t="str">
        <x:f>IF($B$12="","",$B$12)</x:f>
        <x:v>Борис</x:v>
      </x:c>
      <x:c r="C100" s="70" t="n">
        <x:f>IF(Q$8="","",Q$8)</x:f>
        <x:v>46340</x:v>
      </x:c>
      <x:c r="D100" s="69" t="str">
        <x:f>IF(Q12="","",Q12)</x:f>
        <x:v>П</x:v>
      </x:c>
      <x:c r="E100" s="69" t="str">
        <x:f>IFERROR(UPPER(CONCATENATE("",SUBSTITUTE(CONCATENATE("",SUBSTITUTE(CONCATENATE("",SUBSTITUTE(TRIM(CONCATENATE("",D100))," ","")),"–","-")),"—","-"))),CONCATENATE("",D100))</x:f>
        <x:v>П</x:v>
      </x:c>
      <x:c r="F100" s="69" t="str">
        <x:f>IFERROR(LEFT(CONCATENATE("[",E100),SEARCH("-",E100)),"")</x:f>
      </x:c>
      <x:c r="G100" s="69" t="str">
        <x:f>IFERROR(MID(CONCATENATE(E100,"]"),SEARCH("-",E100)+1,32),"")</x:f>
      </x:c>
      <x:c r="H100" s="71" t="n">
        <x:f>IF(OR(E100="",E100="В"),"",IF(OR(E100=$B$42,E100=$B$43,E100=$B$44,E100=$B$45,E100=$B$46),INDEX($E$42:$E$46,MATCH(E100,$B$42:$B$46,0)),IFERROR(IF(ISNUMBER(SEARCH(":",F100)),IF(AND(OR((LEN(F100)-1)=4,(LEN(F100)-1)=5),MID(F100,1+(LEN(F100)-1)-2,1)=":",ISNUMBER(VALUE(MID(F100,2,1))),IF((LEN(F100)-1)=5,ISNUMBER(VALUE(MID(F100,3,1))),TRUE),ISNUMBER(VALUE(MID(F100,1+(LEN(F100)-1)-1,1))),ISNUMBER(VALUE(MID(F100,1+(LEN(F100)-1),1))),VALUE(MID(F100,2,(LEN(F100)-1)-3))&lt;24,VALUE(MID(F100,1+(LEN(F100)-1)-1,2))&lt;60),VALUE(MID(F100,2,(LEN(F100)-1)-3))/24+VALUE(MID(F100,1+(LEN(F100)-1)-1,2))/1440,-1),IF(AND((LEN(F100)-1)&gt;=1,(LEN(F100)-1)&lt;=2,ISNUMBER(VALUE(MID(F100,2,1))),IF((LEN(F100)-1)=2,ISNUMBER(VALUE(MID(F100,3,1))),TRUE),VALUE(MID(F100,2,(LEN(F100)-1)))&lt;24),VALUE(MID(F100,2,(LEN(F100)-1)))/24,-1)),-1)))</x:f>
        <x:v>0.5833333333333334</x:v>
      </x:c>
      <x:c r="I100" s="71" t="n">
        <x:f>IF(OR(E100="",E100="В"),"",IF(OR(E100=$B$42,E100=$B$43,E100=$B$44,E100=$B$45,E100=$B$46),INDEX($F$42:$F$46,MATCH(E100,$B$42:$B$46,0)),IFERROR(IF(ISNUMBER(SEARCH(":",G100)),IF(AND(OR((LEN(G100)-1)=4,(LEN(G100)-1)=5),MID(G100,0+(LEN(G100)-1)-2,1)=":",ISNUMBER(VALUE(MID(G100,1,1))),IF((LEN(G100)-1)=5,ISNUMBER(VALUE(MID(G100,2,1))),TRUE),ISNUMBER(VALUE(MID(G100,0+(LEN(G100)-1)-1,1))),ISNUMBER(VALUE(MID(G100,0+(LEN(G100)-1),1))),VALUE(MID(G100,1,(LEN(G100)-1)-3))&lt;24,VALUE(MID(G100,0+(LEN(G100)-1)-1,2))&lt;60),VALUE(MID(G100,1,(LEN(G100)-1)-3))/24+VALUE(MID(G100,0+(LEN(G100)-1)-1,2))/1440,-1),IF(AND((LEN(G100)-1)&gt;=1,(LEN(G100)-1)&lt;=2,ISNUMBER(VALUE(MID(G100,1,1))),IF((LEN(G100)-1)=2,ISNUMBER(VALUE(MID(G100,2,1))),TRUE),VALUE(MID(G100,1,(LEN(G100)-1)))&lt;24),VALUE(MID(G100,1,(LEN(G100)-1)))/24,-1)),-1)))</x:f>
        <x:v>0.9166666666666666</x:v>
      </x:c>
      <x:c r="J100" s="72" t="n">
        <x:f>IF(OR(E100="",E100="В"),0,IF(OR(E100=$B$42,E100=$B$43,E100=$B$44,E100=$B$45,E100=$B$46),INDEX($G$42:$G$46,MATCH(E100,$B$42:$B$46,0)),$D$7))</x:f>
        <x:v>30</x:v>
      </x:c>
      <x:c r="K100" s="73" t="n">
        <x:f>IF(OR(L100="",L100="Выходной"),0,IF(L100="Готово",ROUND(24*MOD(I100-H100,1)-J100/60,10),"Проверить"))</x:f>
        <x:v>7.5</x:v>
      </x:c>
      <x:c r="L100" s="74" t="str">
        <x:f>IF(E100="","",IF(C100="","Нет дня",IF(E100="В","Выходной",IF(LEN(TRIM($B$12))=0,"Нет имени",IF(COUNTIFS($B$10:$B$33,$B$12)&gt;1,"Повтор имени",IF(OR(E100=$B$42,E100=$B$43,E100=$B$44,E100=$B$45,E100=$B$46),IF(INDEX($I$42:$I$46,MATCH(E100,$B$42:$B$46,0))="Готово","Готово","Проверьте смену"),IF(OR(IFERROR(SEARCH("-",E100),0)=0,IFERROR(SEARCH("-",E100,SEARCH("-",E100)+1),0)&gt;0),"Нет кода",IF(OR(H100&lt;0,I100&lt;0),"Неверное время",IF(H100=I100,"Начало равно концу",IF(NOT(ISNUMBER($D$7)),"Проверьте перерыв",IF(OR($D$7&lt;0,$D$7&lt;&gt;INT($D$7)),"Проверьте перерыв",IF($D$7&gt;=ROUND(MOD(I100-H100,1)*1440,8),"Перерыв не меньше смены","Готово"))))))))))))</x:f>
        <x:v>Готово</x:v>
      </x:c>
      <x:c r="M100" s="3"/>
      <x:c r="N100" s="3"/>
      <x:c r="O100" s="3"/>
      <x:c r="P100" s="3"/>
      <x:c r="Q100" s="3"/>
      <x:c r="R100" s="3"/>
      <x:c r="S100" s="3"/>
      <x:c r="T100" s="3"/>
      <x:c r="U100" s="3"/>
      <x:c r="V100" s="3"/>
      <x:c r="W100" s="3"/>
      <x:c r="X100" s="3"/>
      <x:c r="Y100" s="3"/>
      <x:c r="Z100" s="3"/>
      <x:c r="AA100" s="3"/>
      <x:c r="AB100" s="3"/>
      <x:c r="AC100" s="3"/>
      <x:c r="AD100" s="3"/>
      <x:c r="AE100" s="3"/>
      <x:c r="AF100" s="3"/>
      <x:c r="AG100" s="3"/>
      <x:c r="AH100" s="3"/>
      <x:c r="AI100" s="3"/>
      <x:c r="AJ100" s="3"/>
      <x:c r="AK100" s="3"/>
    </x:row>
    <x:row r="101" ht="30" customHeight="1">
      <x:c r="A101" s="3"/>
      <x:c r="B101" s="69" t="str">
        <x:f>IF($B$12="","",$B$12)</x:f>
        <x:v>Борис</x:v>
      </x:c>
      <x:c r="C101" s="70" t="n">
        <x:f>IF(R$8="","",R$8)</x:f>
        <x:v>46341</x:v>
      </x:c>
      <x:c r="D101" s="69" t="str">
        <x:f>IF(R12="","",R12)</x:f>
        <x:v>П</x:v>
      </x:c>
      <x:c r="E101" s="69" t="str">
        <x:f>IFERROR(UPPER(CONCATENATE("",SUBSTITUTE(CONCATENATE("",SUBSTITUTE(CONCATENATE("",SUBSTITUTE(TRIM(CONCATENATE("",D101))," ","")),"–","-")),"—","-"))),CONCATENATE("",D101))</x:f>
        <x:v>П</x:v>
      </x:c>
      <x:c r="F101" s="69" t="str">
        <x:f>IFERROR(LEFT(CONCATENATE("[",E101),SEARCH("-",E101)),"")</x:f>
      </x:c>
      <x:c r="G101" s="69" t="str">
        <x:f>IFERROR(MID(CONCATENATE(E101,"]"),SEARCH("-",E101)+1,32),"")</x:f>
      </x:c>
      <x:c r="H101" s="71" t="n">
        <x:f>IF(OR(E101="",E101="В"),"",IF(OR(E101=$B$42,E101=$B$43,E101=$B$44,E101=$B$45,E101=$B$46),INDEX($E$42:$E$46,MATCH(E101,$B$42:$B$46,0)),IFERROR(IF(ISNUMBER(SEARCH(":",F101)),IF(AND(OR((LEN(F101)-1)=4,(LEN(F101)-1)=5),MID(F101,1+(LEN(F101)-1)-2,1)=":",ISNUMBER(VALUE(MID(F101,2,1))),IF((LEN(F101)-1)=5,ISNUMBER(VALUE(MID(F101,3,1))),TRUE),ISNUMBER(VALUE(MID(F101,1+(LEN(F101)-1)-1,1))),ISNUMBER(VALUE(MID(F101,1+(LEN(F101)-1),1))),VALUE(MID(F101,2,(LEN(F101)-1)-3))&lt;24,VALUE(MID(F101,1+(LEN(F101)-1)-1,2))&lt;60),VALUE(MID(F101,2,(LEN(F101)-1)-3))/24+VALUE(MID(F101,1+(LEN(F101)-1)-1,2))/1440,-1),IF(AND((LEN(F101)-1)&gt;=1,(LEN(F101)-1)&lt;=2,ISNUMBER(VALUE(MID(F101,2,1))),IF((LEN(F101)-1)=2,ISNUMBER(VALUE(MID(F101,3,1))),TRUE),VALUE(MID(F101,2,(LEN(F101)-1)))&lt;24),VALUE(MID(F101,2,(LEN(F101)-1)))/24,-1)),-1)))</x:f>
        <x:v>0.5833333333333334</x:v>
      </x:c>
      <x:c r="I101" s="71" t="n">
        <x:f>IF(OR(E101="",E101="В"),"",IF(OR(E101=$B$42,E101=$B$43,E101=$B$44,E101=$B$45,E101=$B$46),INDEX($F$42:$F$46,MATCH(E101,$B$42:$B$46,0)),IFERROR(IF(ISNUMBER(SEARCH(":",G101)),IF(AND(OR((LEN(G101)-1)=4,(LEN(G101)-1)=5),MID(G101,0+(LEN(G101)-1)-2,1)=":",ISNUMBER(VALUE(MID(G101,1,1))),IF((LEN(G101)-1)=5,ISNUMBER(VALUE(MID(G101,2,1))),TRUE),ISNUMBER(VALUE(MID(G101,0+(LEN(G101)-1)-1,1))),ISNUMBER(VALUE(MID(G101,0+(LEN(G101)-1),1))),VALUE(MID(G101,1,(LEN(G101)-1)-3))&lt;24,VALUE(MID(G101,0+(LEN(G101)-1)-1,2))&lt;60),VALUE(MID(G101,1,(LEN(G101)-1)-3))/24+VALUE(MID(G101,0+(LEN(G101)-1)-1,2))/1440,-1),IF(AND((LEN(G101)-1)&gt;=1,(LEN(G101)-1)&lt;=2,ISNUMBER(VALUE(MID(G101,1,1))),IF((LEN(G101)-1)=2,ISNUMBER(VALUE(MID(G101,2,1))),TRUE),VALUE(MID(G101,1,(LEN(G101)-1)))&lt;24),VALUE(MID(G101,1,(LEN(G101)-1)))/24,-1)),-1)))</x:f>
        <x:v>0.9166666666666666</x:v>
      </x:c>
      <x:c r="J101" s="72" t="n">
        <x:f>IF(OR(E101="",E101="В"),0,IF(OR(E101=$B$42,E101=$B$43,E101=$B$44,E101=$B$45,E101=$B$46),INDEX($G$42:$G$46,MATCH(E101,$B$42:$B$46,0)),$D$7))</x:f>
        <x:v>30</x:v>
      </x:c>
      <x:c r="K101" s="73" t="n">
        <x:f>IF(OR(L101="",L101="Выходной"),0,IF(L101="Готово",ROUND(24*MOD(I101-H101,1)-J101/60,10),"Проверить"))</x:f>
        <x:v>7.5</x:v>
      </x:c>
      <x:c r="L101" s="74" t="str">
        <x:f>IF(E101="","",IF(C101="","Нет дня",IF(E101="В","Выходной",IF(LEN(TRIM($B$12))=0,"Нет имени",IF(COUNTIFS($B$10:$B$33,$B$12)&gt;1,"Повтор имени",IF(OR(E101=$B$42,E101=$B$43,E101=$B$44,E101=$B$45,E101=$B$46),IF(INDEX($I$42:$I$46,MATCH(E101,$B$42:$B$46,0))="Готово","Готово","Проверьте смену"),IF(OR(IFERROR(SEARCH("-",E101),0)=0,IFERROR(SEARCH("-",E101,SEARCH("-",E101)+1),0)&gt;0),"Нет кода",IF(OR(H101&lt;0,I101&lt;0),"Неверное время",IF(H101=I101,"Начало равно концу",IF(NOT(ISNUMBER($D$7)),"Проверьте перерыв",IF(OR($D$7&lt;0,$D$7&lt;&gt;INT($D$7)),"Проверьте перерыв",IF($D$7&gt;=ROUND(MOD(I101-H101,1)*1440,8),"Перерыв не меньше смены","Готово"))))))))))))</x:f>
        <x:v>Готово</x:v>
      </x:c>
      <x:c r="M101" s="3"/>
      <x:c r="N101" s="3"/>
      <x:c r="O101" s="3"/>
      <x:c r="P101" s="3"/>
      <x:c r="Q101" s="3"/>
      <x:c r="R101" s="3"/>
      <x:c r="S101" s="3"/>
      <x:c r="T101" s="3"/>
      <x:c r="U101" s="3"/>
      <x:c r="V101" s="3"/>
      <x:c r="W101" s="3"/>
      <x:c r="X101" s="3"/>
      <x:c r="Y101" s="3"/>
      <x:c r="Z101" s="3"/>
      <x:c r="AA101" s="3"/>
      <x:c r="AB101" s="3"/>
      <x:c r="AC101" s="3"/>
      <x:c r="AD101" s="3"/>
      <x:c r="AE101" s="3"/>
      <x:c r="AF101" s="3"/>
      <x:c r="AG101" s="3"/>
      <x:c r="AH101" s="3"/>
      <x:c r="AI101" s="3"/>
      <x:c r="AJ101" s="3"/>
      <x:c r="AK101" s="3"/>
    </x:row>
    <x:row r="102" ht="30" customHeight="1">
      <x:c r="A102" s="3"/>
      <x:c r="B102" s="69" t="str">
        <x:f>IF($B$12="","",$B$12)</x:f>
        <x:v>Борис</x:v>
      </x:c>
      <x:c r="C102" s="70" t="n">
        <x:f>IF(S$8="","",S$8)</x:f>
        <x:v>46342</x:v>
      </x:c>
      <x:c r="D102" s="69" t="str">
        <x:f>IF(S12="","",S12)</x:f>
        <x:v>П</x:v>
      </x:c>
      <x:c r="E102" s="69" t="str">
        <x:f>IFERROR(UPPER(CONCATENATE("",SUBSTITUTE(CONCATENATE("",SUBSTITUTE(CONCATENATE("",SUBSTITUTE(TRIM(CONCATENATE("",D102))," ","")),"–","-")),"—","-"))),CONCATENATE("",D102))</x:f>
        <x:v>П</x:v>
      </x:c>
      <x:c r="F102" s="69" t="str">
        <x:f>IFERROR(LEFT(CONCATENATE("[",E102),SEARCH("-",E102)),"")</x:f>
      </x:c>
      <x:c r="G102" s="69" t="str">
        <x:f>IFERROR(MID(CONCATENATE(E102,"]"),SEARCH("-",E102)+1,32),"")</x:f>
      </x:c>
      <x:c r="H102" s="71" t="n">
        <x:f>IF(OR(E102="",E102="В"),"",IF(OR(E102=$B$42,E102=$B$43,E102=$B$44,E102=$B$45,E102=$B$46),INDEX($E$42:$E$46,MATCH(E102,$B$42:$B$46,0)),IFERROR(IF(ISNUMBER(SEARCH(":",F102)),IF(AND(OR((LEN(F102)-1)=4,(LEN(F102)-1)=5),MID(F102,1+(LEN(F102)-1)-2,1)=":",ISNUMBER(VALUE(MID(F102,2,1))),IF((LEN(F102)-1)=5,ISNUMBER(VALUE(MID(F102,3,1))),TRUE),ISNUMBER(VALUE(MID(F102,1+(LEN(F102)-1)-1,1))),ISNUMBER(VALUE(MID(F102,1+(LEN(F102)-1),1))),VALUE(MID(F102,2,(LEN(F102)-1)-3))&lt;24,VALUE(MID(F102,1+(LEN(F102)-1)-1,2))&lt;60),VALUE(MID(F102,2,(LEN(F102)-1)-3))/24+VALUE(MID(F102,1+(LEN(F102)-1)-1,2))/1440,-1),IF(AND((LEN(F102)-1)&gt;=1,(LEN(F102)-1)&lt;=2,ISNUMBER(VALUE(MID(F102,2,1))),IF((LEN(F102)-1)=2,ISNUMBER(VALUE(MID(F102,3,1))),TRUE),VALUE(MID(F102,2,(LEN(F102)-1)))&lt;24),VALUE(MID(F102,2,(LEN(F102)-1)))/24,-1)),-1)))</x:f>
        <x:v>0.5833333333333334</x:v>
      </x:c>
      <x:c r="I102" s="71" t="n">
        <x:f>IF(OR(E102="",E102="В"),"",IF(OR(E102=$B$42,E102=$B$43,E102=$B$44,E102=$B$45,E102=$B$46),INDEX($F$42:$F$46,MATCH(E102,$B$42:$B$46,0)),IFERROR(IF(ISNUMBER(SEARCH(":",G102)),IF(AND(OR((LEN(G102)-1)=4,(LEN(G102)-1)=5),MID(G102,0+(LEN(G102)-1)-2,1)=":",ISNUMBER(VALUE(MID(G102,1,1))),IF((LEN(G102)-1)=5,ISNUMBER(VALUE(MID(G102,2,1))),TRUE),ISNUMBER(VALUE(MID(G102,0+(LEN(G102)-1)-1,1))),ISNUMBER(VALUE(MID(G102,0+(LEN(G102)-1),1))),VALUE(MID(G102,1,(LEN(G102)-1)-3))&lt;24,VALUE(MID(G102,0+(LEN(G102)-1)-1,2))&lt;60),VALUE(MID(G102,1,(LEN(G102)-1)-3))/24+VALUE(MID(G102,0+(LEN(G102)-1)-1,2))/1440,-1),IF(AND((LEN(G102)-1)&gt;=1,(LEN(G102)-1)&lt;=2,ISNUMBER(VALUE(MID(G102,1,1))),IF((LEN(G102)-1)=2,ISNUMBER(VALUE(MID(G102,2,1))),TRUE),VALUE(MID(G102,1,(LEN(G102)-1)))&lt;24),VALUE(MID(G102,1,(LEN(G102)-1)))/24,-1)),-1)))</x:f>
        <x:v>0.9166666666666666</x:v>
      </x:c>
      <x:c r="J102" s="72" t="n">
        <x:f>IF(OR(E102="",E102="В"),0,IF(OR(E102=$B$42,E102=$B$43,E102=$B$44,E102=$B$45,E102=$B$46),INDEX($G$42:$G$46,MATCH(E102,$B$42:$B$46,0)),$D$7))</x:f>
        <x:v>30</x:v>
      </x:c>
      <x:c r="K102" s="73" t="n">
        <x:f>IF(OR(L102="",L102="Выходной"),0,IF(L102="Готово",ROUND(24*MOD(I102-H102,1)-J102/60,10),"Проверить"))</x:f>
        <x:v>7.5</x:v>
      </x:c>
      <x:c r="L102" s="74" t="str">
        <x:f>IF(E102="","",IF(C102="","Нет дня",IF(E102="В","Выходной",IF(LEN(TRIM($B$12))=0,"Нет имени",IF(COUNTIFS($B$10:$B$33,$B$12)&gt;1,"Повтор имени",IF(OR(E102=$B$42,E102=$B$43,E102=$B$44,E102=$B$45,E102=$B$46),IF(INDEX($I$42:$I$46,MATCH(E102,$B$42:$B$46,0))="Готово","Готово","Проверьте смену"),IF(OR(IFERROR(SEARCH("-",E102),0)=0,IFERROR(SEARCH("-",E102,SEARCH("-",E102)+1),0)&gt;0),"Нет кода",IF(OR(H102&lt;0,I102&lt;0),"Неверное время",IF(H102=I102,"Начало равно концу",IF(NOT(ISNUMBER($D$7)),"Проверьте перерыв",IF(OR($D$7&lt;0,$D$7&lt;&gt;INT($D$7)),"Проверьте перерыв",IF($D$7&gt;=ROUND(MOD(I102-H102,1)*1440,8),"Перерыв не меньше смены","Готово"))))))))))))</x:f>
        <x:v>Готово</x:v>
      </x:c>
      <x:c r="M102" s="3"/>
      <x:c r="N102" s="3"/>
      <x:c r="O102" s="3"/>
      <x:c r="P102" s="3"/>
      <x:c r="Q102" s="3"/>
      <x:c r="R102" s="3"/>
      <x:c r="S102" s="3"/>
      <x:c r="T102" s="3"/>
      <x:c r="U102" s="3"/>
      <x:c r="V102" s="3"/>
      <x:c r="W102" s="3"/>
      <x:c r="X102" s="3"/>
      <x:c r="Y102" s="3"/>
      <x:c r="Z102" s="3"/>
      <x:c r="AA102" s="3"/>
      <x:c r="AB102" s="3"/>
      <x:c r="AC102" s="3"/>
      <x:c r="AD102" s="3"/>
      <x:c r="AE102" s="3"/>
      <x:c r="AF102" s="3"/>
      <x:c r="AG102" s="3"/>
      <x:c r="AH102" s="3"/>
      <x:c r="AI102" s="3"/>
      <x:c r="AJ102" s="3"/>
      <x:c r="AK102" s="3"/>
    </x:row>
    <x:row r="103" ht="30" customHeight="1">
      <x:c r="A103" s="3"/>
      <x:c r="B103" s="69" t="str">
        <x:f>IF($B$12="","",$B$12)</x:f>
        <x:v>Борис</x:v>
      </x:c>
      <x:c r="C103" s="70" t="n">
        <x:f>IF(T$8="","",T$8)</x:f>
        <x:v>46343</x:v>
      </x:c>
      <x:c r="D103" s="69" t="str">
        <x:f>IF(T12="","",T12)</x:f>
        <x:v>В</x:v>
      </x:c>
      <x:c r="E103" s="69" t="str">
        <x:f>IFERROR(UPPER(CONCATENATE("",SUBSTITUTE(CONCATENATE("",SUBSTITUTE(CONCATENATE("",SUBSTITUTE(TRIM(CONCATENATE("",D103))," ","")),"–","-")),"—","-"))),CONCATENATE("",D103))</x:f>
        <x:v>В</x:v>
      </x:c>
      <x:c r="F103" s="69" t="str">
        <x:f>IFERROR(LEFT(CONCATENATE("[",E103),SEARCH("-",E103)),"")</x:f>
      </x:c>
      <x:c r="G103" s="69" t="str">
        <x:f>IFERROR(MID(CONCATENATE(E103,"]"),SEARCH("-",E103)+1,32),"")</x:f>
      </x:c>
      <x:c r="H103" s="71" t="str">
        <x:f>IF(OR(E103="",E103="В"),"",IF(OR(E103=$B$42,E103=$B$43,E103=$B$44,E103=$B$45,E103=$B$46),INDEX($E$42:$E$46,MATCH(E103,$B$42:$B$46,0)),IFERROR(IF(ISNUMBER(SEARCH(":",F103)),IF(AND(OR((LEN(F103)-1)=4,(LEN(F103)-1)=5),MID(F103,1+(LEN(F103)-1)-2,1)=":",ISNUMBER(VALUE(MID(F103,2,1))),IF((LEN(F103)-1)=5,ISNUMBER(VALUE(MID(F103,3,1))),TRUE),ISNUMBER(VALUE(MID(F103,1+(LEN(F103)-1)-1,1))),ISNUMBER(VALUE(MID(F103,1+(LEN(F103)-1),1))),VALUE(MID(F103,2,(LEN(F103)-1)-3))&lt;24,VALUE(MID(F103,1+(LEN(F103)-1)-1,2))&lt;60),VALUE(MID(F103,2,(LEN(F103)-1)-3))/24+VALUE(MID(F103,1+(LEN(F103)-1)-1,2))/1440,-1),IF(AND((LEN(F103)-1)&gt;=1,(LEN(F103)-1)&lt;=2,ISNUMBER(VALUE(MID(F103,2,1))),IF((LEN(F103)-1)=2,ISNUMBER(VALUE(MID(F103,3,1))),TRUE),VALUE(MID(F103,2,(LEN(F103)-1)))&lt;24),VALUE(MID(F103,2,(LEN(F103)-1)))/24,-1)),-1)))</x:f>
      </x:c>
      <x:c r="I103" s="71" t="str">
        <x:f>IF(OR(E103="",E103="В"),"",IF(OR(E103=$B$42,E103=$B$43,E103=$B$44,E103=$B$45,E103=$B$46),INDEX($F$42:$F$46,MATCH(E103,$B$42:$B$46,0)),IFERROR(IF(ISNUMBER(SEARCH(":",G103)),IF(AND(OR((LEN(G103)-1)=4,(LEN(G103)-1)=5),MID(G103,0+(LEN(G103)-1)-2,1)=":",ISNUMBER(VALUE(MID(G103,1,1))),IF((LEN(G103)-1)=5,ISNUMBER(VALUE(MID(G103,2,1))),TRUE),ISNUMBER(VALUE(MID(G103,0+(LEN(G103)-1)-1,1))),ISNUMBER(VALUE(MID(G103,0+(LEN(G103)-1),1))),VALUE(MID(G103,1,(LEN(G103)-1)-3))&lt;24,VALUE(MID(G103,0+(LEN(G103)-1)-1,2))&lt;60),VALUE(MID(G103,1,(LEN(G103)-1)-3))/24+VALUE(MID(G103,0+(LEN(G103)-1)-1,2))/1440,-1),IF(AND((LEN(G103)-1)&gt;=1,(LEN(G103)-1)&lt;=2,ISNUMBER(VALUE(MID(G103,1,1))),IF((LEN(G103)-1)=2,ISNUMBER(VALUE(MID(G103,2,1))),TRUE),VALUE(MID(G103,1,(LEN(G103)-1)))&lt;24),VALUE(MID(G103,1,(LEN(G103)-1)))/24,-1)),-1)))</x:f>
      </x:c>
      <x:c r="J103" s="72" t="n">
        <x:f>IF(OR(E103="",E103="В"),0,IF(OR(E103=$B$42,E103=$B$43,E103=$B$44,E103=$B$45,E103=$B$46),INDEX($G$42:$G$46,MATCH(E103,$B$42:$B$46,0)),$D$7))</x:f>
        <x:v>0</x:v>
      </x:c>
      <x:c r="K103" s="73" t="n">
        <x:f>IF(OR(L103="",L103="Выходной"),0,IF(L103="Готово",ROUND(24*MOD(I103-H103,1)-J103/60,10),"Проверить"))</x:f>
        <x:v>0</x:v>
      </x:c>
      <x:c r="L103" s="74" t="str">
        <x:f>IF(E103="","",IF(C103="","Нет дня",IF(E103="В","Выходной",IF(LEN(TRIM($B$12))=0,"Нет имени",IF(COUNTIFS($B$10:$B$33,$B$12)&gt;1,"Повтор имени",IF(OR(E103=$B$42,E103=$B$43,E103=$B$44,E103=$B$45,E103=$B$46),IF(INDEX($I$42:$I$46,MATCH(E103,$B$42:$B$46,0))="Готово","Готово","Проверьте смену"),IF(OR(IFERROR(SEARCH("-",E103),0)=0,IFERROR(SEARCH("-",E103,SEARCH("-",E103)+1),0)&gt;0),"Нет кода",IF(OR(H103&lt;0,I103&lt;0),"Неверное время",IF(H103=I103,"Начало равно концу",IF(NOT(ISNUMBER($D$7)),"Проверьте перерыв",IF(OR($D$7&lt;0,$D$7&lt;&gt;INT($D$7)),"Проверьте перерыв",IF($D$7&gt;=ROUND(MOD(I103-H103,1)*1440,8),"Перерыв не меньше смены","Готово"))))))))))))</x:f>
        <x:v>Выходной</x:v>
      </x:c>
      <x:c r="M103" s="3"/>
      <x:c r="N103" s="3"/>
      <x:c r="O103" s="3"/>
      <x:c r="P103" s="3"/>
      <x:c r="Q103" s="3"/>
      <x:c r="R103" s="3"/>
      <x:c r="S103" s="3"/>
      <x:c r="T103" s="3"/>
      <x:c r="U103" s="3"/>
      <x:c r="V103" s="3"/>
      <x:c r="W103" s="3"/>
      <x:c r="X103" s="3"/>
      <x:c r="Y103" s="3"/>
      <x:c r="Z103" s="3"/>
      <x:c r="AA103" s="3"/>
      <x:c r="AB103" s="3"/>
      <x:c r="AC103" s="3"/>
      <x:c r="AD103" s="3"/>
      <x:c r="AE103" s="3"/>
      <x:c r="AF103" s="3"/>
      <x:c r="AG103" s="3"/>
      <x:c r="AH103" s="3"/>
      <x:c r="AI103" s="3"/>
      <x:c r="AJ103" s="3"/>
      <x:c r="AK103" s="3"/>
    </x:row>
    <x:row r="104" ht="30" customHeight="1">
      <x:c r="A104" s="3"/>
      <x:c r="B104" s="69" t="str">
        <x:f>IF($B$12="","",$B$12)</x:f>
        <x:v>Борис</x:v>
      </x:c>
      <x:c r="C104" s="70" t="n">
        <x:f>IF(U$8="","",U$8)</x:f>
        <x:v>46344</x:v>
      </x:c>
      <x:c r="D104" s="69" t="str">
        <x:f>IF(U12="","",U12)</x:f>
        <x:v>В</x:v>
      </x:c>
      <x:c r="E104" s="69" t="str">
        <x:f>IFERROR(UPPER(CONCATENATE("",SUBSTITUTE(CONCATENATE("",SUBSTITUTE(CONCATENATE("",SUBSTITUTE(TRIM(CONCATENATE("",D104))," ","")),"–","-")),"—","-"))),CONCATENATE("",D104))</x:f>
        <x:v>В</x:v>
      </x:c>
      <x:c r="F104" s="69" t="str">
        <x:f>IFERROR(LEFT(CONCATENATE("[",E104),SEARCH("-",E104)),"")</x:f>
      </x:c>
      <x:c r="G104" s="69" t="str">
        <x:f>IFERROR(MID(CONCATENATE(E104,"]"),SEARCH("-",E104)+1,32),"")</x:f>
      </x:c>
      <x:c r="H104" s="71" t="str">
        <x:f>IF(OR(E104="",E104="В"),"",IF(OR(E104=$B$42,E104=$B$43,E104=$B$44,E104=$B$45,E104=$B$46),INDEX($E$42:$E$46,MATCH(E104,$B$42:$B$46,0)),IFERROR(IF(ISNUMBER(SEARCH(":",F104)),IF(AND(OR((LEN(F104)-1)=4,(LEN(F104)-1)=5),MID(F104,1+(LEN(F104)-1)-2,1)=":",ISNUMBER(VALUE(MID(F104,2,1))),IF((LEN(F104)-1)=5,ISNUMBER(VALUE(MID(F104,3,1))),TRUE),ISNUMBER(VALUE(MID(F104,1+(LEN(F104)-1)-1,1))),ISNUMBER(VALUE(MID(F104,1+(LEN(F104)-1),1))),VALUE(MID(F104,2,(LEN(F104)-1)-3))&lt;24,VALUE(MID(F104,1+(LEN(F104)-1)-1,2))&lt;60),VALUE(MID(F104,2,(LEN(F104)-1)-3))/24+VALUE(MID(F104,1+(LEN(F104)-1)-1,2))/1440,-1),IF(AND((LEN(F104)-1)&gt;=1,(LEN(F104)-1)&lt;=2,ISNUMBER(VALUE(MID(F104,2,1))),IF((LEN(F104)-1)=2,ISNUMBER(VALUE(MID(F104,3,1))),TRUE),VALUE(MID(F104,2,(LEN(F104)-1)))&lt;24),VALUE(MID(F104,2,(LEN(F104)-1)))/24,-1)),-1)))</x:f>
      </x:c>
      <x:c r="I104" s="71" t="str">
        <x:f>IF(OR(E104="",E104="В"),"",IF(OR(E104=$B$42,E104=$B$43,E104=$B$44,E104=$B$45,E104=$B$46),INDEX($F$42:$F$46,MATCH(E104,$B$42:$B$46,0)),IFERROR(IF(ISNUMBER(SEARCH(":",G104)),IF(AND(OR((LEN(G104)-1)=4,(LEN(G104)-1)=5),MID(G104,0+(LEN(G104)-1)-2,1)=":",ISNUMBER(VALUE(MID(G104,1,1))),IF((LEN(G104)-1)=5,ISNUMBER(VALUE(MID(G104,2,1))),TRUE),ISNUMBER(VALUE(MID(G104,0+(LEN(G104)-1)-1,1))),ISNUMBER(VALUE(MID(G104,0+(LEN(G104)-1),1))),VALUE(MID(G104,1,(LEN(G104)-1)-3))&lt;24,VALUE(MID(G104,0+(LEN(G104)-1)-1,2))&lt;60),VALUE(MID(G104,1,(LEN(G104)-1)-3))/24+VALUE(MID(G104,0+(LEN(G104)-1)-1,2))/1440,-1),IF(AND((LEN(G104)-1)&gt;=1,(LEN(G104)-1)&lt;=2,ISNUMBER(VALUE(MID(G104,1,1))),IF((LEN(G104)-1)=2,ISNUMBER(VALUE(MID(G104,2,1))),TRUE),VALUE(MID(G104,1,(LEN(G104)-1)))&lt;24),VALUE(MID(G104,1,(LEN(G104)-1)))/24,-1)),-1)))</x:f>
      </x:c>
      <x:c r="J104" s="72" t="n">
        <x:f>IF(OR(E104="",E104="В"),0,IF(OR(E104=$B$42,E104=$B$43,E104=$B$44,E104=$B$45,E104=$B$46),INDEX($G$42:$G$46,MATCH(E104,$B$42:$B$46,0)),$D$7))</x:f>
        <x:v>0</x:v>
      </x:c>
      <x:c r="K104" s="73" t="n">
        <x:f>IF(OR(L104="",L104="Выходной"),0,IF(L104="Готово",ROUND(24*MOD(I104-H104,1)-J104/60,10),"Проверить"))</x:f>
        <x:v>0</x:v>
      </x:c>
      <x:c r="L104" s="74" t="str">
        <x:f>IF(E104="","",IF(C104="","Нет дня",IF(E104="В","Выходной",IF(LEN(TRIM($B$12))=0,"Нет имени",IF(COUNTIFS($B$10:$B$33,$B$12)&gt;1,"Повтор имени",IF(OR(E104=$B$42,E104=$B$43,E104=$B$44,E104=$B$45,E104=$B$46),IF(INDEX($I$42:$I$46,MATCH(E104,$B$42:$B$46,0))="Готово","Готово","Проверьте смену"),IF(OR(IFERROR(SEARCH("-",E104),0)=0,IFERROR(SEARCH("-",E104,SEARCH("-",E104)+1),0)&gt;0),"Нет кода",IF(OR(H104&lt;0,I104&lt;0),"Неверное время",IF(H104=I104,"Начало равно концу",IF(NOT(ISNUMBER($D$7)),"Проверьте перерыв",IF(OR($D$7&lt;0,$D$7&lt;&gt;INT($D$7)),"Проверьте перерыв",IF($D$7&gt;=ROUND(MOD(I104-H104,1)*1440,8),"Перерыв не меньше смены","Готово"))))))))))))</x:f>
        <x:v>Выходной</x:v>
      </x:c>
      <x:c r="M104" s="3"/>
      <x:c r="N104" s="3"/>
      <x:c r="O104" s="3"/>
      <x:c r="P104" s="3"/>
      <x:c r="Q104" s="3"/>
      <x:c r="R104" s="3"/>
      <x:c r="S104" s="3"/>
      <x:c r="T104" s="3"/>
      <x:c r="U104" s="3"/>
      <x:c r="V104" s="3"/>
      <x:c r="W104" s="3"/>
      <x:c r="X104" s="3"/>
      <x:c r="Y104" s="3"/>
      <x:c r="Z104" s="3"/>
      <x:c r="AA104" s="3"/>
      <x:c r="AB104" s="3"/>
      <x:c r="AC104" s="3"/>
      <x:c r="AD104" s="3"/>
      <x:c r="AE104" s="3"/>
      <x:c r="AF104" s="3"/>
      <x:c r="AG104" s="3"/>
      <x:c r="AH104" s="3"/>
      <x:c r="AI104" s="3"/>
      <x:c r="AJ104" s="3"/>
      <x:c r="AK104" s="3"/>
    </x:row>
    <x:row r="105" ht="30" customHeight="1">
      <x:c r="A105" s="3"/>
      <x:c r="B105" s="69" t="str">
        <x:f>IF($B$12="","",$B$12)</x:f>
        <x:v>Борис</x:v>
      </x:c>
      <x:c r="C105" s="70" t="n">
        <x:f>IF(V$8="","",V$8)</x:f>
        <x:v>46345</x:v>
      </x:c>
      <x:c r="D105" s="69" t="str">
        <x:f>IF(V12="","",V12)</x:f>
        <x:v>П</x:v>
      </x:c>
      <x:c r="E105" s="69" t="str">
        <x:f>IFERROR(UPPER(CONCATENATE("",SUBSTITUTE(CONCATENATE("",SUBSTITUTE(CONCATENATE("",SUBSTITUTE(TRIM(CONCATENATE("",D105))," ","")),"–","-")),"—","-"))),CONCATENATE("",D105))</x:f>
        <x:v>П</x:v>
      </x:c>
      <x:c r="F105" s="69" t="str">
        <x:f>IFERROR(LEFT(CONCATENATE("[",E105),SEARCH("-",E105)),"")</x:f>
      </x:c>
      <x:c r="G105" s="69" t="str">
        <x:f>IFERROR(MID(CONCATENATE(E105,"]"),SEARCH("-",E105)+1,32),"")</x:f>
      </x:c>
      <x:c r="H105" s="71" t="n">
        <x:f>IF(OR(E105="",E105="В"),"",IF(OR(E105=$B$42,E105=$B$43,E105=$B$44,E105=$B$45,E105=$B$46),INDEX($E$42:$E$46,MATCH(E105,$B$42:$B$46,0)),IFERROR(IF(ISNUMBER(SEARCH(":",F105)),IF(AND(OR((LEN(F105)-1)=4,(LEN(F105)-1)=5),MID(F105,1+(LEN(F105)-1)-2,1)=":",ISNUMBER(VALUE(MID(F105,2,1))),IF((LEN(F105)-1)=5,ISNUMBER(VALUE(MID(F105,3,1))),TRUE),ISNUMBER(VALUE(MID(F105,1+(LEN(F105)-1)-1,1))),ISNUMBER(VALUE(MID(F105,1+(LEN(F105)-1),1))),VALUE(MID(F105,2,(LEN(F105)-1)-3))&lt;24,VALUE(MID(F105,1+(LEN(F105)-1)-1,2))&lt;60),VALUE(MID(F105,2,(LEN(F105)-1)-3))/24+VALUE(MID(F105,1+(LEN(F105)-1)-1,2))/1440,-1),IF(AND((LEN(F105)-1)&gt;=1,(LEN(F105)-1)&lt;=2,ISNUMBER(VALUE(MID(F105,2,1))),IF((LEN(F105)-1)=2,ISNUMBER(VALUE(MID(F105,3,1))),TRUE),VALUE(MID(F105,2,(LEN(F105)-1)))&lt;24),VALUE(MID(F105,2,(LEN(F105)-1)))/24,-1)),-1)))</x:f>
        <x:v>0.5833333333333334</x:v>
      </x:c>
      <x:c r="I105" s="71" t="n">
        <x:f>IF(OR(E105="",E105="В"),"",IF(OR(E105=$B$42,E105=$B$43,E105=$B$44,E105=$B$45,E105=$B$46),INDEX($F$42:$F$46,MATCH(E105,$B$42:$B$46,0)),IFERROR(IF(ISNUMBER(SEARCH(":",G105)),IF(AND(OR((LEN(G105)-1)=4,(LEN(G105)-1)=5),MID(G105,0+(LEN(G105)-1)-2,1)=":",ISNUMBER(VALUE(MID(G105,1,1))),IF((LEN(G105)-1)=5,ISNUMBER(VALUE(MID(G105,2,1))),TRUE),ISNUMBER(VALUE(MID(G105,0+(LEN(G105)-1)-1,1))),ISNUMBER(VALUE(MID(G105,0+(LEN(G105)-1),1))),VALUE(MID(G105,1,(LEN(G105)-1)-3))&lt;24,VALUE(MID(G105,0+(LEN(G105)-1)-1,2))&lt;60),VALUE(MID(G105,1,(LEN(G105)-1)-3))/24+VALUE(MID(G105,0+(LEN(G105)-1)-1,2))/1440,-1),IF(AND((LEN(G105)-1)&gt;=1,(LEN(G105)-1)&lt;=2,ISNUMBER(VALUE(MID(G105,1,1))),IF((LEN(G105)-1)=2,ISNUMBER(VALUE(MID(G105,2,1))),TRUE),VALUE(MID(G105,1,(LEN(G105)-1)))&lt;24),VALUE(MID(G105,1,(LEN(G105)-1)))/24,-1)),-1)))</x:f>
        <x:v>0.9166666666666666</x:v>
      </x:c>
      <x:c r="J105" s="72" t="n">
        <x:f>IF(OR(E105="",E105="В"),0,IF(OR(E105=$B$42,E105=$B$43,E105=$B$44,E105=$B$45,E105=$B$46),INDEX($G$42:$G$46,MATCH(E105,$B$42:$B$46,0)),$D$7))</x:f>
        <x:v>30</x:v>
      </x:c>
      <x:c r="K105" s="73" t="n">
        <x:f>IF(OR(L105="",L105="Выходной"),0,IF(L105="Готово",ROUND(24*MOD(I105-H105,1)-J105/60,10),"Проверить"))</x:f>
        <x:v>7.5</x:v>
      </x:c>
      <x:c r="L105" s="74" t="str">
        <x:f>IF(E105="","",IF(C105="","Нет дня",IF(E105="В","Выходной",IF(LEN(TRIM($B$12))=0,"Нет имени",IF(COUNTIFS($B$10:$B$33,$B$12)&gt;1,"Повтор имени",IF(OR(E105=$B$42,E105=$B$43,E105=$B$44,E105=$B$45,E105=$B$46),IF(INDEX($I$42:$I$46,MATCH(E105,$B$42:$B$46,0))="Готово","Готово","Проверьте смену"),IF(OR(IFERROR(SEARCH("-",E105),0)=0,IFERROR(SEARCH("-",E105,SEARCH("-",E105)+1),0)&gt;0),"Нет кода",IF(OR(H105&lt;0,I105&lt;0),"Неверное время",IF(H105=I105,"Начало равно концу",IF(NOT(ISNUMBER($D$7)),"Проверьте перерыв",IF(OR($D$7&lt;0,$D$7&lt;&gt;INT($D$7)),"Проверьте перерыв",IF($D$7&gt;=ROUND(MOD(I105-H105,1)*1440,8),"Перерыв не меньше смены","Готово"))))))))))))</x:f>
        <x:v>Готово</x:v>
      </x:c>
      <x:c r="M105" s="3"/>
      <x:c r="N105" s="3"/>
      <x:c r="O105" s="3"/>
      <x:c r="P105" s="3"/>
      <x:c r="Q105" s="3"/>
      <x:c r="R105" s="3"/>
      <x:c r="S105" s="3"/>
      <x:c r="T105" s="3"/>
      <x:c r="U105" s="3"/>
      <x:c r="V105" s="3"/>
      <x:c r="W105" s="3"/>
      <x:c r="X105" s="3"/>
      <x:c r="Y105" s="3"/>
      <x:c r="Z105" s="3"/>
      <x:c r="AA105" s="3"/>
      <x:c r="AB105" s="3"/>
      <x:c r="AC105" s="3"/>
      <x:c r="AD105" s="3"/>
      <x:c r="AE105" s="3"/>
      <x:c r="AF105" s="3"/>
      <x:c r="AG105" s="3"/>
      <x:c r="AH105" s="3"/>
      <x:c r="AI105" s="3"/>
      <x:c r="AJ105" s="3"/>
      <x:c r="AK105" s="3"/>
    </x:row>
    <x:row r="106" ht="30" customHeight="1">
      <x:c r="A106" s="3"/>
      <x:c r="B106" s="69" t="str">
        <x:f>IF($B$12="","",$B$12)</x:f>
        <x:v>Борис</x:v>
      </x:c>
      <x:c r="C106" s="70" t="n">
        <x:f>IF(W$8="","",W$8)</x:f>
        <x:v>46346</x:v>
      </x:c>
      <x:c r="D106" s="69" t="str">
        <x:f>IF(W12="","",W12)</x:f>
        <x:v>П</x:v>
      </x:c>
      <x:c r="E106" s="69" t="str">
        <x:f>IFERROR(UPPER(CONCATENATE("",SUBSTITUTE(CONCATENATE("",SUBSTITUTE(CONCATENATE("",SUBSTITUTE(TRIM(CONCATENATE("",D106))," ","")),"–","-")),"—","-"))),CONCATENATE("",D106))</x:f>
        <x:v>П</x:v>
      </x:c>
      <x:c r="F106" s="69" t="str">
        <x:f>IFERROR(LEFT(CONCATENATE("[",E106),SEARCH("-",E106)),"")</x:f>
      </x:c>
      <x:c r="G106" s="69" t="str">
        <x:f>IFERROR(MID(CONCATENATE(E106,"]"),SEARCH("-",E106)+1,32),"")</x:f>
      </x:c>
      <x:c r="H106" s="71" t="n">
        <x:f>IF(OR(E106="",E106="В"),"",IF(OR(E106=$B$42,E106=$B$43,E106=$B$44,E106=$B$45,E106=$B$46),INDEX($E$42:$E$46,MATCH(E106,$B$42:$B$46,0)),IFERROR(IF(ISNUMBER(SEARCH(":",F106)),IF(AND(OR((LEN(F106)-1)=4,(LEN(F106)-1)=5),MID(F106,1+(LEN(F106)-1)-2,1)=":",ISNUMBER(VALUE(MID(F106,2,1))),IF((LEN(F106)-1)=5,ISNUMBER(VALUE(MID(F106,3,1))),TRUE),ISNUMBER(VALUE(MID(F106,1+(LEN(F106)-1)-1,1))),ISNUMBER(VALUE(MID(F106,1+(LEN(F106)-1),1))),VALUE(MID(F106,2,(LEN(F106)-1)-3))&lt;24,VALUE(MID(F106,1+(LEN(F106)-1)-1,2))&lt;60),VALUE(MID(F106,2,(LEN(F106)-1)-3))/24+VALUE(MID(F106,1+(LEN(F106)-1)-1,2))/1440,-1),IF(AND((LEN(F106)-1)&gt;=1,(LEN(F106)-1)&lt;=2,ISNUMBER(VALUE(MID(F106,2,1))),IF((LEN(F106)-1)=2,ISNUMBER(VALUE(MID(F106,3,1))),TRUE),VALUE(MID(F106,2,(LEN(F106)-1)))&lt;24),VALUE(MID(F106,2,(LEN(F106)-1)))/24,-1)),-1)))</x:f>
        <x:v>0.5833333333333334</x:v>
      </x:c>
      <x:c r="I106" s="71" t="n">
        <x:f>IF(OR(E106="",E106="В"),"",IF(OR(E106=$B$42,E106=$B$43,E106=$B$44,E106=$B$45,E106=$B$46),INDEX($F$42:$F$46,MATCH(E106,$B$42:$B$46,0)),IFERROR(IF(ISNUMBER(SEARCH(":",G106)),IF(AND(OR((LEN(G106)-1)=4,(LEN(G106)-1)=5),MID(G106,0+(LEN(G106)-1)-2,1)=":",ISNUMBER(VALUE(MID(G106,1,1))),IF((LEN(G106)-1)=5,ISNUMBER(VALUE(MID(G106,2,1))),TRUE),ISNUMBER(VALUE(MID(G106,0+(LEN(G106)-1)-1,1))),ISNUMBER(VALUE(MID(G106,0+(LEN(G106)-1),1))),VALUE(MID(G106,1,(LEN(G106)-1)-3))&lt;24,VALUE(MID(G106,0+(LEN(G106)-1)-1,2))&lt;60),VALUE(MID(G106,1,(LEN(G106)-1)-3))/24+VALUE(MID(G106,0+(LEN(G106)-1)-1,2))/1440,-1),IF(AND((LEN(G106)-1)&gt;=1,(LEN(G106)-1)&lt;=2,ISNUMBER(VALUE(MID(G106,1,1))),IF((LEN(G106)-1)=2,ISNUMBER(VALUE(MID(G106,2,1))),TRUE),VALUE(MID(G106,1,(LEN(G106)-1)))&lt;24),VALUE(MID(G106,1,(LEN(G106)-1)))/24,-1)),-1)))</x:f>
        <x:v>0.9166666666666666</x:v>
      </x:c>
      <x:c r="J106" s="72" t="n">
        <x:f>IF(OR(E106="",E106="В"),0,IF(OR(E106=$B$42,E106=$B$43,E106=$B$44,E106=$B$45,E106=$B$46),INDEX($G$42:$G$46,MATCH(E106,$B$42:$B$46,0)),$D$7))</x:f>
        <x:v>30</x:v>
      </x:c>
      <x:c r="K106" s="73" t="n">
        <x:f>IF(OR(L106="",L106="Выходной"),0,IF(L106="Готово",ROUND(24*MOD(I106-H106,1)-J106/60,10),"Проверить"))</x:f>
        <x:v>7.5</x:v>
      </x:c>
      <x:c r="L106" s="74" t="str">
        <x:f>IF(E106="","",IF(C106="","Нет дня",IF(E106="В","Выходной",IF(LEN(TRIM($B$12))=0,"Нет имени",IF(COUNTIFS($B$10:$B$33,$B$12)&gt;1,"Повтор имени",IF(OR(E106=$B$42,E106=$B$43,E106=$B$44,E106=$B$45,E106=$B$46),IF(INDEX($I$42:$I$46,MATCH(E106,$B$42:$B$46,0))="Готово","Готово","Проверьте смену"),IF(OR(IFERROR(SEARCH("-",E106),0)=0,IFERROR(SEARCH("-",E106,SEARCH("-",E106)+1),0)&gt;0),"Нет кода",IF(OR(H106&lt;0,I106&lt;0),"Неверное время",IF(H106=I106,"Начало равно концу",IF(NOT(ISNUMBER($D$7)),"Проверьте перерыв",IF(OR($D$7&lt;0,$D$7&lt;&gt;INT($D$7)),"Проверьте перерыв",IF($D$7&gt;=ROUND(MOD(I106-H106,1)*1440,8),"Перерыв не меньше смены","Готово"))))))))))))</x:f>
        <x:v>Готово</x:v>
      </x:c>
      <x:c r="M106" s="3"/>
      <x:c r="N106" s="3"/>
      <x:c r="O106" s="3"/>
      <x:c r="P106" s="3"/>
      <x:c r="Q106" s="3"/>
      <x:c r="R106" s="3"/>
      <x:c r="S106" s="3"/>
      <x:c r="T106" s="3"/>
      <x:c r="U106" s="3"/>
      <x:c r="V106" s="3"/>
      <x:c r="W106" s="3"/>
      <x:c r="X106" s="3"/>
      <x:c r="Y106" s="3"/>
      <x:c r="Z106" s="3"/>
      <x:c r="AA106" s="3"/>
      <x:c r="AB106" s="3"/>
      <x:c r="AC106" s="3"/>
      <x:c r="AD106" s="3"/>
      <x:c r="AE106" s="3"/>
      <x:c r="AF106" s="3"/>
      <x:c r="AG106" s="3"/>
      <x:c r="AH106" s="3"/>
      <x:c r="AI106" s="3"/>
      <x:c r="AJ106" s="3"/>
      <x:c r="AK106" s="3"/>
    </x:row>
    <x:row r="107" ht="30" customHeight="1">
      <x:c r="A107" s="3"/>
      <x:c r="B107" s="69" t="str">
        <x:f>IF($B$12="","",$B$12)</x:f>
        <x:v>Борис</x:v>
      </x:c>
      <x:c r="C107" s="70" t="n">
        <x:f>IF(X$8="","",X$8)</x:f>
        <x:v>46347</x:v>
      </x:c>
      <x:c r="D107" s="69" t="str">
        <x:f>IF(X12="","",X12)</x:f>
        <x:v>П</x:v>
      </x:c>
      <x:c r="E107" s="69" t="str">
        <x:f>IFERROR(UPPER(CONCATENATE("",SUBSTITUTE(CONCATENATE("",SUBSTITUTE(CONCATENATE("",SUBSTITUTE(TRIM(CONCATENATE("",D107))," ","")),"–","-")),"—","-"))),CONCATENATE("",D107))</x:f>
        <x:v>П</x:v>
      </x:c>
      <x:c r="F107" s="69" t="str">
        <x:f>IFERROR(LEFT(CONCATENATE("[",E107),SEARCH("-",E107)),"")</x:f>
      </x:c>
      <x:c r="G107" s="69" t="str">
        <x:f>IFERROR(MID(CONCATENATE(E107,"]"),SEARCH("-",E107)+1,32),"")</x:f>
      </x:c>
      <x:c r="H107" s="71" t="n">
        <x:f>IF(OR(E107="",E107="В"),"",IF(OR(E107=$B$42,E107=$B$43,E107=$B$44,E107=$B$45,E107=$B$46),INDEX($E$42:$E$46,MATCH(E107,$B$42:$B$46,0)),IFERROR(IF(ISNUMBER(SEARCH(":",F107)),IF(AND(OR((LEN(F107)-1)=4,(LEN(F107)-1)=5),MID(F107,1+(LEN(F107)-1)-2,1)=":",ISNUMBER(VALUE(MID(F107,2,1))),IF((LEN(F107)-1)=5,ISNUMBER(VALUE(MID(F107,3,1))),TRUE),ISNUMBER(VALUE(MID(F107,1+(LEN(F107)-1)-1,1))),ISNUMBER(VALUE(MID(F107,1+(LEN(F107)-1),1))),VALUE(MID(F107,2,(LEN(F107)-1)-3))&lt;24,VALUE(MID(F107,1+(LEN(F107)-1)-1,2))&lt;60),VALUE(MID(F107,2,(LEN(F107)-1)-3))/24+VALUE(MID(F107,1+(LEN(F107)-1)-1,2))/1440,-1),IF(AND((LEN(F107)-1)&gt;=1,(LEN(F107)-1)&lt;=2,ISNUMBER(VALUE(MID(F107,2,1))),IF((LEN(F107)-1)=2,ISNUMBER(VALUE(MID(F107,3,1))),TRUE),VALUE(MID(F107,2,(LEN(F107)-1)))&lt;24),VALUE(MID(F107,2,(LEN(F107)-1)))/24,-1)),-1)))</x:f>
        <x:v>0.5833333333333334</x:v>
      </x:c>
      <x:c r="I107" s="71" t="n">
        <x:f>IF(OR(E107="",E107="В"),"",IF(OR(E107=$B$42,E107=$B$43,E107=$B$44,E107=$B$45,E107=$B$46),INDEX($F$42:$F$46,MATCH(E107,$B$42:$B$46,0)),IFERROR(IF(ISNUMBER(SEARCH(":",G107)),IF(AND(OR((LEN(G107)-1)=4,(LEN(G107)-1)=5),MID(G107,0+(LEN(G107)-1)-2,1)=":",ISNUMBER(VALUE(MID(G107,1,1))),IF((LEN(G107)-1)=5,ISNUMBER(VALUE(MID(G107,2,1))),TRUE),ISNUMBER(VALUE(MID(G107,0+(LEN(G107)-1)-1,1))),ISNUMBER(VALUE(MID(G107,0+(LEN(G107)-1),1))),VALUE(MID(G107,1,(LEN(G107)-1)-3))&lt;24,VALUE(MID(G107,0+(LEN(G107)-1)-1,2))&lt;60),VALUE(MID(G107,1,(LEN(G107)-1)-3))/24+VALUE(MID(G107,0+(LEN(G107)-1)-1,2))/1440,-1),IF(AND((LEN(G107)-1)&gt;=1,(LEN(G107)-1)&lt;=2,ISNUMBER(VALUE(MID(G107,1,1))),IF((LEN(G107)-1)=2,ISNUMBER(VALUE(MID(G107,2,1))),TRUE),VALUE(MID(G107,1,(LEN(G107)-1)))&lt;24),VALUE(MID(G107,1,(LEN(G107)-1)))/24,-1)),-1)))</x:f>
        <x:v>0.9166666666666666</x:v>
      </x:c>
      <x:c r="J107" s="72" t="n">
        <x:f>IF(OR(E107="",E107="В"),0,IF(OR(E107=$B$42,E107=$B$43,E107=$B$44,E107=$B$45,E107=$B$46),INDEX($G$42:$G$46,MATCH(E107,$B$42:$B$46,0)),$D$7))</x:f>
        <x:v>30</x:v>
      </x:c>
      <x:c r="K107" s="73" t="n">
        <x:f>IF(OR(L107="",L107="Выходной"),0,IF(L107="Готово",ROUND(24*MOD(I107-H107,1)-J107/60,10),"Проверить"))</x:f>
        <x:v>7.5</x:v>
      </x:c>
      <x:c r="L107" s="74" t="str">
        <x:f>IF(E107="","",IF(C107="","Нет дня",IF(E107="В","Выходной",IF(LEN(TRIM($B$12))=0,"Нет имени",IF(COUNTIFS($B$10:$B$33,$B$12)&gt;1,"Повтор имени",IF(OR(E107=$B$42,E107=$B$43,E107=$B$44,E107=$B$45,E107=$B$46),IF(INDEX($I$42:$I$46,MATCH(E107,$B$42:$B$46,0))="Готово","Готово","Проверьте смену"),IF(OR(IFERROR(SEARCH("-",E107),0)=0,IFERROR(SEARCH("-",E107,SEARCH("-",E107)+1),0)&gt;0),"Нет кода",IF(OR(H107&lt;0,I107&lt;0),"Неверное время",IF(H107=I107,"Начало равно концу",IF(NOT(ISNUMBER($D$7)),"Проверьте перерыв",IF(OR($D$7&lt;0,$D$7&lt;&gt;INT($D$7)),"Проверьте перерыв",IF($D$7&gt;=ROUND(MOD(I107-H107,1)*1440,8),"Перерыв не меньше смены","Готово"))))))))))))</x:f>
        <x:v>Готово</x:v>
      </x:c>
      <x:c r="M107" s="3"/>
      <x:c r="N107" s="3"/>
      <x:c r="O107" s="3"/>
      <x:c r="P107" s="3"/>
      <x:c r="Q107" s="3"/>
      <x:c r="R107" s="3"/>
      <x:c r="S107" s="3"/>
      <x:c r="T107" s="3"/>
      <x:c r="U107" s="3"/>
      <x:c r="V107" s="3"/>
      <x:c r="W107" s="3"/>
      <x:c r="X107" s="3"/>
      <x:c r="Y107" s="3"/>
      <x:c r="Z107" s="3"/>
      <x:c r="AA107" s="3"/>
      <x:c r="AB107" s="3"/>
      <x:c r="AC107" s="3"/>
      <x:c r="AD107" s="3"/>
      <x:c r="AE107" s="3"/>
      <x:c r="AF107" s="3"/>
      <x:c r="AG107" s="3"/>
      <x:c r="AH107" s="3"/>
      <x:c r="AI107" s="3"/>
      <x:c r="AJ107" s="3"/>
      <x:c r="AK107" s="3"/>
    </x:row>
    <x:row r="108" ht="30" customHeight="1">
      <x:c r="A108" s="3"/>
      <x:c r="B108" s="69" t="str">
        <x:f>IF($B$12="","",$B$12)</x:f>
        <x:v>Борис</x:v>
      </x:c>
      <x:c r="C108" s="70" t="n">
        <x:f>IF(Y$8="","",Y$8)</x:f>
        <x:v>46348</x:v>
      </x:c>
      <x:c r="D108" s="69" t="str">
        <x:f>IF(Y12="","",Y12)</x:f>
        <x:v>П</x:v>
      </x:c>
      <x:c r="E108" s="69" t="str">
        <x:f>IFERROR(UPPER(CONCATENATE("",SUBSTITUTE(CONCATENATE("",SUBSTITUTE(CONCATENATE("",SUBSTITUTE(TRIM(CONCATENATE("",D108))," ","")),"–","-")),"—","-"))),CONCATENATE("",D108))</x:f>
        <x:v>П</x:v>
      </x:c>
      <x:c r="F108" s="69" t="str">
        <x:f>IFERROR(LEFT(CONCATENATE("[",E108),SEARCH("-",E108)),"")</x:f>
      </x:c>
      <x:c r="G108" s="69" t="str">
        <x:f>IFERROR(MID(CONCATENATE(E108,"]"),SEARCH("-",E108)+1,32),"")</x:f>
      </x:c>
      <x:c r="H108" s="71" t="n">
        <x:f>IF(OR(E108="",E108="В"),"",IF(OR(E108=$B$42,E108=$B$43,E108=$B$44,E108=$B$45,E108=$B$46),INDEX($E$42:$E$46,MATCH(E108,$B$42:$B$46,0)),IFERROR(IF(ISNUMBER(SEARCH(":",F108)),IF(AND(OR((LEN(F108)-1)=4,(LEN(F108)-1)=5),MID(F108,1+(LEN(F108)-1)-2,1)=":",ISNUMBER(VALUE(MID(F108,2,1))),IF((LEN(F108)-1)=5,ISNUMBER(VALUE(MID(F108,3,1))),TRUE),ISNUMBER(VALUE(MID(F108,1+(LEN(F108)-1)-1,1))),ISNUMBER(VALUE(MID(F108,1+(LEN(F108)-1),1))),VALUE(MID(F108,2,(LEN(F108)-1)-3))&lt;24,VALUE(MID(F108,1+(LEN(F108)-1)-1,2))&lt;60),VALUE(MID(F108,2,(LEN(F108)-1)-3))/24+VALUE(MID(F108,1+(LEN(F108)-1)-1,2))/1440,-1),IF(AND((LEN(F108)-1)&gt;=1,(LEN(F108)-1)&lt;=2,ISNUMBER(VALUE(MID(F108,2,1))),IF((LEN(F108)-1)=2,ISNUMBER(VALUE(MID(F108,3,1))),TRUE),VALUE(MID(F108,2,(LEN(F108)-1)))&lt;24),VALUE(MID(F108,2,(LEN(F108)-1)))/24,-1)),-1)))</x:f>
        <x:v>0.5833333333333334</x:v>
      </x:c>
      <x:c r="I108" s="71" t="n">
        <x:f>IF(OR(E108="",E108="В"),"",IF(OR(E108=$B$42,E108=$B$43,E108=$B$44,E108=$B$45,E108=$B$46),INDEX($F$42:$F$46,MATCH(E108,$B$42:$B$46,0)),IFERROR(IF(ISNUMBER(SEARCH(":",G108)),IF(AND(OR((LEN(G108)-1)=4,(LEN(G108)-1)=5),MID(G108,0+(LEN(G108)-1)-2,1)=":",ISNUMBER(VALUE(MID(G108,1,1))),IF((LEN(G108)-1)=5,ISNUMBER(VALUE(MID(G108,2,1))),TRUE),ISNUMBER(VALUE(MID(G108,0+(LEN(G108)-1)-1,1))),ISNUMBER(VALUE(MID(G108,0+(LEN(G108)-1),1))),VALUE(MID(G108,1,(LEN(G108)-1)-3))&lt;24,VALUE(MID(G108,0+(LEN(G108)-1)-1,2))&lt;60),VALUE(MID(G108,1,(LEN(G108)-1)-3))/24+VALUE(MID(G108,0+(LEN(G108)-1)-1,2))/1440,-1),IF(AND((LEN(G108)-1)&gt;=1,(LEN(G108)-1)&lt;=2,ISNUMBER(VALUE(MID(G108,1,1))),IF((LEN(G108)-1)=2,ISNUMBER(VALUE(MID(G108,2,1))),TRUE),VALUE(MID(G108,1,(LEN(G108)-1)))&lt;24),VALUE(MID(G108,1,(LEN(G108)-1)))/24,-1)),-1)))</x:f>
        <x:v>0.9166666666666666</x:v>
      </x:c>
      <x:c r="J108" s="72" t="n">
        <x:f>IF(OR(E108="",E108="В"),0,IF(OR(E108=$B$42,E108=$B$43,E108=$B$44,E108=$B$45,E108=$B$46),INDEX($G$42:$G$46,MATCH(E108,$B$42:$B$46,0)),$D$7))</x:f>
        <x:v>30</x:v>
      </x:c>
      <x:c r="K108" s="73" t="n">
        <x:f>IF(OR(L108="",L108="Выходной"),0,IF(L108="Готово",ROUND(24*MOD(I108-H108,1)-J108/60,10),"Проверить"))</x:f>
        <x:v>7.5</x:v>
      </x:c>
      <x:c r="L108" s="74" t="str">
        <x:f>IF(E108="","",IF(C108="","Нет дня",IF(E108="В","Выходной",IF(LEN(TRIM($B$12))=0,"Нет имени",IF(COUNTIFS($B$10:$B$33,$B$12)&gt;1,"Повтор имени",IF(OR(E108=$B$42,E108=$B$43,E108=$B$44,E108=$B$45,E108=$B$46),IF(INDEX($I$42:$I$46,MATCH(E108,$B$42:$B$46,0))="Готово","Готово","Проверьте смену"),IF(OR(IFERROR(SEARCH("-",E108),0)=0,IFERROR(SEARCH("-",E108,SEARCH("-",E108)+1),0)&gt;0),"Нет кода",IF(OR(H108&lt;0,I108&lt;0),"Неверное время",IF(H108=I108,"Начало равно концу",IF(NOT(ISNUMBER($D$7)),"Проверьте перерыв",IF(OR($D$7&lt;0,$D$7&lt;&gt;INT($D$7)),"Проверьте перерыв",IF($D$7&gt;=ROUND(MOD(I108-H108,1)*1440,8),"Перерыв не меньше смены","Готово"))))))))))))</x:f>
        <x:v>Готово</x:v>
      </x:c>
      <x:c r="M108" s="3"/>
      <x:c r="N108" s="3"/>
      <x:c r="O108" s="3"/>
      <x:c r="P108" s="3"/>
      <x:c r="Q108" s="3"/>
      <x:c r="R108" s="3"/>
      <x:c r="S108" s="3"/>
      <x:c r="T108" s="3"/>
      <x:c r="U108" s="3"/>
      <x:c r="V108" s="3"/>
      <x:c r="W108" s="3"/>
      <x:c r="X108" s="3"/>
      <x:c r="Y108" s="3"/>
      <x:c r="Z108" s="3"/>
      <x:c r="AA108" s="3"/>
      <x:c r="AB108" s="3"/>
      <x:c r="AC108" s="3"/>
      <x:c r="AD108" s="3"/>
      <x:c r="AE108" s="3"/>
      <x:c r="AF108" s="3"/>
      <x:c r="AG108" s="3"/>
      <x:c r="AH108" s="3"/>
      <x:c r="AI108" s="3"/>
      <x:c r="AJ108" s="3"/>
      <x:c r="AK108" s="3"/>
    </x:row>
    <x:row r="109" ht="30" customHeight="1">
      <x:c r="A109" s="3"/>
      <x:c r="B109" s="69" t="str">
        <x:f>IF($B$12="","",$B$12)</x:f>
        <x:v>Борис</x:v>
      </x:c>
      <x:c r="C109" s="70" t="n">
        <x:f>IF(Z$8="","",Z$8)</x:f>
        <x:v>46349</x:v>
      </x:c>
      <x:c r="D109" s="69" t="str">
        <x:f>IF(Z12="","",Z12)</x:f>
        <x:v>П</x:v>
      </x:c>
      <x:c r="E109" s="69" t="str">
        <x:f>IFERROR(UPPER(CONCATENATE("",SUBSTITUTE(CONCATENATE("",SUBSTITUTE(CONCATENATE("",SUBSTITUTE(TRIM(CONCATENATE("",D109))," ","")),"–","-")),"—","-"))),CONCATENATE("",D109))</x:f>
        <x:v>П</x:v>
      </x:c>
      <x:c r="F109" s="69" t="str">
        <x:f>IFERROR(LEFT(CONCATENATE("[",E109),SEARCH("-",E109)),"")</x:f>
      </x:c>
      <x:c r="G109" s="69" t="str">
        <x:f>IFERROR(MID(CONCATENATE(E109,"]"),SEARCH("-",E109)+1,32),"")</x:f>
      </x:c>
      <x:c r="H109" s="71" t="n">
        <x:f>IF(OR(E109="",E109="В"),"",IF(OR(E109=$B$42,E109=$B$43,E109=$B$44,E109=$B$45,E109=$B$46),INDEX($E$42:$E$46,MATCH(E109,$B$42:$B$46,0)),IFERROR(IF(ISNUMBER(SEARCH(":",F109)),IF(AND(OR((LEN(F109)-1)=4,(LEN(F109)-1)=5),MID(F109,1+(LEN(F109)-1)-2,1)=":",ISNUMBER(VALUE(MID(F109,2,1))),IF((LEN(F109)-1)=5,ISNUMBER(VALUE(MID(F109,3,1))),TRUE),ISNUMBER(VALUE(MID(F109,1+(LEN(F109)-1)-1,1))),ISNUMBER(VALUE(MID(F109,1+(LEN(F109)-1),1))),VALUE(MID(F109,2,(LEN(F109)-1)-3))&lt;24,VALUE(MID(F109,1+(LEN(F109)-1)-1,2))&lt;60),VALUE(MID(F109,2,(LEN(F109)-1)-3))/24+VALUE(MID(F109,1+(LEN(F109)-1)-1,2))/1440,-1),IF(AND((LEN(F109)-1)&gt;=1,(LEN(F109)-1)&lt;=2,ISNUMBER(VALUE(MID(F109,2,1))),IF((LEN(F109)-1)=2,ISNUMBER(VALUE(MID(F109,3,1))),TRUE),VALUE(MID(F109,2,(LEN(F109)-1)))&lt;24),VALUE(MID(F109,2,(LEN(F109)-1)))/24,-1)),-1)))</x:f>
        <x:v>0.5833333333333334</x:v>
      </x:c>
      <x:c r="I109" s="71" t="n">
        <x:f>IF(OR(E109="",E109="В"),"",IF(OR(E109=$B$42,E109=$B$43,E109=$B$44,E109=$B$45,E109=$B$46),INDEX($F$42:$F$46,MATCH(E109,$B$42:$B$46,0)),IFERROR(IF(ISNUMBER(SEARCH(":",G109)),IF(AND(OR((LEN(G109)-1)=4,(LEN(G109)-1)=5),MID(G109,0+(LEN(G109)-1)-2,1)=":",ISNUMBER(VALUE(MID(G109,1,1))),IF((LEN(G109)-1)=5,ISNUMBER(VALUE(MID(G109,2,1))),TRUE),ISNUMBER(VALUE(MID(G109,0+(LEN(G109)-1)-1,1))),ISNUMBER(VALUE(MID(G109,0+(LEN(G109)-1),1))),VALUE(MID(G109,1,(LEN(G109)-1)-3))&lt;24,VALUE(MID(G109,0+(LEN(G109)-1)-1,2))&lt;60),VALUE(MID(G109,1,(LEN(G109)-1)-3))/24+VALUE(MID(G109,0+(LEN(G109)-1)-1,2))/1440,-1),IF(AND((LEN(G109)-1)&gt;=1,(LEN(G109)-1)&lt;=2,ISNUMBER(VALUE(MID(G109,1,1))),IF((LEN(G109)-1)=2,ISNUMBER(VALUE(MID(G109,2,1))),TRUE),VALUE(MID(G109,1,(LEN(G109)-1)))&lt;24),VALUE(MID(G109,1,(LEN(G109)-1)))/24,-1)),-1)))</x:f>
        <x:v>0.9166666666666666</x:v>
      </x:c>
      <x:c r="J109" s="72" t="n">
        <x:f>IF(OR(E109="",E109="В"),0,IF(OR(E109=$B$42,E109=$B$43,E109=$B$44,E109=$B$45,E109=$B$46),INDEX($G$42:$G$46,MATCH(E109,$B$42:$B$46,0)),$D$7))</x:f>
        <x:v>30</x:v>
      </x:c>
      <x:c r="K109" s="73" t="n">
        <x:f>IF(OR(L109="",L109="Выходной"),0,IF(L109="Готово",ROUND(24*MOD(I109-H109,1)-J109/60,10),"Проверить"))</x:f>
        <x:v>7.5</x:v>
      </x:c>
      <x:c r="L109" s="74" t="str">
        <x:f>IF(E109="","",IF(C109="","Нет дня",IF(E109="В","Выходной",IF(LEN(TRIM($B$12))=0,"Нет имени",IF(COUNTIFS($B$10:$B$33,$B$12)&gt;1,"Повтор имени",IF(OR(E109=$B$42,E109=$B$43,E109=$B$44,E109=$B$45,E109=$B$46),IF(INDEX($I$42:$I$46,MATCH(E109,$B$42:$B$46,0))="Готово","Готово","Проверьте смену"),IF(OR(IFERROR(SEARCH("-",E109),0)=0,IFERROR(SEARCH("-",E109,SEARCH("-",E109)+1),0)&gt;0),"Нет кода",IF(OR(H109&lt;0,I109&lt;0),"Неверное время",IF(H109=I109,"Начало равно концу",IF(NOT(ISNUMBER($D$7)),"Проверьте перерыв",IF(OR($D$7&lt;0,$D$7&lt;&gt;INT($D$7)),"Проверьте перерыв",IF($D$7&gt;=ROUND(MOD(I109-H109,1)*1440,8),"Перерыв не меньше смены","Готово"))))))))))))</x:f>
        <x:v>Готово</x:v>
      </x:c>
      <x:c r="M109" s="3"/>
      <x:c r="N109" s="3"/>
      <x:c r="O109" s="3"/>
      <x:c r="P109" s="3"/>
      <x:c r="Q109" s="3"/>
      <x:c r="R109" s="3"/>
      <x:c r="S109" s="3"/>
      <x:c r="T109" s="3"/>
      <x:c r="U109" s="3"/>
      <x:c r="V109" s="3"/>
      <x:c r="W109" s="3"/>
      <x:c r="X109" s="3"/>
      <x:c r="Y109" s="3"/>
      <x:c r="Z109" s="3"/>
      <x:c r="AA109" s="3"/>
      <x:c r="AB109" s="3"/>
      <x:c r="AC109" s="3"/>
      <x:c r="AD109" s="3"/>
      <x:c r="AE109" s="3"/>
      <x:c r="AF109" s="3"/>
      <x:c r="AG109" s="3"/>
      <x:c r="AH109" s="3"/>
      <x:c r="AI109" s="3"/>
      <x:c r="AJ109" s="3"/>
      <x:c r="AK109" s="3"/>
    </x:row>
    <x:row r="110" ht="30" customHeight="1">
      <x:c r="A110" s="3"/>
      <x:c r="B110" s="69" t="str">
        <x:f>IF($B$12="","",$B$12)</x:f>
        <x:v>Борис</x:v>
      </x:c>
      <x:c r="C110" s="70" t="n">
        <x:f>IF(AA$8="","",AA$8)</x:f>
        <x:v>46350</x:v>
      </x:c>
      <x:c r="D110" s="69" t="str">
        <x:f>IF(AA12="","",AA12)</x:f>
        <x:v>В</x:v>
      </x:c>
      <x:c r="E110" s="69" t="str">
        <x:f>IFERROR(UPPER(CONCATENATE("",SUBSTITUTE(CONCATENATE("",SUBSTITUTE(CONCATENATE("",SUBSTITUTE(TRIM(CONCATENATE("",D110))," ","")),"–","-")),"—","-"))),CONCATENATE("",D110))</x:f>
        <x:v>В</x:v>
      </x:c>
      <x:c r="F110" s="69" t="str">
        <x:f>IFERROR(LEFT(CONCATENATE("[",E110),SEARCH("-",E110)),"")</x:f>
      </x:c>
      <x:c r="G110" s="69" t="str">
        <x:f>IFERROR(MID(CONCATENATE(E110,"]"),SEARCH("-",E110)+1,32),"")</x:f>
      </x:c>
      <x:c r="H110" s="71" t="str">
        <x:f>IF(OR(E110="",E110="В"),"",IF(OR(E110=$B$42,E110=$B$43,E110=$B$44,E110=$B$45,E110=$B$46),INDEX($E$42:$E$46,MATCH(E110,$B$42:$B$46,0)),IFERROR(IF(ISNUMBER(SEARCH(":",F110)),IF(AND(OR((LEN(F110)-1)=4,(LEN(F110)-1)=5),MID(F110,1+(LEN(F110)-1)-2,1)=":",ISNUMBER(VALUE(MID(F110,2,1))),IF((LEN(F110)-1)=5,ISNUMBER(VALUE(MID(F110,3,1))),TRUE),ISNUMBER(VALUE(MID(F110,1+(LEN(F110)-1)-1,1))),ISNUMBER(VALUE(MID(F110,1+(LEN(F110)-1),1))),VALUE(MID(F110,2,(LEN(F110)-1)-3))&lt;24,VALUE(MID(F110,1+(LEN(F110)-1)-1,2))&lt;60),VALUE(MID(F110,2,(LEN(F110)-1)-3))/24+VALUE(MID(F110,1+(LEN(F110)-1)-1,2))/1440,-1),IF(AND((LEN(F110)-1)&gt;=1,(LEN(F110)-1)&lt;=2,ISNUMBER(VALUE(MID(F110,2,1))),IF((LEN(F110)-1)=2,ISNUMBER(VALUE(MID(F110,3,1))),TRUE),VALUE(MID(F110,2,(LEN(F110)-1)))&lt;24),VALUE(MID(F110,2,(LEN(F110)-1)))/24,-1)),-1)))</x:f>
      </x:c>
      <x:c r="I110" s="71" t="str">
        <x:f>IF(OR(E110="",E110="В"),"",IF(OR(E110=$B$42,E110=$B$43,E110=$B$44,E110=$B$45,E110=$B$46),INDEX($F$42:$F$46,MATCH(E110,$B$42:$B$46,0)),IFERROR(IF(ISNUMBER(SEARCH(":",G110)),IF(AND(OR((LEN(G110)-1)=4,(LEN(G110)-1)=5),MID(G110,0+(LEN(G110)-1)-2,1)=":",ISNUMBER(VALUE(MID(G110,1,1))),IF((LEN(G110)-1)=5,ISNUMBER(VALUE(MID(G110,2,1))),TRUE),ISNUMBER(VALUE(MID(G110,0+(LEN(G110)-1)-1,1))),ISNUMBER(VALUE(MID(G110,0+(LEN(G110)-1),1))),VALUE(MID(G110,1,(LEN(G110)-1)-3))&lt;24,VALUE(MID(G110,0+(LEN(G110)-1)-1,2))&lt;60),VALUE(MID(G110,1,(LEN(G110)-1)-3))/24+VALUE(MID(G110,0+(LEN(G110)-1)-1,2))/1440,-1),IF(AND((LEN(G110)-1)&gt;=1,(LEN(G110)-1)&lt;=2,ISNUMBER(VALUE(MID(G110,1,1))),IF((LEN(G110)-1)=2,ISNUMBER(VALUE(MID(G110,2,1))),TRUE),VALUE(MID(G110,1,(LEN(G110)-1)))&lt;24),VALUE(MID(G110,1,(LEN(G110)-1)))/24,-1)),-1)))</x:f>
      </x:c>
      <x:c r="J110" s="72" t="n">
        <x:f>IF(OR(E110="",E110="В"),0,IF(OR(E110=$B$42,E110=$B$43,E110=$B$44,E110=$B$45,E110=$B$46),INDEX($G$42:$G$46,MATCH(E110,$B$42:$B$46,0)),$D$7))</x:f>
        <x:v>0</x:v>
      </x:c>
      <x:c r="K110" s="73" t="n">
        <x:f>IF(OR(L110="",L110="Выходной"),0,IF(L110="Готово",ROUND(24*MOD(I110-H110,1)-J110/60,10),"Проверить"))</x:f>
        <x:v>0</x:v>
      </x:c>
      <x:c r="L110" s="74" t="str">
        <x:f>IF(E110="","",IF(C110="","Нет дня",IF(E110="В","Выходной",IF(LEN(TRIM($B$12))=0,"Нет имени",IF(COUNTIFS($B$10:$B$33,$B$12)&gt;1,"Повтор имени",IF(OR(E110=$B$42,E110=$B$43,E110=$B$44,E110=$B$45,E110=$B$46),IF(INDEX($I$42:$I$46,MATCH(E110,$B$42:$B$46,0))="Готово","Готово","Проверьте смену"),IF(OR(IFERROR(SEARCH("-",E110),0)=0,IFERROR(SEARCH("-",E110,SEARCH("-",E110)+1),0)&gt;0),"Нет кода",IF(OR(H110&lt;0,I110&lt;0),"Неверное время",IF(H110=I110,"Начало равно концу",IF(NOT(ISNUMBER($D$7)),"Проверьте перерыв",IF(OR($D$7&lt;0,$D$7&lt;&gt;INT($D$7)),"Проверьте перерыв",IF($D$7&gt;=ROUND(MOD(I110-H110,1)*1440,8),"Перерыв не меньше смены","Готово"))))))))))))</x:f>
        <x:v>Выходной</x:v>
      </x:c>
      <x:c r="M110" s="3"/>
      <x:c r="N110" s="3"/>
      <x:c r="O110" s="3"/>
      <x:c r="P110" s="3"/>
      <x:c r="Q110" s="3"/>
      <x:c r="R110" s="3"/>
      <x:c r="S110" s="3"/>
      <x:c r="T110" s="3"/>
      <x:c r="U110" s="3"/>
      <x:c r="V110" s="3"/>
      <x:c r="W110" s="3"/>
      <x:c r="X110" s="3"/>
      <x:c r="Y110" s="3"/>
      <x:c r="Z110" s="3"/>
      <x:c r="AA110" s="3"/>
      <x:c r="AB110" s="3"/>
      <x:c r="AC110" s="3"/>
      <x:c r="AD110" s="3"/>
      <x:c r="AE110" s="3"/>
      <x:c r="AF110" s="3"/>
      <x:c r="AG110" s="3"/>
      <x:c r="AH110" s="3"/>
      <x:c r="AI110" s="3"/>
      <x:c r="AJ110" s="3"/>
      <x:c r="AK110" s="3"/>
    </x:row>
    <x:row r="111" ht="30" customHeight="1">
      <x:c r="A111" s="3"/>
      <x:c r="B111" s="69" t="str">
        <x:f>IF($B$12="","",$B$12)</x:f>
        <x:v>Борис</x:v>
      </x:c>
      <x:c r="C111" s="70" t="n">
        <x:f>IF(AB$8="","",AB$8)</x:f>
        <x:v>46351</x:v>
      </x:c>
      <x:c r="D111" s="69" t="str">
        <x:f>IF(AB12="","",AB12)</x:f>
        <x:v>В</x:v>
      </x:c>
      <x:c r="E111" s="69" t="str">
        <x:f>IFERROR(UPPER(CONCATENATE("",SUBSTITUTE(CONCATENATE("",SUBSTITUTE(CONCATENATE("",SUBSTITUTE(TRIM(CONCATENATE("",D111))," ","")),"–","-")),"—","-"))),CONCATENATE("",D111))</x:f>
        <x:v>В</x:v>
      </x:c>
      <x:c r="F111" s="69" t="str">
        <x:f>IFERROR(LEFT(CONCATENATE("[",E111),SEARCH("-",E111)),"")</x:f>
      </x:c>
      <x:c r="G111" s="69" t="str">
        <x:f>IFERROR(MID(CONCATENATE(E111,"]"),SEARCH("-",E111)+1,32),"")</x:f>
      </x:c>
      <x:c r="H111" s="71" t="str">
        <x:f>IF(OR(E111="",E111="В"),"",IF(OR(E111=$B$42,E111=$B$43,E111=$B$44,E111=$B$45,E111=$B$46),INDEX($E$42:$E$46,MATCH(E111,$B$42:$B$46,0)),IFERROR(IF(ISNUMBER(SEARCH(":",F111)),IF(AND(OR((LEN(F111)-1)=4,(LEN(F111)-1)=5),MID(F111,1+(LEN(F111)-1)-2,1)=":",ISNUMBER(VALUE(MID(F111,2,1))),IF((LEN(F111)-1)=5,ISNUMBER(VALUE(MID(F111,3,1))),TRUE),ISNUMBER(VALUE(MID(F111,1+(LEN(F111)-1)-1,1))),ISNUMBER(VALUE(MID(F111,1+(LEN(F111)-1),1))),VALUE(MID(F111,2,(LEN(F111)-1)-3))&lt;24,VALUE(MID(F111,1+(LEN(F111)-1)-1,2))&lt;60),VALUE(MID(F111,2,(LEN(F111)-1)-3))/24+VALUE(MID(F111,1+(LEN(F111)-1)-1,2))/1440,-1),IF(AND((LEN(F111)-1)&gt;=1,(LEN(F111)-1)&lt;=2,ISNUMBER(VALUE(MID(F111,2,1))),IF((LEN(F111)-1)=2,ISNUMBER(VALUE(MID(F111,3,1))),TRUE),VALUE(MID(F111,2,(LEN(F111)-1)))&lt;24),VALUE(MID(F111,2,(LEN(F111)-1)))/24,-1)),-1)))</x:f>
      </x:c>
      <x:c r="I111" s="71" t="str">
        <x:f>IF(OR(E111="",E111="В"),"",IF(OR(E111=$B$42,E111=$B$43,E111=$B$44,E111=$B$45,E111=$B$46),INDEX($F$42:$F$46,MATCH(E111,$B$42:$B$46,0)),IFERROR(IF(ISNUMBER(SEARCH(":",G111)),IF(AND(OR((LEN(G111)-1)=4,(LEN(G111)-1)=5),MID(G111,0+(LEN(G111)-1)-2,1)=":",ISNUMBER(VALUE(MID(G111,1,1))),IF((LEN(G111)-1)=5,ISNUMBER(VALUE(MID(G111,2,1))),TRUE),ISNUMBER(VALUE(MID(G111,0+(LEN(G111)-1)-1,1))),ISNUMBER(VALUE(MID(G111,0+(LEN(G111)-1),1))),VALUE(MID(G111,1,(LEN(G111)-1)-3))&lt;24,VALUE(MID(G111,0+(LEN(G111)-1)-1,2))&lt;60),VALUE(MID(G111,1,(LEN(G111)-1)-3))/24+VALUE(MID(G111,0+(LEN(G111)-1)-1,2))/1440,-1),IF(AND((LEN(G111)-1)&gt;=1,(LEN(G111)-1)&lt;=2,ISNUMBER(VALUE(MID(G111,1,1))),IF((LEN(G111)-1)=2,ISNUMBER(VALUE(MID(G111,2,1))),TRUE),VALUE(MID(G111,1,(LEN(G111)-1)))&lt;24),VALUE(MID(G111,1,(LEN(G111)-1)))/24,-1)),-1)))</x:f>
      </x:c>
      <x:c r="J111" s="72" t="n">
        <x:f>IF(OR(E111="",E111="В"),0,IF(OR(E111=$B$42,E111=$B$43,E111=$B$44,E111=$B$45,E111=$B$46),INDEX($G$42:$G$46,MATCH(E111,$B$42:$B$46,0)),$D$7))</x:f>
        <x:v>0</x:v>
      </x:c>
      <x:c r="K111" s="73" t="n">
        <x:f>IF(OR(L111="",L111="Выходной"),0,IF(L111="Готово",ROUND(24*MOD(I111-H111,1)-J111/60,10),"Проверить"))</x:f>
        <x:v>0</x:v>
      </x:c>
      <x:c r="L111" s="74" t="str">
        <x:f>IF(E111="","",IF(C111="","Нет дня",IF(E111="В","Выходной",IF(LEN(TRIM($B$12))=0,"Нет имени",IF(COUNTIFS($B$10:$B$33,$B$12)&gt;1,"Повтор имени",IF(OR(E111=$B$42,E111=$B$43,E111=$B$44,E111=$B$45,E111=$B$46),IF(INDEX($I$42:$I$46,MATCH(E111,$B$42:$B$46,0))="Готово","Готово","Проверьте смену"),IF(OR(IFERROR(SEARCH("-",E111),0)=0,IFERROR(SEARCH("-",E111,SEARCH("-",E111)+1),0)&gt;0),"Нет кода",IF(OR(H111&lt;0,I111&lt;0),"Неверное время",IF(H111=I111,"Начало равно концу",IF(NOT(ISNUMBER($D$7)),"Проверьте перерыв",IF(OR($D$7&lt;0,$D$7&lt;&gt;INT($D$7)),"Проверьте перерыв",IF($D$7&gt;=ROUND(MOD(I111-H111,1)*1440,8),"Перерыв не меньше смены","Готово"))))))))))))</x:f>
        <x:v>Выходной</x:v>
      </x:c>
      <x:c r="M111" s="3"/>
      <x:c r="N111" s="3"/>
      <x:c r="O111" s="3"/>
      <x:c r="P111" s="3"/>
      <x:c r="Q111" s="3"/>
      <x:c r="R111" s="3"/>
      <x:c r="S111" s="3"/>
      <x:c r="T111" s="3"/>
      <x:c r="U111" s="3"/>
      <x:c r="V111" s="3"/>
      <x:c r="W111" s="3"/>
      <x:c r="X111" s="3"/>
      <x:c r="Y111" s="3"/>
      <x:c r="Z111" s="3"/>
      <x:c r="AA111" s="3"/>
      <x:c r="AB111" s="3"/>
      <x:c r="AC111" s="3"/>
      <x:c r="AD111" s="3"/>
      <x:c r="AE111" s="3"/>
      <x:c r="AF111" s="3"/>
      <x:c r="AG111" s="3"/>
      <x:c r="AH111" s="3"/>
      <x:c r="AI111" s="3"/>
      <x:c r="AJ111" s="3"/>
      <x:c r="AK111" s="3"/>
    </x:row>
    <x:row r="112" ht="30" customHeight="1">
      <x:c r="A112" s="3"/>
      <x:c r="B112" s="69" t="str">
        <x:f>IF($B$12="","",$B$12)</x:f>
        <x:v>Борис</x:v>
      </x:c>
      <x:c r="C112" s="70" t="n">
        <x:f>IF(AC$8="","",AC$8)</x:f>
        <x:v>46352</x:v>
      </x:c>
      <x:c r="D112" s="69" t="str">
        <x:f>IF(AC12="","",AC12)</x:f>
        <x:v>П</x:v>
      </x:c>
      <x:c r="E112" s="69" t="str">
        <x:f>IFERROR(UPPER(CONCATENATE("",SUBSTITUTE(CONCATENATE("",SUBSTITUTE(CONCATENATE("",SUBSTITUTE(TRIM(CONCATENATE("",D112))," ","")),"–","-")),"—","-"))),CONCATENATE("",D112))</x:f>
        <x:v>П</x:v>
      </x:c>
      <x:c r="F112" s="69" t="str">
        <x:f>IFERROR(LEFT(CONCATENATE("[",E112),SEARCH("-",E112)),"")</x:f>
      </x:c>
      <x:c r="G112" s="69" t="str">
        <x:f>IFERROR(MID(CONCATENATE(E112,"]"),SEARCH("-",E112)+1,32),"")</x:f>
      </x:c>
      <x:c r="H112" s="71" t="n">
        <x:f>IF(OR(E112="",E112="В"),"",IF(OR(E112=$B$42,E112=$B$43,E112=$B$44,E112=$B$45,E112=$B$46),INDEX($E$42:$E$46,MATCH(E112,$B$42:$B$46,0)),IFERROR(IF(ISNUMBER(SEARCH(":",F112)),IF(AND(OR((LEN(F112)-1)=4,(LEN(F112)-1)=5),MID(F112,1+(LEN(F112)-1)-2,1)=":",ISNUMBER(VALUE(MID(F112,2,1))),IF((LEN(F112)-1)=5,ISNUMBER(VALUE(MID(F112,3,1))),TRUE),ISNUMBER(VALUE(MID(F112,1+(LEN(F112)-1)-1,1))),ISNUMBER(VALUE(MID(F112,1+(LEN(F112)-1),1))),VALUE(MID(F112,2,(LEN(F112)-1)-3))&lt;24,VALUE(MID(F112,1+(LEN(F112)-1)-1,2))&lt;60),VALUE(MID(F112,2,(LEN(F112)-1)-3))/24+VALUE(MID(F112,1+(LEN(F112)-1)-1,2))/1440,-1),IF(AND((LEN(F112)-1)&gt;=1,(LEN(F112)-1)&lt;=2,ISNUMBER(VALUE(MID(F112,2,1))),IF((LEN(F112)-1)=2,ISNUMBER(VALUE(MID(F112,3,1))),TRUE),VALUE(MID(F112,2,(LEN(F112)-1)))&lt;24),VALUE(MID(F112,2,(LEN(F112)-1)))/24,-1)),-1)))</x:f>
        <x:v>0.5833333333333334</x:v>
      </x:c>
      <x:c r="I112" s="71" t="n">
        <x:f>IF(OR(E112="",E112="В"),"",IF(OR(E112=$B$42,E112=$B$43,E112=$B$44,E112=$B$45,E112=$B$46),INDEX($F$42:$F$46,MATCH(E112,$B$42:$B$46,0)),IFERROR(IF(ISNUMBER(SEARCH(":",G112)),IF(AND(OR((LEN(G112)-1)=4,(LEN(G112)-1)=5),MID(G112,0+(LEN(G112)-1)-2,1)=":",ISNUMBER(VALUE(MID(G112,1,1))),IF((LEN(G112)-1)=5,ISNUMBER(VALUE(MID(G112,2,1))),TRUE),ISNUMBER(VALUE(MID(G112,0+(LEN(G112)-1)-1,1))),ISNUMBER(VALUE(MID(G112,0+(LEN(G112)-1),1))),VALUE(MID(G112,1,(LEN(G112)-1)-3))&lt;24,VALUE(MID(G112,0+(LEN(G112)-1)-1,2))&lt;60),VALUE(MID(G112,1,(LEN(G112)-1)-3))/24+VALUE(MID(G112,0+(LEN(G112)-1)-1,2))/1440,-1),IF(AND((LEN(G112)-1)&gt;=1,(LEN(G112)-1)&lt;=2,ISNUMBER(VALUE(MID(G112,1,1))),IF((LEN(G112)-1)=2,ISNUMBER(VALUE(MID(G112,2,1))),TRUE),VALUE(MID(G112,1,(LEN(G112)-1)))&lt;24),VALUE(MID(G112,1,(LEN(G112)-1)))/24,-1)),-1)))</x:f>
        <x:v>0.9166666666666666</x:v>
      </x:c>
      <x:c r="J112" s="72" t="n">
        <x:f>IF(OR(E112="",E112="В"),0,IF(OR(E112=$B$42,E112=$B$43,E112=$B$44,E112=$B$45,E112=$B$46),INDEX($G$42:$G$46,MATCH(E112,$B$42:$B$46,0)),$D$7))</x:f>
        <x:v>30</x:v>
      </x:c>
      <x:c r="K112" s="73" t="n">
        <x:f>IF(OR(L112="",L112="Выходной"),0,IF(L112="Готово",ROUND(24*MOD(I112-H112,1)-J112/60,10),"Проверить"))</x:f>
        <x:v>7.5</x:v>
      </x:c>
      <x:c r="L112" s="74" t="str">
        <x:f>IF(E112="","",IF(C112="","Нет дня",IF(E112="В","Выходной",IF(LEN(TRIM($B$12))=0,"Нет имени",IF(COUNTIFS($B$10:$B$33,$B$12)&gt;1,"Повтор имени",IF(OR(E112=$B$42,E112=$B$43,E112=$B$44,E112=$B$45,E112=$B$46),IF(INDEX($I$42:$I$46,MATCH(E112,$B$42:$B$46,0))="Готово","Готово","Проверьте смену"),IF(OR(IFERROR(SEARCH("-",E112),0)=0,IFERROR(SEARCH("-",E112,SEARCH("-",E112)+1),0)&gt;0),"Нет кода",IF(OR(H112&lt;0,I112&lt;0),"Неверное время",IF(H112=I112,"Начало равно концу",IF(NOT(ISNUMBER($D$7)),"Проверьте перерыв",IF(OR($D$7&lt;0,$D$7&lt;&gt;INT($D$7)),"Проверьте перерыв",IF($D$7&gt;=ROUND(MOD(I112-H112,1)*1440,8),"Перерыв не меньше смены","Готово"))))))))))))</x:f>
        <x:v>Готово</x:v>
      </x:c>
      <x:c r="M112" s="3"/>
      <x:c r="N112" s="3"/>
      <x:c r="O112" s="3"/>
      <x:c r="P112" s="3"/>
      <x:c r="Q112" s="3"/>
      <x:c r="R112" s="3"/>
      <x:c r="S112" s="3"/>
      <x:c r="T112" s="3"/>
      <x:c r="U112" s="3"/>
      <x:c r="V112" s="3"/>
      <x:c r="W112" s="3"/>
      <x:c r="X112" s="3"/>
      <x:c r="Y112" s="3"/>
      <x:c r="Z112" s="3"/>
      <x:c r="AA112" s="3"/>
      <x:c r="AB112" s="3"/>
      <x:c r="AC112" s="3"/>
      <x:c r="AD112" s="3"/>
      <x:c r="AE112" s="3"/>
      <x:c r="AF112" s="3"/>
      <x:c r="AG112" s="3"/>
      <x:c r="AH112" s="3"/>
      <x:c r="AI112" s="3"/>
      <x:c r="AJ112" s="3"/>
      <x:c r="AK112" s="3"/>
    </x:row>
    <x:row r="113" ht="30" customHeight="1">
      <x:c r="A113" s="3"/>
      <x:c r="B113" s="69" t="str">
        <x:f>IF($B$12="","",$B$12)</x:f>
        <x:v>Борис</x:v>
      </x:c>
      <x:c r="C113" s="70" t="n">
        <x:f>IF(AD$8="","",AD$8)</x:f>
        <x:v>46353</x:v>
      </x:c>
      <x:c r="D113" s="69" t="str">
        <x:f>IF(AD12="","",AD12)</x:f>
        <x:v>П</x:v>
      </x:c>
      <x:c r="E113" s="69" t="str">
        <x:f>IFERROR(UPPER(CONCATENATE("",SUBSTITUTE(CONCATENATE("",SUBSTITUTE(CONCATENATE("",SUBSTITUTE(TRIM(CONCATENATE("",D113))," ","")),"–","-")),"—","-"))),CONCATENATE("",D113))</x:f>
        <x:v>П</x:v>
      </x:c>
      <x:c r="F113" s="69" t="str">
        <x:f>IFERROR(LEFT(CONCATENATE("[",E113),SEARCH("-",E113)),"")</x:f>
      </x:c>
      <x:c r="G113" s="69" t="str">
        <x:f>IFERROR(MID(CONCATENATE(E113,"]"),SEARCH("-",E113)+1,32),"")</x:f>
      </x:c>
      <x:c r="H113" s="71" t="n">
        <x:f>IF(OR(E113="",E113="В"),"",IF(OR(E113=$B$42,E113=$B$43,E113=$B$44,E113=$B$45,E113=$B$46),INDEX($E$42:$E$46,MATCH(E113,$B$42:$B$46,0)),IFERROR(IF(ISNUMBER(SEARCH(":",F113)),IF(AND(OR((LEN(F113)-1)=4,(LEN(F113)-1)=5),MID(F113,1+(LEN(F113)-1)-2,1)=":",ISNUMBER(VALUE(MID(F113,2,1))),IF((LEN(F113)-1)=5,ISNUMBER(VALUE(MID(F113,3,1))),TRUE),ISNUMBER(VALUE(MID(F113,1+(LEN(F113)-1)-1,1))),ISNUMBER(VALUE(MID(F113,1+(LEN(F113)-1),1))),VALUE(MID(F113,2,(LEN(F113)-1)-3))&lt;24,VALUE(MID(F113,1+(LEN(F113)-1)-1,2))&lt;60),VALUE(MID(F113,2,(LEN(F113)-1)-3))/24+VALUE(MID(F113,1+(LEN(F113)-1)-1,2))/1440,-1),IF(AND((LEN(F113)-1)&gt;=1,(LEN(F113)-1)&lt;=2,ISNUMBER(VALUE(MID(F113,2,1))),IF((LEN(F113)-1)=2,ISNUMBER(VALUE(MID(F113,3,1))),TRUE),VALUE(MID(F113,2,(LEN(F113)-1)))&lt;24),VALUE(MID(F113,2,(LEN(F113)-1)))/24,-1)),-1)))</x:f>
        <x:v>0.5833333333333334</x:v>
      </x:c>
      <x:c r="I113" s="71" t="n">
        <x:f>IF(OR(E113="",E113="В"),"",IF(OR(E113=$B$42,E113=$B$43,E113=$B$44,E113=$B$45,E113=$B$46),INDEX($F$42:$F$46,MATCH(E113,$B$42:$B$46,0)),IFERROR(IF(ISNUMBER(SEARCH(":",G113)),IF(AND(OR((LEN(G113)-1)=4,(LEN(G113)-1)=5),MID(G113,0+(LEN(G113)-1)-2,1)=":",ISNUMBER(VALUE(MID(G113,1,1))),IF((LEN(G113)-1)=5,ISNUMBER(VALUE(MID(G113,2,1))),TRUE),ISNUMBER(VALUE(MID(G113,0+(LEN(G113)-1)-1,1))),ISNUMBER(VALUE(MID(G113,0+(LEN(G113)-1),1))),VALUE(MID(G113,1,(LEN(G113)-1)-3))&lt;24,VALUE(MID(G113,0+(LEN(G113)-1)-1,2))&lt;60),VALUE(MID(G113,1,(LEN(G113)-1)-3))/24+VALUE(MID(G113,0+(LEN(G113)-1)-1,2))/1440,-1),IF(AND((LEN(G113)-1)&gt;=1,(LEN(G113)-1)&lt;=2,ISNUMBER(VALUE(MID(G113,1,1))),IF((LEN(G113)-1)=2,ISNUMBER(VALUE(MID(G113,2,1))),TRUE),VALUE(MID(G113,1,(LEN(G113)-1)))&lt;24),VALUE(MID(G113,1,(LEN(G113)-1)))/24,-1)),-1)))</x:f>
        <x:v>0.9166666666666666</x:v>
      </x:c>
      <x:c r="J113" s="72" t="n">
        <x:f>IF(OR(E113="",E113="В"),0,IF(OR(E113=$B$42,E113=$B$43,E113=$B$44,E113=$B$45,E113=$B$46),INDEX($G$42:$G$46,MATCH(E113,$B$42:$B$46,0)),$D$7))</x:f>
        <x:v>30</x:v>
      </x:c>
      <x:c r="K113" s="73" t="n">
        <x:f>IF(OR(L113="",L113="Выходной"),0,IF(L113="Готово",ROUND(24*MOD(I113-H113,1)-J113/60,10),"Проверить"))</x:f>
        <x:v>7.5</x:v>
      </x:c>
      <x:c r="L113" s="74" t="str">
        <x:f>IF(E113="","",IF(C113="","Нет дня",IF(E113="В","Выходной",IF(LEN(TRIM($B$12))=0,"Нет имени",IF(COUNTIFS($B$10:$B$33,$B$12)&gt;1,"Повтор имени",IF(OR(E113=$B$42,E113=$B$43,E113=$B$44,E113=$B$45,E113=$B$46),IF(INDEX($I$42:$I$46,MATCH(E113,$B$42:$B$46,0))="Готово","Готово","Проверьте смену"),IF(OR(IFERROR(SEARCH("-",E113),0)=0,IFERROR(SEARCH("-",E113,SEARCH("-",E113)+1),0)&gt;0),"Нет кода",IF(OR(H113&lt;0,I113&lt;0),"Неверное время",IF(H113=I113,"Начало равно концу",IF(NOT(ISNUMBER($D$7)),"Проверьте перерыв",IF(OR($D$7&lt;0,$D$7&lt;&gt;INT($D$7)),"Проверьте перерыв",IF($D$7&gt;=ROUND(MOD(I113-H113,1)*1440,8),"Перерыв не меньше смены","Готово"))))))))))))</x:f>
        <x:v>Готово</x:v>
      </x:c>
      <x:c r="M113" s="3"/>
      <x:c r="N113" s="3"/>
      <x:c r="O113" s="3"/>
      <x:c r="P113" s="3"/>
      <x:c r="Q113" s="3"/>
      <x:c r="R113" s="3"/>
      <x:c r="S113" s="3"/>
      <x:c r="T113" s="3"/>
      <x:c r="U113" s="3"/>
      <x:c r="V113" s="3"/>
      <x:c r="W113" s="3"/>
      <x:c r="X113" s="3"/>
      <x:c r="Y113" s="3"/>
      <x:c r="Z113" s="3"/>
      <x:c r="AA113" s="3"/>
      <x:c r="AB113" s="3"/>
      <x:c r="AC113" s="3"/>
      <x:c r="AD113" s="3"/>
      <x:c r="AE113" s="3"/>
      <x:c r="AF113" s="3"/>
      <x:c r="AG113" s="3"/>
      <x:c r="AH113" s="3"/>
      <x:c r="AI113" s="3"/>
      <x:c r="AJ113" s="3"/>
      <x:c r="AK113" s="3"/>
    </x:row>
    <x:row r="114" ht="30" customHeight="1">
      <x:c r="A114" s="3"/>
      <x:c r="B114" s="69" t="str">
        <x:f>IF($B$12="","",$B$12)</x:f>
        <x:v>Борис</x:v>
      </x:c>
      <x:c r="C114" s="70" t="n">
        <x:f>IF(AE$8="","",AE$8)</x:f>
        <x:v>46354</x:v>
      </x:c>
      <x:c r="D114" s="69" t="str">
        <x:f>IF(AE12="","",AE12)</x:f>
        <x:v>П</x:v>
      </x:c>
      <x:c r="E114" s="69" t="str">
        <x:f>IFERROR(UPPER(CONCATENATE("",SUBSTITUTE(CONCATENATE("",SUBSTITUTE(CONCATENATE("",SUBSTITUTE(TRIM(CONCATENATE("",D114))," ","")),"–","-")),"—","-"))),CONCATENATE("",D114))</x:f>
        <x:v>П</x:v>
      </x:c>
      <x:c r="F114" s="69" t="str">
        <x:f>IFERROR(LEFT(CONCATENATE("[",E114),SEARCH("-",E114)),"")</x:f>
      </x:c>
      <x:c r="G114" s="69" t="str">
        <x:f>IFERROR(MID(CONCATENATE(E114,"]"),SEARCH("-",E114)+1,32),"")</x:f>
      </x:c>
      <x:c r="H114" s="71" t="n">
        <x:f>IF(OR(E114="",E114="В"),"",IF(OR(E114=$B$42,E114=$B$43,E114=$B$44,E114=$B$45,E114=$B$46),INDEX($E$42:$E$46,MATCH(E114,$B$42:$B$46,0)),IFERROR(IF(ISNUMBER(SEARCH(":",F114)),IF(AND(OR((LEN(F114)-1)=4,(LEN(F114)-1)=5),MID(F114,1+(LEN(F114)-1)-2,1)=":",ISNUMBER(VALUE(MID(F114,2,1))),IF((LEN(F114)-1)=5,ISNUMBER(VALUE(MID(F114,3,1))),TRUE),ISNUMBER(VALUE(MID(F114,1+(LEN(F114)-1)-1,1))),ISNUMBER(VALUE(MID(F114,1+(LEN(F114)-1),1))),VALUE(MID(F114,2,(LEN(F114)-1)-3))&lt;24,VALUE(MID(F114,1+(LEN(F114)-1)-1,2))&lt;60),VALUE(MID(F114,2,(LEN(F114)-1)-3))/24+VALUE(MID(F114,1+(LEN(F114)-1)-1,2))/1440,-1),IF(AND((LEN(F114)-1)&gt;=1,(LEN(F114)-1)&lt;=2,ISNUMBER(VALUE(MID(F114,2,1))),IF((LEN(F114)-1)=2,ISNUMBER(VALUE(MID(F114,3,1))),TRUE),VALUE(MID(F114,2,(LEN(F114)-1)))&lt;24),VALUE(MID(F114,2,(LEN(F114)-1)))/24,-1)),-1)))</x:f>
        <x:v>0.5833333333333334</x:v>
      </x:c>
      <x:c r="I114" s="71" t="n">
        <x:f>IF(OR(E114="",E114="В"),"",IF(OR(E114=$B$42,E114=$B$43,E114=$B$44,E114=$B$45,E114=$B$46),INDEX($F$42:$F$46,MATCH(E114,$B$42:$B$46,0)),IFERROR(IF(ISNUMBER(SEARCH(":",G114)),IF(AND(OR((LEN(G114)-1)=4,(LEN(G114)-1)=5),MID(G114,0+(LEN(G114)-1)-2,1)=":",ISNUMBER(VALUE(MID(G114,1,1))),IF((LEN(G114)-1)=5,ISNUMBER(VALUE(MID(G114,2,1))),TRUE),ISNUMBER(VALUE(MID(G114,0+(LEN(G114)-1)-1,1))),ISNUMBER(VALUE(MID(G114,0+(LEN(G114)-1),1))),VALUE(MID(G114,1,(LEN(G114)-1)-3))&lt;24,VALUE(MID(G114,0+(LEN(G114)-1)-1,2))&lt;60),VALUE(MID(G114,1,(LEN(G114)-1)-3))/24+VALUE(MID(G114,0+(LEN(G114)-1)-1,2))/1440,-1),IF(AND((LEN(G114)-1)&gt;=1,(LEN(G114)-1)&lt;=2,ISNUMBER(VALUE(MID(G114,1,1))),IF((LEN(G114)-1)=2,ISNUMBER(VALUE(MID(G114,2,1))),TRUE),VALUE(MID(G114,1,(LEN(G114)-1)))&lt;24),VALUE(MID(G114,1,(LEN(G114)-1)))/24,-1)),-1)))</x:f>
        <x:v>0.9166666666666666</x:v>
      </x:c>
      <x:c r="J114" s="72" t="n">
        <x:f>IF(OR(E114="",E114="В"),0,IF(OR(E114=$B$42,E114=$B$43,E114=$B$44,E114=$B$45,E114=$B$46),INDEX($G$42:$G$46,MATCH(E114,$B$42:$B$46,0)),$D$7))</x:f>
        <x:v>30</x:v>
      </x:c>
      <x:c r="K114" s="73" t="n">
        <x:f>IF(OR(L114="",L114="Выходной"),0,IF(L114="Готово",ROUND(24*MOD(I114-H114,1)-J114/60,10),"Проверить"))</x:f>
        <x:v>7.5</x:v>
      </x:c>
      <x:c r="L114" s="74" t="str">
        <x:f>IF(E114="","",IF(C114="","Нет дня",IF(E114="В","Выходной",IF(LEN(TRIM($B$12))=0,"Нет имени",IF(COUNTIFS($B$10:$B$33,$B$12)&gt;1,"Повтор имени",IF(OR(E114=$B$42,E114=$B$43,E114=$B$44,E114=$B$45,E114=$B$46),IF(INDEX($I$42:$I$46,MATCH(E114,$B$42:$B$46,0))="Готово","Готово","Проверьте смену"),IF(OR(IFERROR(SEARCH("-",E114),0)=0,IFERROR(SEARCH("-",E114,SEARCH("-",E114)+1),0)&gt;0),"Нет кода",IF(OR(H114&lt;0,I114&lt;0),"Неверное время",IF(H114=I114,"Начало равно концу",IF(NOT(ISNUMBER($D$7)),"Проверьте перерыв",IF(OR($D$7&lt;0,$D$7&lt;&gt;INT($D$7)),"Проверьте перерыв",IF($D$7&gt;=ROUND(MOD(I114-H114,1)*1440,8),"Перерыв не меньше смены","Готово"))))))))))))</x:f>
        <x:v>Готово</x:v>
      </x:c>
      <x:c r="M114" s="3"/>
      <x:c r="N114" s="3"/>
      <x:c r="O114" s="3"/>
      <x:c r="P114" s="3"/>
      <x:c r="Q114" s="3"/>
      <x:c r="R114" s="3"/>
      <x:c r="S114" s="3"/>
      <x:c r="T114" s="3"/>
      <x:c r="U114" s="3"/>
      <x:c r="V114" s="3"/>
      <x:c r="W114" s="3"/>
      <x:c r="X114" s="3"/>
      <x:c r="Y114" s="3"/>
      <x:c r="Z114" s="3"/>
      <x:c r="AA114" s="3"/>
      <x:c r="AB114" s="3"/>
      <x:c r="AC114" s="3"/>
      <x:c r="AD114" s="3"/>
      <x:c r="AE114" s="3"/>
      <x:c r="AF114" s="3"/>
      <x:c r="AG114" s="3"/>
      <x:c r="AH114" s="3"/>
      <x:c r="AI114" s="3"/>
      <x:c r="AJ114" s="3"/>
      <x:c r="AK114" s="3"/>
    </x:row>
    <x:row r="115" ht="30" customHeight="1">
      <x:c r="A115" s="3"/>
      <x:c r="B115" s="69" t="str">
        <x:f>IF($B$12="","",$B$12)</x:f>
        <x:v>Борис</x:v>
      </x:c>
      <x:c r="C115" s="70" t="n">
        <x:f>IF(AF$8="","",AF$8)</x:f>
        <x:v>46355</x:v>
      </x:c>
      <x:c r="D115" s="69" t="str">
        <x:f>IF(AF12="","",AF12)</x:f>
        <x:v>П</x:v>
      </x:c>
      <x:c r="E115" s="69" t="str">
        <x:f>IFERROR(UPPER(CONCATENATE("",SUBSTITUTE(CONCATENATE("",SUBSTITUTE(CONCATENATE("",SUBSTITUTE(TRIM(CONCATENATE("",D115))," ","")),"–","-")),"—","-"))),CONCATENATE("",D115))</x:f>
        <x:v>П</x:v>
      </x:c>
      <x:c r="F115" s="69" t="str">
        <x:f>IFERROR(LEFT(CONCATENATE("[",E115),SEARCH("-",E115)),"")</x:f>
      </x:c>
      <x:c r="G115" s="69" t="str">
        <x:f>IFERROR(MID(CONCATENATE(E115,"]"),SEARCH("-",E115)+1,32),"")</x:f>
      </x:c>
      <x:c r="H115" s="71" t="n">
        <x:f>IF(OR(E115="",E115="В"),"",IF(OR(E115=$B$42,E115=$B$43,E115=$B$44,E115=$B$45,E115=$B$46),INDEX($E$42:$E$46,MATCH(E115,$B$42:$B$46,0)),IFERROR(IF(ISNUMBER(SEARCH(":",F115)),IF(AND(OR((LEN(F115)-1)=4,(LEN(F115)-1)=5),MID(F115,1+(LEN(F115)-1)-2,1)=":",ISNUMBER(VALUE(MID(F115,2,1))),IF((LEN(F115)-1)=5,ISNUMBER(VALUE(MID(F115,3,1))),TRUE),ISNUMBER(VALUE(MID(F115,1+(LEN(F115)-1)-1,1))),ISNUMBER(VALUE(MID(F115,1+(LEN(F115)-1),1))),VALUE(MID(F115,2,(LEN(F115)-1)-3))&lt;24,VALUE(MID(F115,1+(LEN(F115)-1)-1,2))&lt;60),VALUE(MID(F115,2,(LEN(F115)-1)-3))/24+VALUE(MID(F115,1+(LEN(F115)-1)-1,2))/1440,-1),IF(AND((LEN(F115)-1)&gt;=1,(LEN(F115)-1)&lt;=2,ISNUMBER(VALUE(MID(F115,2,1))),IF((LEN(F115)-1)=2,ISNUMBER(VALUE(MID(F115,3,1))),TRUE),VALUE(MID(F115,2,(LEN(F115)-1)))&lt;24),VALUE(MID(F115,2,(LEN(F115)-1)))/24,-1)),-1)))</x:f>
        <x:v>0.5833333333333334</x:v>
      </x:c>
      <x:c r="I115" s="71" t="n">
        <x:f>IF(OR(E115="",E115="В"),"",IF(OR(E115=$B$42,E115=$B$43,E115=$B$44,E115=$B$45,E115=$B$46),INDEX($F$42:$F$46,MATCH(E115,$B$42:$B$46,0)),IFERROR(IF(ISNUMBER(SEARCH(":",G115)),IF(AND(OR((LEN(G115)-1)=4,(LEN(G115)-1)=5),MID(G115,0+(LEN(G115)-1)-2,1)=":",ISNUMBER(VALUE(MID(G115,1,1))),IF((LEN(G115)-1)=5,ISNUMBER(VALUE(MID(G115,2,1))),TRUE),ISNUMBER(VALUE(MID(G115,0+(LEN(G115)-1)-1,1))),ISNUMBER(VALUE(MID(G115,0+(LEN(G115)-1),1))),VALUE(MID(G115,1,(LEN(G115)-1)-3))&lt;24,VALUE(MID(G115,0+(LEN(G115)-1)-1,2))&lt;60),VALUE(MID(G115,1,(LEN(G115)-1)-3))/24+VALUE(MID(G115,0+(LEN(G115)-1)-1,2))/1440,-1),IF(AND((LEN(G115)-1)&gt;=1,(LEN(G115)-1)&lt;=2,ISNUMBER(VALUE(MID(G115,1,1))),IF((LEN(G115)-1)=2,ISNUMBER(VALUE(MID(G115,2,1))),TRUE),VALUE(MID(G115,1,(LEN(G115)-1)))&lt;24),VALUE(MID(G115,1,(LEN(G115)-1)))/24,-1)),-1)))</x:f>
        <x:v>0.9166666666666666</x:v>
      </x:c>
      <x:c r="J115" s="72" t="n">
        <x:f>IF(OR(E115="",E115="В"),0,IF(OR(E115=$B$42,E115=$B$43,E115=$B$44,E115=$B$45,E115=$B$46),INDEX($G$42:$G$46,MATCH(E115,$B$42:$B$46,0)),$D$7))</x:f>
        <x:v>30</x:v>
      </x:c>
      <x:c r="K115" s="73" t="n">
        <x:f>IF(OR(L115="",L115="Выходной"),0,IF(L115="Готово",ROUND(24*MOD(I115-H115,1)-J115/60,10),"Проверить"))</x:f>
        <x:v>7.5</x:v>
      </x:c>
      <x:c r="L115" s="74" t="str">
        <x:f>IF(E115="","",IF(C115="","Нет дня",IF(E115="В","Выходной",IF(LEN(TRIM($B$12))=0,"Нет имени",IF(COUNTIFS($B$10:$B$33,$B$12)&gt;1,"Повтор имени",IF(OR(E115=$B$42,E115=$B$43,E115=$B$44,E115=$B$45,E115=$B$46),IF(INDEX($I$42:$I$46,MATCH(E115,$B$42:$B$46,0))="Готово","Готово","Проверьте смену"),IF(OR(IFERROR(SEARCH("-",E115),0)=0,IFERROR(SEARCH("-",E115,SEARCH("-",E115)+1),0)&gt;0),"Нет кода",IF(OR(H115&lt;0,I115&lt;0),"Неверное время",IF(H115=I115,"Начало равно концу",IF(NOT(ISNUMBER($D$7)),"Проверьте перерыв",IF(OR($D$7&lt;0,$D$7&lt;&gt;INT($D$7)),"Проверьте перерыв",IF($D$7&gt;=ROUND(MOD(I115-H115,1)*1440,8),"Перерыв не меньше смены","Готово"))))))))))))</x:f>
        <x:v>Готово</x:v>
      </x:c>
      <x:c r="M115" s="3"/>
      <x:c r="N115" s="3"/>
      <x:c r="O115" s="3"/>
      <x:c r="P115" s="3"/>
      <x:c r="Q115" s="3"/>
      <x:c r="R115" s="3"/>
      <x:c r="S115" s="3"/>
      <x:c r="T115" s="3"/>
      <x:c r="U115" s="3"/>
      <x:c r="V115" s="3"/>
      <x:c r="W115" s="3"/>
      <x:c r="X115" s="3"/>
      <x:c r="Y115" s="3"/>
      <x:c r="Z115" s="3"/>
      <x:c r="AA115" s="3"/>
      <x:c r="AB115" s="3"/>
      <x:c r="AC115" s="3"/>
      <x:c r="AD115" s="3"/>
      <x:c r="AE115" s="3"/>
      <x:c r="AF115" s="3"/>
      <x:c r="AG115" s="3"/>
      <x:c r="AH115" s="3"/>
      <x:c r="AI115" s="3"/>
      <x:c r="AJ115" s="3"/>
      <x:c r="AK115" s="3"/>
    </x:row>
    <x:row r="116" ht="30" customHeight="1">
      <x:c r="A116" s="3"/>
      <x:c r="B116" s="69" t="str">
        <x:f>IF($B$12="","",$B$12)</x:f>
        <x:v>Борис</x:v>
      </x:c>
      <x:c r="C116" s="70" t="n">
        <x:f>IF(AG$8="","",AG$8)</x:f>
        <x:v>46356</x:v>
      </x:c>
      <x:c r="D116" s="69" t="str">
        <x:f>IF(AG12="","",AG12)</x:f>
        <x:v>П</x:v>
      </x:c>
      <x:c r="E116" s="69" t="str">
        <x:f>IFERROR(UPPER(CONCATENATE("",SUBSTITUTE(CONCATENATE("",SUBSTITUTE(CONCATENATE("",SUBSTITUTE(TRIM(CONCATENATE("",D116))," ","")),"–","-")),"—","-"))),CONCATENATE("",D116))</x:f>
        <x:v>П</x:v>
      </x:c>
      <x:c r="F116" s="69" t="str">
        <x:f>IFERROR(LEFT(CONCATENATE("[",E116),SEARCH("-",E116)),"")</x:f>
      </x:c>
      <x:c r="G116" s="69" t="str">
        <x:f>IFERROR(MID(CONCATENATE(E116,"]"),SEARCH("-",E116)+1,32),"")</x:f>
      </x:c>
      <x:c r="H116" s="71" t="n">
        <x:f>IF(OR(E116="",E116="В"),"",IF(OR(E116=$B$42,E116=$B$43,E116=$B$44,E116=$B$45,E116=$B$46),INDEX($E$42:$E$46,MATCH(E116,$B$42:$B$46,0)),IFERROR(IF(ISNUMBER(SEARCH(":",F116)),IF(AND(OR((LEN(F116)-1)=4,(LEN(F116)-1)=5),MID(F116,1+(LEN(F116)-1)-2,1)=":",ISNUMBER(VALUE(MID(F116,2,1))),IF((LEN(F116)-1)=5,ISNUMBER(VALUE(MID(F116,3,1))),TRUE),ISNUMBER(VALUE(MID(F116,1+(LEN(F116)-1)-1,1))),ISNUMBER(VALUE(MID(F116,1+(LEN(F116)-1),1))),VALUE(MID(F116,2,(LEN(F116)-1)-3))&lt;24,VALUE(MID(F116,1+(LEN(F116)-1)-1,2))&lt;60),VALUE(MID(F116,2,(LEN(F116)-1)-3))/24+VALUE(MID(F116,1+(LEN(F116)-1)-1,2))/1440,-1),IF(AND((LEN(F116)-1)&gt;=1,(LEN(F116)-1)&lt;=2,ISNUMBER(VALUE(MID(F116,2,1))),IF((LEN(F116)-1)=2,ISNUMBER(VALUE(MID(F116,3,1))),TRUE),VALUE(MID(F116,2,(LEN(F116)-1)))&lt;24),VALUE(MID(F116,2,(LEN(F116)-1)))/24,-1)),-1)))</x:f>
        <x:v>0.5833333333333334</x:v>
      </x:c>
      <x:c r="I116" s="71" t="n">
        <x:f>IF(OR(E116="",E116="В"),"",IF(OR(E116=$B$42,E116=$B$43,E116=$B$44,E116=$B$45,E116=$B$46),INDEX($F$42:$F$46,MATCH(E116,$B$42:$B$46,0)),IFERROR(IF(ISNUMBER(SEARCH(":",G116)),IF(AND(OR((LEN(G116)-1)=4,(LEN(G116)-1)=5),MID(G116,0+(LEN(G116)-1)-2,1)=":",ISNUMBER(VALUE(MID(G116,1,1))),IF((LEN(G116)-1)=5,ISNUMBER(VALUE(MID(G116,2,1))),TRUE),ISNUMBER(VALUE(MID(G116,0+(LEN(G116)-1)-1,1))),ISNUMBER(VALUE(MID(G116,0+(LEN(G116)-1),1))),VALUE(MID(G116,1,(LEN(G116)-1)-3))&lt;24,VALUE(MID(G116,0+(LEN(G116)-1)-1,2))&lt;60),VALUE(MID(G116,1,(LEN(G116)-1)-3))/24+VALUE(MID(G116,0+(LEN(G116)-1)-1,2))/1440,-1),IF(AND((LEN(G116)-1)&gt;=1,(LEN(G116)-1)&lt;=2,ISNUMBER(VALUE(MID(G116,1,1))),IF((LEN(G116)-1)=2,ISNUMBER(VALUE(MID(G116,2,1))),TRUE),VALUE(MID(G116,1,(LEN(G116)-1)))&lt;24),VALUE(MID(G116,1,(LEN(G116)-1)))/24,-1)),-1)))</x:f>
        <x:v>0.9166666666666666</x:v>
      </x:c>
      <x:c r="J116" s="72" t="n">
        <x:f>IF(OR(E116="",E116="В"),0,IF(OR(E116=$B$42,E116=$B$43,E116=$B$44,E116=$B$45,E116=$B$46),INDEX($G$42:$G$46,MATCH(E116,$B$42:$B$46,0)),$D$7))</x:f>
        <x:v>30</x:v>
      </x:c>
      <x:c r="K116" s="73" t="n">
        <x:f>IF(OR(L116="",L116="Выходной"),0,IF(L116="Готово",ROUND(24*MOD(I116-H116,1)-J116/60,10),"Проверить"))</x:f>
        <x:v>7.5</x:v>
      </x:c>
      <x:c r="L116" s="74" t="str">
        <x:f>IF(E116="","",IF(C116="","Нет дня",IF(E116="В","Выходной",IF(LEN(TRIM($B$12))=0,"Нет имени",IF(COUNTIFS($B$10:$B$33,$B$12)&gt;1,"Повтор имени",IF(OR(E116=$B$42,E116=$B$43,E116=$B$44,E116=$B$45,E116=$B$46),IF(INDEX($I$42:$I$46,MATCH(E116,$B$42:$B$46,0))="Готово","Готово","Проверьте смену"),IF(OR(IFERROR(SEARCH("-",E116),0)=0,IFERROR(SEARCH("-",E116,SEARCH("-",E116)+1),0)&gt;0),"Нет кода",IF(OR(H116&lt;0,I116&lt;0),"Неверное время",IF(H116=I116,"Начало равно концу",IF(NOT(ISNUMBER($D$7)),"Проверьте перерыв",IF(OR($D$7&lt;0,$D$7&lt;&gt;INT($D$7)),"Проверьте перерыв",IF($D$7&gt;=ROUND(MOD(I116-H116,1)*1440,8),"Перерыв не меньше смены","Готово"))))))))))))</x:f>
        <x:v>Готово</x:v>
      </x:c>
      <x:c r="M116" s="3"/>
      <x:c r="N116" s="3"/>
      <x:c r="O116" s="3"/>
      <x:c r="P116" s="3"/>
      <x:c r="Q116" s="3"/>
      <x:c r="R116" s="3"/>
      <x:c r="S116" s="3"/>
      <x:c r="T116" s="3"/>
      <x:c r="U116" s="3"/>
      <x:c r="V116" s="3"/>
      <x:c r="W116" s="3"/>
      <x:c r="X116" s="3"/>
      <x:c r="Y116" s="3"/>
      <x:c r="Z116" s="3"/>
      <x:c r="AA116" s="3"/>
      <x:c r="AB116" s="3"/>
      <x:c r="AC116" s="3"/>
      <x:c r="AD116" s="3"/>
      <x:c r="AE116" s="3"/>
      <x:c r="AF116" s="3"/>
      <x:c r="AG116" s="3"/>
      <x:c r="AH116" s="3"/>
      <x:c r="AI116" s="3"/>
      <x:c r="AJ116" s="3"/>
      <x:c r="AK116" s="3"/>
    </x:row>
    <x:row r="117" ht="30" customHeight="1">
      <x:c r="A117" s="3"/>
      <x:c r="B117" s="69" t="str">
        <x:f>IF($B$12="","",$B$12)</x:f>
        <x:v>Борис</x:v>
      </x:c>
      <x:c r="C117" s="70" t="str">
        <x:f>IF(AH$8="","",AH$8)</x:f>
      </x:c>
      <x:c r="D117" s="69" t="str">
        <x:f>IF(AH12="","",AH12)</x:f>
      </x:c>
      <x:c r="E117" s="69" t="str">
        <x:f>IFERROR(UPPER(CONCATENATE("",SUBSTITUTE(CONCATENATE("",SUBSTITUTE(CONCATENATE("",SUBSTITUTE(TRIM(CONCATENATE("",D117))," ","")),"–","-")),"—","-"))),CONCATENATE("",D117))</x:f>
      </x:c>
      <x:c r="F117" s="69" t="str">
        <x:f>IFERROR(LEFT(CONCATENATE("[",E117),SEARCH("-",E117)),"")</x:f>
      </x:c>
      <x:c r="G117" s="69" t="str">
        <x:f>IFERROR(MID(CONCATENATE(E117,"]"),SEARCH("-",E117)+1,32),"")</x:f>
      </x:c>
      <x:c r="H117" s="71" t="str">
        <x:f>IF(OR(E117="",E117="В"),"",IF(OR(E117=$B$42,E117=$B$43,E117=$B$44,E117=$B$45,E117=$B$46),INDEX($E$42:$E$46,MATCH(E117,$B$42:$B$46,0)),IFERROR(IF(ISNUMBER(SEARCH(":",F117)),IF(AND(OR((LEN(F117)-1)=4,(LEN(F117)-1)=5),MID(F117,1+(LEN(F117)-1)-2,1)=":",ISNUMBER(VALUE(MID(F117,2,1))),IF((LEN(F117)-1)=5,ISNUMBER(VALUE(MID(F117,3,1))),TRUE),ISNUMBER(VALUE(MID(F117,1+(LEN(F117)-1)-1,1))),ISNUMBER(VALUE(MID(F117,1+(LEN(F117)-1),1))),VALUE(MID(F117,2,(LEN(F117)-1)-3))&lt;24,VALUE(MID(F117,1+(LEN(F117)-1)-1,2))&lt;60),VALUE(MID(F117,2,(LEN(F117)-1)-3))/24+VALUE(MID(F117,1+(LEN(F117)-1)-1,2))/1440,-1),IF(AND((LEN(F117)-1)&gt;=1,(LEN(F117)-1)&lt;=2,ISNUMBER(VALUE(MID(F117,2,1))),IF((LEN(F117)-1)=2,ISNUMBER(VALUE(MID(F117,3,1))),TRUE),VALUE(MID(F117,2,(LEN(F117)-1)))&lt;24),VALUE(MID(F117,2,(LEN(F117)-1)))/24,-1)),-1)))</x:f>
      </x:c>
      <x:c r="I117" s="71" t="str">
        <x:f>IF(OR(E117="",E117="В"),"",IF(OR(E117=$B$42,E117=$B$43,E117=$B$44,E117=$B$45,E117=$B$46),INDEX($F$42:$F$46,MATCH(E117,$B$42:$B$46,0)),IFERROR(IF(ISNUMBER(SEARCH(":",G117)),IF(AND(OR((LEN(G117)-1)=4,(LEN(G117)-1)=5),MID(G117,0+(LEN(G117)-1)-2,1)=":",ISNUMBER(VALUE(MID(G117,1,1))),IF((LEN(G117)-1)=5,ISNUMBER(VALUE(MID(G117,2,1))),TRUE),ISNUMBER(VALUE(MID(G117,0+(LEN(G117)-1)-1,1))),ISNUMBER(VALUE(MID(G117,0+(LEN(G117)-1),1))),VALUE(MID(G117,1,(LEN(G117)-1)-3))&lt;24,VALUE(MID(G117,0+(LEN(G117)-1)-1,2))&lt;60),VALUE(MID(G117,1,(LEN(G117)-1)-3))/24+VALUE(MID(G117,0+(LEN(G117)-1)-1,2))/1440,-1),IF(AND((LEN(G117)-1)&gt;=1,(LEN(G117)-1)&lt;=2,ISNUMBER(VALUE(MID(G117,1,1))),IF((LEN(G117)-1)=2,ISNUMBER(VALUE(MID(G117,2,1))),TRUE),VALUE(MID(G117,1,(LEN(G117)-1)))&lt;24),VALUE(MID(G117,1,(LEN(G117)-1)))/24,-1)),-1)))</x:f>
      </x:c>
      <x:c r="J117" s="72" t="n">
        <x:f>IF(OR(E117="",E117="В"),0,IF(OR(E117=$B$42,E117=$B$43,E117=$B$44,E117=$B$45,E117=$B$46),INDEX($G$42:$G$46,MATCH(E117,$B$42:$B$46,0)),$D$7))</x:f>
        <x:v>0</x:v>
      </x:c>
      <x:c r="K117" s="73" t="n">
        <x:f>IF(OR(L117="",L117="Выходной"),0,IF(L117="Готово",ROUND(24*MOD(I117-H117,1)-J117/60,10),"Проверить"))</x:f>
        <x:v>0</x:v>
      </x:c>
      <x:c r="L117" s="74" t="str">
        <x:f>IF(E117="","",IF(C117="","Нет дня",IF(E117="В","Выходной",IF(LEN(TRIM($B$12))=0,"Нет имени",IF(COUNTIFS($B$10:$B$33,$B$12)&gt;1,"Повтор имени",IF(OR(E117=$B$42,E117=$B$43,E117=$B$44,E117=$B$45,E117=$B$46),IF(INDEX($I$42:$I$46,MATCH(E117,$B$42:$B$46,0))="Готово","Готово","Проверьте смену"),IF(OR(IFERROR(SEARCH("-",E117),0)=0,IFERROR(SEARCH("-",E117,SEARCH("-",E117)+1),0)&gt;0),"Нет кода",IF(OR(H117&lt;0,I117&lt;0),"Неверное время",IF(H117=I117,"Начало равно концу",IF(NOT(ISNUMBER($D$7)),"Проверьте перерыв",IF(OR($D$7&lt;0,$D$7&lt;&gt;INT($D$7)),"Проверьте перерыв",IF($D$7&gt;=ROUND(MOD(I117-H117,1)*1440,8),"Перерыв не меньше смены","Готово"))))))))))))</x:f>
      </x:c>
      <x:c r="M117" s="3"/>
      <x:c r="N117" s="3"/>
      <x:c r="O117" s="3"/>
      <x:c r="P117" s="3"/>
      <x:c r="Q117" s="3"/>
      <x:c r="R117" s="3"/>
      <x:c r="S117" s="3"/>
      <x:c r="T117" s="3"/>
      <x:c r="U117" s="3"/>
      <x:c r="V117" s="3"/>
      <x:c r="W117" s="3"/>
      <x:c r="X117" s="3"/>
      <x:c r="Y117" s="3"/>
      <x:c r="Z117" s="3"/>
      <x:c r="AA117" s="3"/>
      <x:c r="AB117" s="3"/>
      <x:c r="AC117" s="3"/>
      <x:c r="AD117" s="3"/>
      <x:c r="AE117" s="3"/>
      <x:c r="AF117" s="3"/>
      <x:c r="AG117" s="3"/>
      <x:c r="AH117" s="3"/>
      <x:c r="AI117" s="3"/>
      <x:c r="AJ117" s="3"/>
      <x:c r="AK117" s="3"/>
    </x:row>
    <x:row r="118" ht="30" customHeight="1">
      <x:c r="A118" s="3"/>
      <x:c r="B118" s="69" t="str">
        <x:f>IF($B$14="","",$B$14)</x:f>
        <x:v>Вера</x:v>
      </x:c>
      <x:c r="C118" s="70" t="n">
        <x:f>IF(D$8="","",D$8)</x:f>
        <x:v>46327</x:v>
      </x:c>
      <x:c r="D118" s="69" t="str">
        <x:f>IF(D14="","",D14)</x:f>
        <x:v>Р</x:v>
      </x:c>
      <x:c r="E118" s="69" t="str">
        <x:f>IFERROR(UPPER(CONCATENATE("",SUBSTITUTE(CONCATENATE("",SUBSTITUTE(CONCATENATE("",SUBSTITUTE(TRIM(CONCATENATE("",D118))," ","")),"–","-")),"—","-"))),CONCATENATE("",D118))</x:f>
        <x:v>Р</x:v>
      </x:c>
      <x:c r="F118" s="69" t="str">
        <x:f>IFERROR(LEFT(CONCATENATE("[",E118),SEARCH("-",E118)),"")</x:f>
      </x:c>
      <x:c r="G118" s="69" t="str">
        <x:f>IFERROR(MID(CONCATENATE(E118,"]"),SEARCH("-",E118)+1,32),"")</x:f>
      </x:c>
      <x:c r="H118" s="71" t="n">
        <x:f>IF(OR(E118="",E118="В"),"",IF(OR(E118=$B$42,E118=$B$43,E118=$B$44,E118=$B$45,E118=$B$46),INDEX($E$42:$E$46,MATCH(E118,$B$42:$B$46,0)),IFERROR(IF(ISNUMBER(SEARCH(":",F118)),IF(AND(OR((LEN(F118)-1)=4,(LEN(F118)-1)=5),MID(F118,1+(LEN(F118)-1)-2,1)=":",ISNUMBER(VALUE(MID(F118,2,1))),IF((LEN(F118)-1)=5,ISNUMBER(VALUE(MID(F118,3,1))),TRUE),ISNUMBER(VALUE(MID(F118,1+(LEN(F118)-1)-1,1))),ISNUMBER(VALUE(MID(F118,1+(LEN(F118)-1),1))),VALUE(MID(F118,2,(LEN(F118)-1)-3))&lt;24,VALUE(MID(F118,1+(LEN(F118)-1)-1,2))&lt;60),VALUE(MID(F118,2,(LEN(F118)-1)-3))/24+VALUE(MID(F118,1+(LEN(F118)-1)-1,2))/1440,-1),IF(AND((LEN(F118)-1)&gt;=1,(LEN(F118)-1)&lt;=2,ISNUMBER(VALUE(MID(F118,2,1))),IF((LEN(F118)-1)=2,ISNUMBER(VALUE(MID(F118,3,1))),TRUE),VALUE(MID(F118,2,(LEN(F118)-1)))&lt;24),VALUE(MID(F118,2,(LEN(F118)-1)))/24,-1)),-1)))</x:f>
        <x:v>0.4166666666666667</x:v>
      </x:c>
      <x:c r="I118" s="71" t="n">
        <x:f>IF(OR(E118="",E118="В"),"",IF(OR(E118=$B$42,E118=$B$43,E118=$B$44,E118=$B$45,E118=$B$46),INDEX($F$42:$F$46,MATCH(E118,$B$42:$B$46,0)),IFERROR(IF(ISNUMBER(SEARCH(":",G118)),IF(AND(OR((LEN(G118)-1)=4,(LEN(G118)-1)=5),MID(G118,0+(LEN(G118)-1)-2,1)=":",ISNUMBER(VALUE(MID(G118,1,1))),IF((LEN(G118)-1)=5,ISNUMBER(VALUE(MID(G118,2,1))),TRUE),ISNUMBER(VALUE(MID(G118,0+(LEN(G118)-1)-1,1))),ISNUMBER(VALUE(MID(G118,0+(LEN(G118)-1),1))),VALUE(MID(G118,1,(LEN(G118)-1)-3))&lt;24,VALUE(MID(G118,0+(LEN(G118)-1)-1,2))&lt;60),VALUE(MID(G118,1,(LEN(G118)-1)-3))/24+VALUE(MID(G118,0+(LEN(G118)-1)-1,2))/1440,-1),IF(AND((LEN(G118)-1)&gt;=1,(LEN(G118)-1)&lt;=2,ISNUMBER(VALUE(MID(G118,1,1))),IF((LEN(G118)-1)=2,ISNUMBER(VALUE(MID(G118,2,1))),TRUE),VALUE(MID(G118,1,(LEN(G118)-1)))&lt;24),VALUE(MID(G118,1,(LEN(G118)-1)))/24,-1)),-1)))</x:f>
        <x:v>0.75</x:v>
      </x:c>
      <x:c r="J118" s="72" t="n">
        <x:f>IF(OR(E118="",E118="В"),0,IF(OR(E118=$B$42,E118=$B$43,E118=$B$44,E118=$B$45,E118=$B$46),INDEX($G$42:$G$46,MATCH(E118,$B$42:$B$46,0)),$D$7))</x:f>
        <x:v>30</x:v>
      </x:c>
      <x:c r="K118" s="73" t="n">
        <x:f>IF(OR(L118="",L118="Выходной"),0,IF(L118="Готово",ROUND(24*MOD(I118-H118,1)-J118/60,10),"Проверить"))</x:f>
        <x:v>7.5</x:v>
      </x:c>
      <x:c r="L118" s="74" t="str">
        <x:f>IF(E118="","",IF(C118="","Нет дня",IF(E118="В","Выходной",IF(LEN(TRIM($B$14))=0,"Нет имени",IF(COUNTIFS($B$10:$B$33,$B$14)&gt;1,"Повтор имени",IF(OR(E118=$B$42,E118=$B$43,E118=$B$44,E118=$B$45,E118=$B$46),IF(INDEX($I$42:$I$46,MATCH(E118,$B$42:$B$46,0))="Готово","Готово","Проверьте смену"),IF(OR(IFERROR(SEARCH("-",E118),0)=0,IFERROR(SEARCH("-",E118,SEARCH("-",E118)+1),0)&gt;0),"Нет кода",IF(OR(H118&lt;0,I118&lt;0),"Неверное время",IF(H118=I118,"Начало равно концу",IF(NOT(ISNUMBER($D$7)),"Проверьте перерыв",IF(OR($D$7&lt;0,$D$7&lt;&gt;INT($D$7)),"Проверьте перерыв",IF($D$7&gt;=ROUND(MOD(I118-H118,1)*1440,8),"Перерыв не меньше смены","Готово"))))))))))))</x:f>
        <x:v>Готово</x:v>
      </x:c>
      <x:c r="M118" s="3"/>
      <x:c r="N118" s="3"/>
      <x:c r="O118" s="3"/>
      <x:c r="P118" s="3"/>
      <x:c r="Q118" s="3"/>
      <x:c r="R118" s="3"/>
      <x:c r="S118" s="3"/>
      <x:c r="T118" s="3"/>
      <x:c r="U118" s="3"/>
      <x:c r="V118" s="3"/>
      <x:c r="W118" s="3"/>
      <x:c r="X118" s="3"/>
      <x:c r="Y118" s="3"/>
      <x:c r="Z118" s="3"/>
      <x:c r="AA118" s="3"/>
      <x:c r="AB118" s="3"/>
      <x:c r="AC118" s="3"/>
      <x:c r="AD118" s="3"/>
      <x:c r="AE118" s="3"/>
      <x:c r="AF118" s="3"/>
      <x:c r="AG118" s="3"/>
      <x:c r="AH118" s="3"/>
      <x:c r="AI118" s="3"/>
      <x:c r="AJ118" s="3"/>
      <x:c r="AK118" s="3"/>
    </x:row>
    <x:row r="119" ht="30" customHeight="1">
      <x:c r="A119" s="3"/>
      <x:c r="B119" s="69" t="str">
        <x:f>IF($B$14="","",$B$14)</x:f>
        <x:v>Вера</x:v>
      </x:c>
      <x:c r="C119" s="70" t="n">
        <x:f>IF(E$8="","",E$8)</x:f>
        <x:v>46328</x:v>
      </x:c>
      <x:c r="D119" s="69" t="str">
        <x:f>IF(E14="","",E14)</x:f>
        <x:v>Р</x:v>
      </x:c>
      <x:c r="E119" s="69" t="str">
        <x:f>IFERROR(UPPER(CONCATENATE("",SUBSTITUTE(CONCATENATE("",SUBSTITUTE(CONCATENATE("",SUBSTITUTE(TRIM(CONCATENATE("",D119))," ","")),"–","-")),"—","-"))),CONCATENATE("",D119))</x:f>
        <x:v>Р</x:v>
      </x:c>
      <x:c r="F119" s="69" t="str">
        <x:f>IFERROR(LEFT(CONCATENATE("[",E119),SEARCH("-",E119)),"")</x:f>
      </x:c>
      <x:c r="G119" s="69" t="str">
        <x:f>IFERROR(MID(CONCATENATE(E119,"]"),SEARCH("-",E119)+1,32),"")</x:f>
      </x:c>
      <x:c r="H119" s="71" t="n">
        <x:f>IF(OR(E119="",E119="В"),"",IF(OR(E119=$B$42,E119=$B$43,E119=$B$44,E119=$B$45,E119=$B$46),INDEX($E$42:$E$46,MATCH(E119,$B$42:$B$46,0)),IFERROR(IF(ISNUMBER(SEARCH(":",F119)),IF(AND(OR((LEN(F119)-1)=4,(LEN(F119)-1)=5),MID(F119,1+(LEN(F119)-1)-2,1)=":",ISNUMBER(VALUE(MID(F119,2,1))),IF((LEN(F119)-1)=5,ISNUMBER(VALUE(MID(F119,3,1))),TRUE),ISNUMBER(VALUE(MID(F119,1+(LEN(F119)-1)-1,1))),ISNUMBER(VALUE(MID(F119,1+(LEN(F119)-1),1))),VALUE(MID(F119,2,(LEN(F119)-1)-3))&lt;24,VALUE(MID(F119,1+(LEN(F119)-1)-1,2))&lt;60),VALUE(MID(F119,2,(LEN(F119)-1)-3))/24+VALUE(MID(F119,1+(LEN(F119)-1)-1,2))/1440,-1),IF(AND((LEN(F119)-1)&gt;=1,(LEN(F119)-1)&lt;=2,ISNUMBER(VALUE(MID(F119,2,1))),IF((LEN(F119)-1)=2,ISNUMBER(VALUE(MID(F119,3,1))),TRUE),VALUE(MID(F119,2,(LEN(F119)-1)))&lt;24),VALUE(MID(F119,2,(LEN(F119)-1)))/24,-1)),-1)))</x:f>
        <x:v>0.4166666666666667</x:v>
      </x:c>
      <x:c r="I119" s="71" t="n">
        <x:f>IF(OR(E119="",E119="В"),"",IF(OR(E119=$B$42,E119=$B$43,E119=$B$44,E119=$B$45,E119=$B$46),INDEX($F$42:$F$46,MATCH(E119,$B$42:$B$46,0)),IFERROR(IF(ISNUMBER(SEARCH(":",G119)),IF(AND(OR((LEN(G119)-1)=4,(LEN(G119)-1)=5),MID(G119,0+(LEN(G119)-1)-2,1)=":",ISNUMBER(VALUE(MID(G119,1,1))),IF((LEN(G119)-1)=5,ISNUMBER(VALUE(MID(G119,2,1))),TRUE),ISNUMBER(VALUE(MID(G119,0+(LEN(G119)-1)-1,1))),ISNUMBER(VALUE(MID(G119,0+(LEN(G119)-1),1))),VALUE(MID(G119,1,(LEN(G119)-1)-3))&lt;24,VALUE(MID(G119,0+(LEN(G119)-1)-1,2))&lt;60),VALUE(MID(G119,1,(LEN(G119)-1)-3))/24+VALUE(MID(G119,0+(LEN(G119)-1)-1,2))/1440,-1),IF(AND((LEN(G119)-1)&gt;=1,(LEN(G119)-1)&lt;=2,ISNUMBER(VALUE(MID(G119,1,1))),IF((LEN(G119)-1)=2,ISNUMBER(VALUE(MID(G119,2,1))),TRUE),VALUE(MID(G119,1,(LEN(G119)-1)))&lt;24),VALUE(MID(G119,1,(LEN(G119)-1)))/24,-1)),-1)))</x:f>
        <x:v>0.75</x:v>
      </x:c>
      <x:c r="J119" s="72" t="n">
        <x:f>IF(OR(E119="",E119="В"),0,IF(OR(E119=$B$42,E119=$B$43,E119=$B$44,E119=$B$45,E119=$B$46),INDEX($G$42:$G$46,MATCH(E119,$B$42:$B$46,0)),$D$7))</x:f>
        <x:v>30</x:v>
      </x:c>
      <x:c r="K119" s="73" t="n">
        <x:f>IF(OR(L119="",L119="Выходной"),0,IF(L119="Готово",ROUND(24*MOD(I119-H119,1)-J119/60,10),"Проверить"))</x:f>
        <x:v>7.5</x:v>
      </x:c>
      <x:c r="L119" s="74" t="str">
        <x:f>IF(E119="","",IF(C119="","Нет дня",IF(E119="В","Выходной",IF(LEN(TRIM($B$14))=0,"Нет имени",IF(COUNTIFS($B$10:$B$33,$B$14)&gt;1,"Повтор имени",IF(OR(E119=$B$42,E119=$B$43,E119=$B$44,E119=$B$45,E119=$B$46),IF(INDEX($I$42:$I$46,MATCH(E119,$B$42:$B$46,0))="Готово","Готово","Проверьте смену"),IF(OR(IFERROR(SEARCH("-",E119),0)=0,IFERROR(SEARCH("-",E119,SEARCH("-",E119)+1),0)&gt;0),"Нет кода",IF(OR(H119&lt;0,I119&lt;0),"Неверное время",IF(H119=I119,"Начало равно концу",IF(NOT(ISNUMBER($D$7)),"Проверьте перерыв",IF(OR($D$7&lt;0,$D$7&lt;&gt;INT($D$7)),"Проверьте перерыв",IF($D$7&gt;=ROUND(MOD(I119-H119,1)*1440,8),"Перерыв не меньше смены","Готово"))))))))))))</x:f>
        <x:v>Готово</x:v>
      </x:c>
      <x:c r="M119" s="3"/>
      <x:c r="N119" s="3"/>
      <x:c r="O119" s="3"/>
      <x:c r="P119" s="3"/>
      <x:c r="Q119" s="3"/>
      <x:c r="R119" s="3"/>
      <x:c r="S119" s="3"/>
      <x:c r="T119" s="3"/>
      <x:c r="U119" s="3"/>
      <x:c r="V119" s="3"/>
      <x:c r="W119" s="3"/>
      <x:c r="X119" s="3"/>
      <x:c r="Y119" s="3"/>
      <x:c r="Z119" s="3"/>
      <x:c r="AA119" s="3"/>
      <x:c r="AB119" s="3"/>
      <x:c r="AC119" s="3"/>
      <x:c r="AD119" s="3"/>
      <x:c r="AE119" s="3"/>
      <x:c r="AF119" s="3"/>
      <x:c r="AG119" s="3"/>
      <x:c r="AH119" s="3"/>
      <x:c r="AI119" s="3"/>
      <x:c r="AJ119" s="3"/>
      <x:c r="AK119" s="3"/>
    </x:row>
    <x:row r="120" ht="30" customHeight="1">
      <x:c r="A120" s="3"/>
      <x:c r="B120" s="69" t="str">
        <x:f>IF($B$14="","",$B$14)</x:f>
        <x:v>Вера</x:v>
      </x:c>
      <x:c r="C120" s="70" t="n">
        <x:f>IF(F$8="","",F$8)</x:f>
        <x:v>46329</x:v>
      </x:c>
      <x:c r="D120" s="69" t="str">
        <x:f>IF(F14="","",F14)</x:f>
        <x:v>Р</x:v>
      </x:c>
      <x:c r="E120" s="69" t="str">
        <x:f>IFERROR(UPPER(CONCATENATE("",SUBSTITUTE(CONCATENATE("",SUBSTITUTE(CONCATENATE("",SUBSTITUTE(TRIM(CONCATENATE("",D120))," ","")),"–","-")),"—","-"))),CONCATENATE("",D120))</x:f>
        <x:v>Р</x:v>
      </x:c>
      <x:c r="F120" s="69" t="str">
        <x:f>IFERROR(LEFT(CONCATENATE("[",E120),SEARCH("-",E120)),"")</x:f>
      </x:c>
      <x:c r="G120" s="69" t="str">
        <x:f>IFERROR(MID(CONCATENATE(E120,"]"),SEARCH("-",E120)+1,32),"")</x:f>
      </x:c>
      <x:c r="H120" s="71" t="n">
        <x:f>IF(OR(E120="",E120="В"),"",IF(OR(E120=$B$42,E120=$B$43,E120=$B$44,E120=$B$45,E120=$B$46),INDEX($E$42:$E$46,MATCH(E120,$B$42:$B$46,0)),IFERROR(IF(ISNUMBER(SEARCH(":",F120)),IF(AND(OR((LEN(F120)-1)=4,(LEN(F120)-1)=5),MID(F120,1+(LEN(F120)-1)-2,1)=":",ISNUMBER(VALUE(MID(F120,2,1))),IF((LEN(F120)-1)=5,ISNUMBER(VALUE(MID(F120,3,1))),TRUE),ISNUMBER(VALUE(MID(F120,1+(LEN(F120)-1)-1,1))),ISNUMBER(VALUE(MID(F120,1+(LEN(F120)-1),1))),VALUE(MID(F120,2,(LEN(F120)-1)-3))&lt;24,VALUE(MID(F120,1+(LEN(F120)-1)-1,2))&lt;60),VALUE(MID(F120,2,(LEN(F120)-1)-3))/24+VALUE(MID(F120,1+(LEN(F120)-1)-1,2))/1440,-1),IF(AND((LEN(F120)-1)&gt;=1,(LEN(F120)-1)&lt;=2,ISNUMBER(VALUE(MID(F120,2,1))),IF((LEN(F120)-1)=2,ISNUMBER(VALUE(MID(F120,3,1))),TRUE),VALUE(MID(F120,2,(LEN(F120)-1)))&lt;24),VALUE(MID(F120,2,(LEN(F120)-1)))/24,-1)),-1)))</x:f>
        <x:v>0.4166666666666667</x:v>
      </x:c>
      <x:c r="I120" s="71" t="n">
        <x:f>IF(OR(E120="",E120="В"),"",IF(OR(E120=$B$42,E120=$B$43,E120=$B$44,E120=$B$45,E120=$B$46),INDEX($F$42:$F$46,MATCH(E120,$B$42:$B$46,0)),IFERROR(IF(ISNUMBER(SEARCH(":",G120)),IF(AND(OR((LEN(G120)-1)=4,(LEN(G120)-1)=5),MID(G120,0+(LEN(G120)-1)-2,1)=":",ISNUMBER(VALUE(MID(G120,1,1))),IF((LEN(G120)-1)=5,ISNUMBER(VALUE(MID(G120,2,1))),TRUE),ISNUMBER(VALUE(MID(G120,0+(LEN(G120)-1)-1,1))),ISNUMBER(VALUE(MID(G120,0+(LEN(G120)-1),1))),VALUE(MID(G120,1,(LEN(G120)-1)-3))&lt;24,VALUE(MID(G120,0+(LEN(G120)-1)-1,2))&lt;60),VALUE(MID(G120,1,(LEN(G120)-1)-3))/24+VALUE(MID(G120,0+(LEN(G120)-1)-1,2))/1440,-1),IF(AND((LEN(G120)-1)&gt;=1,(LEN(G120)-1)&lt;=2,ISNUMBER(VALUE(MID(G120,1,1))),IF((LEN(G120)-1)=2,ISNUMBER(VALUE(MID(G120,2,1))),TRUE),VALUE(MID(G120,1,(LEN(G120)-1)))&lt;24),VALUE(MID(G120,1,(LEN(G120)-1)))/24,-1)),-1)))</x:f>
        <x:v>0.75</x:v>
      </x:c>
      <x:c r="J120" s="72" t="n">
        <x:f>IF(OR(E120="",E120="В"),0,IF(OR(E120=$B$42,E120=$B$43,E120=$B$44,E120=$B$45,E120=$B$46),INDEX($G$42:$G$46,MATCH(E120,$B$42:$B$46,0)),$D$7))</x:f>
        <x:v>30</x:v>
      </x:c>
      <x:c r="K120" s="73" t="n">
        <x:f>IF(OR(L120="",L120="Выходной"),0,IF(L120="Готово",ROUND(24*MOD(I120-H120,1)-J120/60,10),"Проверить"))</x:f>
        <x:v>7.5</x:v>
      </x:c>
      <x:c r="L120" s="74" t="str">
        <x:f>IF(E120="","",IF(C120="","Нет дня",IF(E120="В","Выходной",IF(LEN(TRIM($B$14))=0,"Нет имени",IF(COUNTIFS($B$10:$B$33,$B$14)&gt;1,"Повтор имени",IF(OR(E120=$B$42,E120=$B$43,E120=$B$44,E120=$B$45,E120=$B$46),IF(INDEX($I$42:$I$46,MATCH(E120,$B$42:$B$46,0))="Готово","Готово","Проверьте смену"),IF(OR(IFERROR(SEARCH("-",E120),0)=0,IFERROR(SEARCH("-",E120,SEARCH("-",E120)+1),0)&gt;0),"Нет кода",IF(OR(H120&lt;0,I120&lt;0),"Неверное время",IF(H120=I120,"Начало равно концу",IF(NOT(ISNUMBER($D$7)),"Проверьте перерыв",IF(OR($D$7&lt;0,$D$7&lt;&gt;INT($D$7)),"Проверьте перерыв",IF($D$7&gt;=ROUND(MOD(I120-H120,1)*1440,8),"Перерыв не меньше смены","Готово"))))))))))))</x:f>
        <x:v>Готово</x:v>
      </x:c>
      <x:c r="M120" s="3"/>
      <x:c r="N120" s="3"/>
      <x:c r="O120" s="3"/>
      <x:c r="P120" s="3"/>
      <x:c r="Q120" s="3"/>
      <x:c r="R120" s="3"/>
      <x:c r="S120" s="3"/>
      <x:c r="T120" s="3"/>
      <x:c r="U120" s="3"/>
      <x:c r="V120" s="3"/>
      <x:c r="W120" s="3"/>
      <x:c r="X120" s="3"/>
      <x:c r="Y120" s="3"/>
      <x:c r="Z120" s="3"/>
      <x:c r="AA120" s="3"/>
      <x:c r="AB120" s="3"/>
      <x:c r="AC120" s="3"/>
      <x:c r="AD120" s="3"/>
      <x:c r="AE120" s="3"/>
      <x:c r="AF120" s="3"/>
      <x:c r="AG120" s="3"/>
      <x:c r="AH120" s="3"/>
      <x:c r="AI120" s="3"/>
      <x:c r="AJ120" s="3"/>
      <x:c r="AK120" s="3"/>
    </x:row>
    <x:row r="121" ht="30" customHeight="1">
      <x:c r="A121" s="3"/>
      <x:c r="B121" s="69" t="str">
        <x:f>IF($B$14="","",$B$14)</x:f>
        <x:v>Вера</x:v>
      </x:c>
      <x:c r="C121" s="70" t="n">
        <x:f>IF(G$8="","",G$8)</x:f>
        <x:v>46330</x:v>
      </x:c>
      <x:c r="D121" s="69" t="str">
        <x:f>IF(G14="","",G14)</x:f>
        <x:v>В</x:v>
      </x:c>
      <x:c r="E121" s="69" t="str">
        <x:f>IFERROR(UPPER(CONCATENATE("",SUBSTITUTE(CONCATENATE("",SUBSTITUTE(CONCATENATE("",SUBSTITUTE(TRIM(CONCATENATE("",D121))," ","")),"–","-")),"—","-"))),CONCATENATE("",D121))</x:f>
        <x:v>В</x:v>
      </x:c>
      <x:c r="F121" s="69" t="str">
        <x:f>IFERROR(LEFT(CONCATENATE("[",E121),SEARCH("-",E121)),"")</x:f>
      </x:c>
      <x:c r="G121" s="69" t="str">
        <x:f>IFERROR(MID(CONCATENATE(E121,"]"),SEARCH("-",E121)+1,32),"")</x:f>
      </x:c>
      <x:c r="H121" s="71" t="str">
        <x:f>IF(OR(E121="",E121="В"),"",IF(OR(E121=$B$42,E121=$B$43,E121=$B$44,E121=$B$45,E121=$B$46),INDEX($E$42:$E$46,MATCH(E121,$B$42:$B$46,0)),IFERROR(IF(ISNUMBER(SEARCH(":",F121)),IF(AND(OR((LEN(F121)-1)=4,(LEN(F121)-1)=5),MID(F121,1+(LEN(F121)-1)-2,1)=":",ISNUMBER(VALUE(MID(F121,2,1))),IF((LEN(F121)-1)=5,ISNUMBER(VALUE(MID(F121,3,1))),TRUE),ISNUMBER(VALUE(MID(F121,1+(LEN(F121)-1)-1,1))),ISNUMBER(VALUE(MID(F121,1+(LEN(F121)-1),1))),VALUE(MID(F121,2,(LEN(F121)-1)-3))&lt;24,VALUE(MID(F121,1+(LEN(F121)-1)-1,2))&lt;60),VALUE(MID(F121,2,(LEN(F121)-1)-3))/24+VALUE(MID(F121,1+(LEN(F121)-1)-1,2))/1440,-1),IF(AND((LEN(F121)-1)&gt;=1,(LEN(F121)-1)&lt;=2,ISNUMBER(VALUE(MID(F121,2,1))),IF((LEN(F121)-1)=2,ISNUMBER(VALUE(MID(F121,3,1))),TRUE),VALUE(MID(F121,2,(LEN(F121)-1)))&lt;24),VALUE(MID(F121,2,(LEN(F121)-1)))/24,-1)),-1)))</x:f>
      </x:c>
      <x:c r="I121" s="71" t="str">
        <x:f>IF(OR(E121="",E121="В"),"",IF(OR(E121=$B$42,E121=$B$43,E121=$B$44,E121=$B$45,E121=$B$46),INDEX($F$42:$F$46,MATCH(E121,$B$42:$B$46,0)),IFERROR(IF(ISNUMBER(SEARCH(":",G121)),IF(AND(OR((LEN(G121)-1)=4,(LEN(G121)-1)=5),MID(G121,0+(LEN(G121)-1)-2,1)=":",ISNUMBER(VALUE(MID(G121,1,1))),IF((LEN(G121)-1)=5,ISNUMBER(VALUE(MID(G121,2,1))),TRUE),ISNUMBER(VALUE(MID(G121,0+(LEN(G121)-1)-1,1))),ISNUMBER(VALUE(MID(G121,0+(LEN(G121)-1),1))),VALUE(MID(G121,1,(LEN(G121)-1)-3))&lt;24,VALUE(MID(G121,0+(LEN(G121)-1)-1,2))&lt;60),VALUE(MID(G121,1,(LEN(G121)-1)-3))/24+VALUE(MID(G121,0+(LEN(G121)-1)-1,2))/1440,-1),IF(AND((LEN(G121)-1)&gt;=1,(LEN(G121)-1)&lt;=2,ISNUMBER(VALUE(MID(G121,1,1))),IF((LEN(G121)-1)=2,ISNUMBER(VALUE(MID(G121,2,1))),TRUE),VALUE(MID(G121,1,(LEN(G121)-1)))&lt;24),VALUE(MID(G121,1,(LEN(G121)-1)))/24,-1)),-1)))</x:f>
      </x:c>
      <x:c r="J121" s="72" t="n">
        <x:f>IF(OR(E121="",E121="В"),0,IF(OR(E121=$B$42,E121=$B$43,E121=$B$44,E121=$B$45,E121=$B$46),INDEX($G$42:$G$46,MATCH(E121,$B$42:$B$46,0)),$D$7))</x:f>
        <x:v>0</x:v>
      </x:c>
      <x:c r="K121" s="73" t="n">
        <x:f>IF(OR(L121="",L121="Выходной"),0,IF(L121="Готово",ROUND(24*MOD(I121-H121,1)-J121/60,10),"Проверить"))</x:f>
        <x:v>0</x:v>
      </x:c>
      <x:c r="L121" s="74" t="str">
        <x:f>IF(E121="","",IF(C121="","Нет дня",IF(E121="В","Выходной",IF(LEN(TRIM($B$14))=0,"Нет имени",IF(COUNTIFS($B$10:$B$33,$B$14)&gt;1,"Повтор имени",IF(OR(E121=$B$42,E121=$B$43,E121=$B$44,E121=$B$45,E121=$B$46),IF(INDEX($I$42:$I$46,MATCH(E121,$B$42:$B$46,0))="Готово","Готово","Проверьте смену"),IF(OR(IFERROR(SEARCH("-",E121),0)=0,IFERROR(SEARCH("-",E121,SEARCH("-",E121)+1),0)&gt;0),"Нет кода",IF(OR(H121&lt;0,I121&lt;0),"Неверное время",IF(H121=I121,"Начало равно концу",IF(NOT(ISNUMBER($D$7)),"Проверьте перерыв",IF(OR($D$7&lt;0,$D$7&lt;&gt;INT($D$7)),"Проверьте перерыв",IF($D$7&gt;=ROUND(MOD(I121-H121,1)*1440,8),"Перерыв не меньше смены","Готово"))))))))))))</x:f>
        <x:v>Выходной</x:v>
      </x:c>
      <x:c r="M121" s="3"/>
      <x:c r="N121" s="3"/>
      <x:c r="O121" s="3"/>
      <x:c r="P121" s="3"/>
      <x:c r="Q121" s="3"/>
      <x:c r="R121" s="3"/>
      <x:c r="S121" s="3"/>
      <x:c r="T121" s="3"/>
      <x:c r="U121" s="3"/>
      <x:c r="V121" s="3"/>
      <x:c r="W121" s="3"/>
      <x:c r="X121" s="3"/>
      <x:c r="Y121" s="3"/>
      <x:c r="Z121" s="3"/>
      <x:c r="AA121" s="3"/>
      <x:c r="AB121" s="3"/>
      <x:c r="AC121" s="3"/>
      <x:c r="AD121" s="3"/>
      <x:c r="AE121" s="3"/>
      <x:c r="AF121" s="3"/>
      <x:c r="AG121" s="3"/>
      <x:c r="AH121" s="3"/>
      <x:c r="AI121" s="3"/>
      <x:c r="AJ121" s="3"/>
      <x:c r="AK121" s="3"/>
    </x:row>
    <x:row r="122" ht="30" customHeight="1">
      <x:c r="A122" s="3"/>
      <x:c r="B122" s="69" t="str">
        <x:f>IF($B$14="","",$B$14)</x:f>
        <x:v>Вера</x:v>
      </x:c>
      <x:c r="C122" s="70" t="n">
        <x:f>IF(H$8="","",H$8)</x:f>
        <x:v>46331</x:v>
      </x:c>
      <x:c r="D122" s="69" t="str">
        <x:f>IF(H14="","",H14)</x:f>
        <x:v>В</x:v>
      </x:c>
      <x:c r="E122" s="69" t="str">
        <x:f>IFERROR(UPPER(CONCATENATE("",SUBSTITUTE(CONCATENATE("",SUBSTITUTE(CONCATENATE("",SUBSTITUTE(TRIM(CONCATENATE("",D122))," ","")),"–","-")),"—","-"))),CONCATENATE("",D122))</x:f>
        <x:v>В</x:v>
      </x:c>
      <x:c r="F122" s="69" t="str">
        <x:f>IFERROR(LEFT(CONCATENATE("[",E122),SEARCH("-",E122)),"")</x:f>
      </x:c>
      <x:c r="G122" s="69" t="str">
        <x:f>IFERROR(MID(CONCATENATE(E122,"]"),SEARCH("-",E122)+1,32),"")</x:f>
      </x:c>
      <x:c r="H122" s="71" t="str">
        <x:f>IF(OR(E122="",E122="В"),"",IF(OR(E122=$B$42,E122=$B$43,E122=$B$44,E122=$B$45,E122=$B$46),INDEX($E$42:$E$46,MATCH(E122,$B$42:$B$46,0)),IFERROR(IF(ISNUMBER(SEARCH(":",F122)),IF(AND(OR((LEN(F122)-1)=4,(LEN(F122)-1)=5),MID(F122,1+(LEN(F122)-1)-2,1)=":",ISNUMBER(VALUE(MID(F122,2,1))),IF((LEN(F122)-1)=5,ISNUMBER(VALUE(MID(F122,3,1))),TRUE),ISNUMBER(VALUE(MID(F122,1+(LEN(F122)-1)-1,1))),ISNUMBER(VALUE(MID(F122,1+(LEN(F122)-1),1))),VALUE(MID(F122,2,(LEN(F122)-1)-3))&lt;24,VALUE(MID(F122,1+(LEN(F122)-1)-1,2))&lt;60),VALUE(MID(F122,2,(LEN(F122)-1)-3))/24+VALUE(MID(F122,1+(LEN(F122)-1)-1,2))/1440,-1),IF(AND((LEN(F122)-1)&gt;=1,(LEN(F122)-1)&lt;=2,ISNUMBER(VALUE(MID(F122,2,1))),IF((LEN(F122)-1)=2,ISNUMBER(VALUE(MID(F122,3,1))),TRUE),VALUE(MID(F122,2,(LEN(F122)-1)))&lt;24),VALUE(MID(F122,2,(LEN(F122)-1)))/24,-1)),-1)))</x:f>
      </x:c>
      <x:c r="I122" s="71" t="str">
        <x:f>IF(OR(E122="",E122="В"),"",IF(OR(E122=$B$42,E122=$B$43,E122=$B$44,E122=$B$45,E122=$B$46),INDEX($F$42:$F$46,MATCH(E122,$B$42:$B$46,0)),IFERROR(IF(ISNUMBER(SEARCH(":",G122)),IF(AND(OR((LEN(G122)-1)=4,(LEN(G122)-1)=5),MID(G122,0+(LEN(G122)-1)-2,1)=":",ISNUMBER(VALUE(MID(G122,1,1))),IF((LEN(G122)-1)=5,ISNUMBER(VALUE(MID(G122,2,1))),TRUE),ISNUMBER(VALUE(MID(G122,0+(LEN(G122)-1)-1,1))),ISNUMBER(VALUE(MID(G122,0+(LEN(G122)-1),1))),VALUE(MID(G122,1,(LEN(G122)-1)-3))&lt;24,VALUE(MID(G122,0+(LEN(G122)-1)-1,2))&lt;60),VALUE(MID(G122,1,(LEN(G122)-1)-3))/24+VALUE(MID(G122,0+(LEN(G122)-1)-1,2))/1440,-1),IF(AND((LEN(G122)-1)&gt;=1,(LEN(G122)-1)&lt;=2,ISNUMBER(VALUE(MID(G122,1,1))),IF((LEN(G122)-1)=2,ISNUMBER(VALUE(MID(G122,2,1))),TRUE),VALUE(MID(G122,1,(LEN(G122)-1)))&lt;24),VALUE(MID(G122,1,(LEN(G122)-1)))/24,-1)),-1)))</x:f>
      </x:c>
      <x:c r="J122" s="72" t="n">
        <x:f>IF(OR(E122="",E122="В"),0,IF(OR(E122=$B$42,E122=$B$43,E122=$B$44,E122=$B$45,E122=$B$46),INDEX($G$42:$G$46,MATCH(E122,$B$42:$B$46,0)),$D$7))</x:f>
        <x:v>0</x:v>
      </x:c>
      <x:c r="K122" s="73" t="n">
        <x:f>IF(OR(L122="",L122="Выходной"),0,IF(L122="Готово",ROUND(24*MOD(I122-H122,1)-J122/60,10),"Проверить"))</x:f>
        <x:v>0</x:v>
      </x:c>
      <x:c r="L122" s="74" t="str">
        <x:f>IF(E122="","",IF(C122="","Нет дня",IF(E122="В","Выходной",IF(LEN(TRIM($B$14))=0,"Нет имени",IF(COUNTIFS($B$10:$B$33,$B$14)&gt;1,"Повтор имени",IF(OR(E122=$B$42,E122=$B$43,E122=$B$44,E122=$B$45,E122=$B$46),IF(INDEX($I$42:$I$46,MATCH(E122,$B$42:$B$46,0))="Готово","Готово","Проверьте смену"),IF(OR(IFERROR(SEARCH("-",E122),0)=0,IFERROR(SEARCH("-",E122,SEARCH("-",E122)+1),0)&gt;0),"Нет кода",IF(OR(H122&lt;0,I122&lt;0),"Неверное время",IF(H122=I122,"Начало равно концу",IF(NOT(ISNUMBER($D$7)),"Проверьте перерыв",IF(OR($D$7&lt;0,$D$7&lt;&gt;INT($D$7)),"Проверьте перерыв",IF($D$7&gt;=ROUND(MOD(I122-H122,1)*1440,8),"Перерыв не меньше смены","Готово"))))))))))))</x:f>
        <x:v>Выходной</x:v>
      </x:c>
      <x:c r="M122" s="3"/>
      <x:c r="N122" s="3"/>
      <x:c r="O122" s="3"/>
      <x:c r="P122" s="3"/>
      <x:c r="Q122" s="3"/>
      <x:c r="R122" s="3"/>
      <x:c r="S122" s="3"/>
      <x:c r="T122" s="3"/>
      <x:c r="U122" s="3"/>
      <x:c r="V122" s="3"/>
      <x:c r="W122" s="3"/>
      <x:c r="X122" s="3"/>
      <x:c r="Y122" s="3"/>
      <x:c r="Z122" s="3"/>
      <x:c r="AA122" s="3"/>
      <x:c r="AB122" s="3"/>
      <x:c r="AC122" s="3"/>
      <x:c r="AD122" s="3"/>
      <x:c r="AE122" s="3"/>
      <x:c r="AF122" s="3"/>
      <x:c r="AG122" s="3"/>
      <x:c r="AH122" s="3"/>
      <x:c r="AI122" s="3"/>
      <x:c r="AJ122" s="3"/>
      <x:c r="AK122" s="3"/>
    </x:row>
    <x:row r="123" ht="30" customHeight="1">
      <x:c r="A123" s="3"/>
      <x:c r="B123" s="69" t="str">
        <x:f>IF($B$14="","",$B$14)</x:f>
        <x:v>Вера</x:v>
      </x:c>
      <x:c r="C123" s="70" t="n">
        <x:f>IF(I$8="","",I$8)</x:f>
        <x:v>46332</x:v>
      </x:c>
      <x:c r="D123" s="69" t="str">
        <x:f>IF(I14="","",I14)</x:f>
        <x:v>Р</x:v>
      </x:c>
      <x:c r="E123" s="69" t="str">
        <x:f>IFERROR(UPPER(CONCATENATE("",SUBSTITUTE(CONCATENATE("",SUBSTITUTE(CONCATENATE("",SUBSTITUTE(TRIM(CONCATENATE("",D123))," ","")),"–","-")),"—","-"))),CONCATENATE("",D123))</x:f>
        <x:v>Р</x:v>
      </x:c>
      <x:c r="F123" s="69" t="str">
        <x:f>IFERROR(LEFT(CONCATENATE("[",E123),SEARCH("-",E123)),"")</x:f>
      </x:c>
      <x:c r="G123" s="69" t="str">
        <x:f>IFERROR(MID(CONCATENATE(E123,"]"),SEARCH("-",E123)+1,32),"")</x:f>
      </x:c>
      <x:c r="H123" s="71" t="n">
        <x:f>IF(OR(E123="",E123="В"),"",IF(OR(E123=$B$42,E123=$B$43,E123=$B$44,E123=$B$45,E123=$B$46),INDEX($E$42:$E$46,MATCH(E123,$B$42:$B$46,0)),IFERROR(IF(ISNUMBER(SEARCH(":",F123)),IF(AND(OR((LEN(F123)-1)=4,(LEN(F123)-1)=5),MID(F123,1+(LEN(F123)-1)-2,1)=":",ISNUMBER(VALUE(MID(F123,2,1))),IF((LEN(F123)-1)=5,ISNUMBER(VALUE(MID(F123,3,1))),TRUE),ISNUMBER(VALUE(MID(F123,1+(LEN(F123)-1)-1,1))),ISNUMBER(VALUE(MID(F123,1+(LEN(F123)-1),1))),VALUE(MID(F123,2,(LEN(F123)-1)-3))&lt;24,VALUE(MID(F123,1+(LEN(F123)-1)-1,2))&lt;60),VALUE(MID(F123,2,(LEN(F123)-1)-3))/24+VALUE(MID(F123,1+(LEN(F123)-1)-1,2))/1440,-1),IF(AND((LEN(F123)-1)&gt;=1,(LEN(F123)-1)&lt;=2,ISNUMBER(VALUE(MID(F123,2,1))),IF((LEN(F123)-1)=2,ISNUMBER(VALUE(MID(F123,3,1))),TRUE),VALUE(MID(F123,2,(LEN(F123)-1)))&lt;24),VALUE(MID(F123,2,(LEN(F123)-1)))/24,-1)),-1)))</x:f>
        <x:v>0.4166666666666667</x:v>
      </x:c>
      <x:c r="I123" s="71" t="n">
        <x:f>IF(OR(E123="",E123="В"),"",IF(OR(E123=$B$42,E123=$B$43,E123=$B$44,E123=$B$45,E123=$B$46),INDEX($F$42:$F$46,MATCH(E123,$B$42:$B$46,0)),IFERROR(IF(ISNUMBER(SEARCH(":",G123)),IF(AND(OR((LEN(G123)-1)=4,(LEN(G123)-1)=5),MID(G123,0+(LEN(G123)-1)-2,1)=":",ISNUMBER(VALUE(MID(G123,1,1))),IF((LEN(G123)-1)=5,ISNUMBER(VALUE(MID(G123,2,1))),TRUE),ISNUMBER(VALUE(MID(G123,0+(LEN(G123)-1)-1,1))),ISNUMBER(VALUE(MID(G123,0+(LEN(G123)-1),1))),VALUE(MID(G123,1,(LEN(G123)-1)-3))&lt;24,VALUE(MID(G123,0+(LEN(G123)-1)-1,2))&lt;60),VALUE(MID(G123,1,(LEN(G123)-1)-3))/24+VALUE(MID(G123,0+(LEN(G123)-1)-1,2))/1440,-1),IF(AND((LEN(G123)-1)&gt;=1,(LEN(G123)-1)&lt;=2,ISNUMBER(VALUE(MID(G123,1,1))),IF((LEN(G123)-1)=2,ISNUMBER(VALUE(MID(G123,2,1))),TRUE),VALUE(MID(G123,1,(LEN(G123)-1)))&lt;24),VALUE(MID(G123,1,(LEN(G123)-1)))/24,-1)),-1)))</x:f>
        <x:v>0.75</x:v>
      </x:c>
      <x:c r="J123" s="72" t="n">
        <x:f>IF(OR(E123="",E123="В"),0,IF(OR(E123=$B$42,E123=$B$43,E123=$B$44,E123=$B$45,E123=$B$46),INDEX($G$42:$G$46,MATCH(E123,$B$42:$B$46,0)),$D$7))</x:f>
        <x:v>30</x:v>
      </x:c>
      <x:c r="K123" s="73" t="n">
        <x:f>IF(OR(L123="",L123="Выходной"),0,IF(L123="Готово",ROUND(24*MOD(I123-H123,1)-J123/60,10),"Проверить"))</x:f>
        <x:v>7.5</x:v>
      </x:c>
      <x:c r="L123" s="74" t="str">
        <x:f>IF(E123="","",IF(C123="","Нет дня",IF(E123="В","Выходной",IF(LEN(TRIM($B$14))=0,"Нет имени",IF(COUNTIFS($B$10:$B$33,$B$14)&gt;1,"Повтор имени",IF(OR(E123=$B$42,E123=$B$43,E123=$B$44,E123=$B$45,E123=$B$46),IF(INDEX($I$42:$I$46,MATCH(E123,$B$42:$B$46,0))="Готово","Готово","Проверьте смену"),IF(OR(IFERROR(SEARCH("-",E123),0)=0,IFERROR(SEARCH("-",E123,SEARCH("-",E123)+1),0)&gt;0),"Нет кода",IF(OR(H123&lt;0,I123&lt;0),"Неверное время",IF(H123=I123,"Начало равно концу",IF(NOT(ISNUMBER($D$7)),"Проверьте перерыв",IF(OR($D$7&lt;0,$D$7&lt;&gt;INT($D$7)),"Проверьте перерыв",IF($D$7&gt;=ROUND(MOD(I123-H123,1)*1440,8),"Перерыв не меньше смены","Готово"))))))))))))</x:f>
        <x:v>Готово</x:v>
      </x:c>
      <x:c r="M123" s="3"/>
      <x:c r="N123" s="3"/>
      <x:c r="O123" s="3"/>
      <x:c r="P123" s="3"/>
      <x:c r="Q123" s="3"/>
      <x:c r="R123" s="3"/>
      <x:c r="S123" s="3"/>
      <x:c r="T123" s="3"/>
      <x:c r="U123" s="3"/>
      <x:c r="V123" s="3"/>
      <x:c r="W123" s="3"/>
      <x:c r="X123" s="3"/>
      <x:c r="Y123" s="3"/>
      <x:c r="Z123" s="3"/>
      <x:c r="AA123" s="3"/>
      <x:c r="AB123" s="3"/>
      <x:c r="AC123" s="3"/>
      <x:c r="AD123" s="3"/>
      <x:c r="AE123" s="3"/>
      <x:c r="AF123" s="3"/>
      <x:c r="AG123" s="3"/>
      <x:c r="AH123" s="3"/>
      <x:c r="AI123" s="3"/>
      <x:c r="AJ123" s="3"/>
      <x:c r="AK123" s="3"/>
    </x:row>
    <x:row r="124" ht="30" customHeight="1">
      <x:c r="A124" s="3"/>
      <x:c r="B124" s="69" t="str">
        <x:f>IF($B$14="","",$B$14)</x:f>
        <x:v>Вера</x:v>
      </x:c>
      <x:c r="C124" s="70" t="n">
        <x:f>IF(J$8="","",J$8)</x:f>
        <x:v>46333</x:v>
      </x:c>
      <x:c r="D124" s="69" t="str">
        <x:f>IF(J14="","",J14)</x:f>
        <x:v>Р</x:v>
      </x:c>
      <x:c r="E124" s="69" t="str">
        <x:f>IFERROR(UPPER(CONCATENATE("",SUBSTITUTE(CONCATENATE("",SUBSTITUTE(CONCATENATE("",SUBSTITUTE(TRIM(CONCATENATE("",D124))," ","")),"–","-")),"—","-"))),CONCATENATE("",D124))</x:f>
        <x:v>Р</x:v>
      </x:c>
      <x:c r="F124" s="69" t="str">
        <x:f>IFERROR(LEFT(CONCATENATE("[",E124),SEARCH("-",E124)),"")</x:f>
      </x:c>
      <x:c r="G124" s="69" t="str">
        <x:f>IFERROR(MID(CONCATENATE(E124,"]"),SEARCH("-",E124)+1,32),"")</x:f>
      </x:c>
      <x:c r="H124" s="71" t="n">
        <x:f>IF(OR(E124="",E124="В"),"",IF(OR(E124=$B$42,E124=$B$43,E124=$B$44,E124=$B$45,E124=$B$46),INDEX($E$42:$E$46,MATCH(E124,$B$42:$B$46,0)),IFERROR(IF(ISNUMBER(SEARCH(":",F124)),IF(AND(OR((LEN(F124)-1)=4,(LEN(F124)-1)=5),MID(F124,1+(LEN(F124)-1)-2,1)=":",ISNUMBER(VALUE(MID(F124,2,1))),IF((LEN(F124)-1)=5,ISNUMBER(VALUE(MID(F124,3,1))),TRUE),ISNUMBER(VALUE(MID(F124,1+(LEN(F124)-1)-1,1))),ISNUMBER(VALUE(MID(F124,1+(LEN(F124)-1),1))),VALUE(MID(F124,2,(LEN(F124)-1)-3))&lt;24,VALUE(MID(F124,1+(LEN(F124)-1)-1,2))&lt;60),VALUE(MID(F124,2,(LEN(F124)-1)-3))/24+VALUE(MID(F124,1+(LEN(F124)-1)-1,2))/1440,-1),IF(AND((LEN(F124)-1)&gt;=1,(LEN(F124)-1)&lt;=2,ISNUMBER(VALUE(MID(F124,2,1))),IF((LEN(F124)-1)=2,ISNUMBER(VALUE(MID(F124,3,1))),TRUE),VALUE(MID(F124,2,(LEN(F124)-1)))&lt;24),VALUE(MID(F124,2,(LEN(F124)-1)))/24,-1)),-1)))</x:f>
        <x:v>0.4166666666666667</x:v>
      </x:c>
      <x:c r="I124" s="71" t="n">
        <x:f>IF(OR(E124="",E124="В"),"",IF(OR(E124=$B$42,E124=$B$43,E124=$B$44,E124=$B$45,E124=$B$46),INDEX($F$42:$F$46,MATCH(E124,$B$42:$B$46,0)),IFERROR(IF(ISNUMBER(SEARCH(":",G124)),IF(AND(OR((LEN(G124)-1)=4,(LEN(G124)-1)=5),MID(G124,0+(LEN(G124)-1)-2,1)=":",ISNUMBER(VALUE(MID(G124,1,1))),IF((LEN(G124)-1)=5,ISNUMBER(VALUE(MID(G124,2,1))),TRUE),ISNUMBER(VALUE(MID(G124,0+(LEN(G124)-1)-1,1))),ISNUMBER(VALUE(MID(G124,0+(LEN(G124)-1),1))),VALUE(MID(G124,1,(LEN(G124)-1)-3))&lt;24,VALUE(MID(G124,0+(LEN(G124)-1)-1,2))&lt;60),VALUE(MID(G124,1,(LEN(G124)-1)-3))/24+VALUE(MID(G124,0+(LEN(G124)-1)-1,2))/1440,-1),IF(AND((LEN(G124)-1)&gt;=1,(LEN(G124)-1)&lt;=2,ISNUMBER(VALUE(MID(G124,1,1))),IF((LEN(G124)-1)=2,ISNUMBER(VALUE(MID(G124,2,1))),TRUE),VALUE(MID(G124,1,(LEN(G124)-1)))&lt;24),VALUE(MID(G124,1,(LEN(G124)-1)))/24,-1)),-1)))</x:f>
        <x:v>0.75</x:v>
      </x:c>
      <x:c r="J124" s="72" t="n">
        <x:f>IF(OR(E124="",E124="В"),0,IF(OR(E124=$B$42,E124=$B$43,E124=$B$44,E124=$B$45,E124=$B$46),INDEX($G$42:$G$46,MATCH(E124,$B$42:$B$46,0)),$D$7))</x:f>
        <x:v>30</x:v>
      </x:c>
      <x:c r="K124" s="73" t="n">
        <x:f>IF(OR(L124="",L124="Выходной"),0,IF(L124="Готово",ROUND(24*MOD(I124-H124,1)-J124/60,10),"Проверить"))</x:f>
        <x:v>7.5</x:v>
      </x:c>
      <x:c r="L124" s="74" t="str">
        <x:f>IF(E124="","",IF(C124="","Нет дня",IF(E124="В","Выходной",IF(LEN(TRIM($B$14))=0,"Нет имени",IF(COUNTIFS($B$10:$B$33,$B$14)&gt;1,"Повтор имени",IF(OR(E124=$B$42,E124=$B$43,E124=$B$44,E124=$B$45,E124=$B$46),IF(INDEX($I$42:$I$46,MATCH(E124,$B$42:$B$46,0))="Готово","Готово","Проверьте смену"),IF(OR(IFERROR(SEARCH("-",E124),0)=0,IFERROR(SEARCH("-",E124,SEARCH("-",E124)+1),0)&gt;0),"Нет кода",IF(OR(H124&lt;0,I124&lt;0),"Неверное время",IF(H124=I124,"Начало равно концу",IF(NOT(ISNUMBER($D$7)),"Проверьте перерыв",IF(OR($D$7&lt;0,$D$7&lt;&gt;INT($D$7)),"Проверьте перерыв",IF($D$7&gt;=ROUND(MOD(I124-H124,1)*1440,8),"Перерыв не меньше смены","Готово"))))))))))))</x:f>
        <x:v>Готово</x:v>
      </x:c>
      <x:c r="M124" s="3"/>
      <x:c r="N124" s="3"/>
      <x:c r="O124" s="3"/>
      <x:c r="P124" s="3"/>
      <x:c r="Q124" s="3"/>
      <x:c r="R124" s="3"/>
      <x:c r="S124" s="3"/>
      <x:c r="T124" s="3"/>
      <x:c r="U124" s="3"/>
      <x:c r="V124" s="3"/>
      <x:c r="W124" s="3"/>
      <x:c r="X124" s="3"/>
      <x:c r="Y124" s="3"/>
      <x:c r="Z124" s="3"/>
      <x:c r="AA124" s="3"/>
      <x:c r="AB124" s="3"/>
      <x:c r="AC124" s="3"/>
      <x:c r="AD124" s="3"/>
      <x:c r="AE124" s="3"/>
      <x:c r="AF124" s="3"/>
      <x:c r="AG124" s="3"/>
      <x:c r="AH124" s="3"/>
      <x:c r="AI124" s="3"/>
      <x:c r="AJ124" s="3"/>
      <x:c r="AK124" s="3"/>
    </x:row>
    <x:row r="125" ht="30" customHeight="1">
      <x:c r="A125" s="3"/>
      <x:c r="B125" s="69" t="str">
        <x:f>IF($B$14="","",$B$14)</x:f>
        <x:v>Вера</x:v>
      </x:c>
      <x:c r="C125" s="70" t="n">
        <x:f>IF(K$8="","",K$8)</x:f>
        <x:v>46334</x:v>
      </x:c>
      <x:c r="D125" s="69" t="str">
        <x:f>IF(K14="","",K14)</x:f>
        <x:v>Р</x:v>
      </x:c>
      <x:c r="E125" s="69" t="str">
        <x:f>IFERROR(UPPER(CONCATENATE("",SUBSTITUTE(CONCATENATE("",SUBSTITUTE(CONCATENATE("",SUBSTITUTE(TRIM(CONCATENATE("",D125))," ","")),"–","-")),"—","-"))),CONCATENATE("",D125))</x:f>
        <x:v>Р</x:v>
      </x:c>
      <x:c r="F125" s="69" t="str">
        <x:f>IFERROR(LEFT(CONCATENATE("[",E125),SEARCH("-",E125)),"")</x:f>
      </x:c>
      <x:c r="G125" s="69" t="str">
        <x:f>IFERROR(MID(CONCATENATE(E125,"]"),SEARCH("-",E125)+1,32),"")</x:f>
      </x:c>
      <x:c r="H125" s="71" t="n">
        <x:f>IF(OR(E125="",E125="В"),"",IF(OR(E125=$B$42,E125=$B$43,E125=$B$44,E125=$B$45,E125=$B$46),INDEX($E$42:$E$46,MATCH(E125,$B$42:$B$46,0)),IFERROR(IF(ISNUMBER(SEARCH(":",F125)),IF(AND(OR((LEN(F125)-1)=4,(LEN(F125)-1)=5),MID(F125,1+(LEN(F125)-1)-2,1)=":",ISNUMBER(VALUE(MID(F125,2,1))),IF((LEN(F125)-1)=5,ISNUMBER(VALUE(MID(F125,3,1))),TRUE),ISNUMBER(VALUE(MID(F125,1+(LEN(F125)-1)-1,1))),ISNUMBER(VALUE(MID(F125,1+(LEN(F125)-1),1))),VALUE(MID(F125,2,(LEN(F125)-1)-3))&lt;24,VALUE(MID(F125,1+(LEN(F125)-1)-1,2))&lt;60),VALUE(MID(F125,2,(LEN(F125)-1)-3))/24+VALUE(MID(F125,1+(LEN(F125)-1)-1,2))/1440,-1),IF(AND((LEN(F125)-1)&gt;=1,(LEN(F125)-1)&lt;=2,ISNUMBER(VALUE(MID(F125,2,1))),IF((LEN(F125)-1)=2,ISNUMBER(VALUE(MID(F125,3,1))),TRUE),VALUE(MID(F125,2,(LEN(F125)-1)))&lt;24),VALUE(MID(F125,2,(LEN(F125)-1)))/24,-1)),-1)))</x:f>
        <x:v>0.4166666666666667</x:v>
      </x:c>
      <x:c r="I125" s="71" t="n">
        <x:f>IF(OR(E125="",E125="В"),"",IF(OR(E125=$B$42,E125=$B$43,E125=$B$44,E125=$B$45,E125=$B$46),INDEX($F$42:$F$46,MATCH(E125,$B$42:$B$46,0)),IFERROR(IF(ISNUMBER(SEARCH(":",G125)),IF(AND(OR((LEN(G125)-1)=4,(LEN(G125)-1)=5),MID(G125,0+(LEN(G125)-1)-2,1)=":",ISNUMBER(VALUE(MID(G125,1,1))),IF((LEN(G125)-1)=5,ISNUMBER(VALUE(MID(G125,2,1))),TRUE),ISNUMBER(VALUE(MID(G125,0+(LEN(G125)-1)-1,1))),ISNUMBER(VALUE(MID(G125,0+(LEN(G125)-1),1))),VALUE(MID(G125,1,(LEN(G125)-1)-3))&lt;24,VALUE(MID(G125,0+(LEN(G125)-1)-1,2))&lt;60),VALUE(MID(G125,1,(LEN(G125)-1)-3))/24+VALUE(MID(G125,0+(LEN(G125)-1)-1,2))/1440,-1),IF(AND((LEN(G125)-1)&gt;=1,(LEN(G125)-1)&lt;=2,ISNUMBER(VALUE(MID(G125,1,1))),IF((LEN(G125)-1)=2,ISNUMBER(VALUE(MID(G125,2,1))),TRUE),VALUE(MID(G125,1,(LEN(G125)-1)))&lt;24),VALUE(MID(G125,1,(LEN(G125)-1)))/24,-1)),-1)))</x:f>
        <x:v>0.75</x:v>
      </x:c>
      <x:c r="J125" s="72" t="n">
        <x:f>IF(OR(E125="",E125="В"),0,IF(OR(E125=$B$42,E125=$B$43,E125=$B$44,E125=$B$45,E125=$B$46),INDEX($G$42:$G$46,MATCH(E125,$B$42:$B$46,0)),$D$7))</x:f>
        <x:v>30</x:v>
      </x:c>
      <x:c r="K125" s="73" t="n">
        <x:f>IF(OR(L125="",L125="Выходной"),0,IF(L125="Готово",ROUND(24*MOD(I125-H125,1)-J125/60,10),"Проверить"))</x:f>
        <x:v>7.5</x:v>
      </x:c>
      <x:c r="L125" s="74" t="str">
        <x:f>IF(E125="","",IF(C125="","Нет дня",IF(E125="В","Выходной",IF(LEN(TRIM($B$14))=0,"Нет имени",IF(COUNTIFS($B$10:$B$33,$B$14)&gt;1,"Повтор имени",IF(OR(E125=$B$42,E125=$B$43,E125=$B$44,E125=$B$45,E125=$B$46),IF(INDEX($I$42:$I$46,MATCH(E125,$B$42:$B$46,0))="Готово","Готово","Проверьте смену"),IF(OR(IFERROR(SEARCH("-",E125),0)=0,IFERROR(SEARCH("-",E125,SEARCH("-",E125)+1),0)&gt;0),"Нет кода",IF(OR(H125&lt;0,I125&lt;0),"Неверное время",IF(H125=I125,"Начало равно концу",IF(NOT(ISNUMBER($D$7)),"Проверьте перерыв",IF(OR($D$7&lt;0,$D$7&lt;&gt;INT($D$7)),"Проверьте перерыв",IF($D$7&gt;=ROUND(MOD(I125-H125,1)*1440,8),"Перерыв не меньше смены","Готово"))))))))))))</x:f>
        <x:v>Готово</x:v>
      </x:c>
      <x:c r="M125" s="3"/>
      <x:c r="N125" s="3"/>
      <x:c r="O125" s="3"/>
      <x:c r="P125" s="3"/>
      <x:c r="Q125" s="3"/>
      <x:c r="R125" s="3"/>
      <x:c r="S125" s="3"/>
      <x:c r="T125" s="3"/>
      <x:c r="U125" s="3"/>
      <x:c r="V125" s="3"/>
      <x:c r="W125" s="3"/>
      <x:c r="X125" s="3"/>
      <x:c r="Y125" s="3"/>
      <x:c r="Z125" s="3"/>
      <x:c r="AA125" s="3"/>
      <x:c r="AB125" s="3"/>
      <x:c r="AC125" s="3"/>
      <x:c r="AD125" s="3"/>
      <x:c r="AE125" s="3"/>
      <x:c r="AF125" s="3"/>
      <x:c r="AG125" s="3"/>
      <x:c r="AH125" s="3"/>
      <x:c r="AI125" s="3"/>
      <x:c r="AJ125" s="3"/>
      <x:c r="AK125" s="3"/>
    </x:row>
    <x:row r="126" ht="30" customHeight="1">
      <x:c r="A126" s="3"/>
      <x:c r="B126" s="69" t="str">
        <x:f>IF($B$14="","",$B$14)</x:f>
        <x:v>Вера</x:v>
      </x:c>
      <x:c r="C126" s="70" t="n">
        <x:f>IF(L$8="","",L$8)</x:f>
        <x:v>46335</x:v>
      </x:c>
      <x:c r="D126" s="69" t="str">
        <x:f>IF(L14="","",L14)</x:f>
        <x:v>Р</x:v>
      </x:c>
      <x:c r="E126" s="69" t="str">
        <x:f>IFERROR(UPPER(CONCATENATE("",SUBSTITUTE(CONCATENATE("",SUBSTITUTE(CONCATENATE("",SUBSTITUTE(TRIM(CONCATENATE("",D126))," ","")),"–","-")),"—","-"))),CONCATENATE("",D126))</x:f>
        <x:v>Р</x:v>
      </x:c>
      <x:c r="F126" s="69" t="str">
        <x:f>IFERROR(LEFT(CONCATENATE("[",E126),SEARCH("-",E126)),"")</x:f>
      </x:c>
      <x:c r="G126" s="69" t="str">
        <x:f>IFERROR(MID(CONCATENATE(E126,"]"),SEARCH("-",E126)+1,32),"")</x:f>
      </x:c>
      <x:c r="H126" s="71" t="n">
        <x:f>IF(OR(E126="",E126="В"),"",IF(OR(E126=$B$42,E126=$B$43,E126=$B$44,E126=$B$45,E126=$B$46),INDEX($E$42:$E$46,MATCH(E126,$B$42:$B$46,0)),IFERROR(IF(ISNUMBER(SEARCH(":",F126)),IF(AND(OR((LEN(F126)-1)=4,(LEN(F126)-1)=5),MID(F126,1+(LEN(F126)-1)-2,1)=":",ISNUMBER(VALUE(MID(F126,2,1))),IF((LEN(F126)-1)=5,ISNUMBER(VALUE(MID(F126,3,1))),TRUE),ISNUMBER(VALUE(MID(F126,1+(LEN(F126)-1)-1,1))),ISNUMBER(VALUE(MID(F126,1+(LEN(F126)-1),1))),VALUE(MID(F126,2,(LEN(F126)-1)-3))&lt;24,VALUE(MID(F126,1+(LEN(F126)-1)-1,2))&lt;60),VALUE(MID(F126,2,(LEN(F126)-1)-3))/24+VALUE(MID(F126,1+(LEN(F126)-1)-1,2))/1440,-1),IF(AND((LEN(F126)-1)&gt;=1,(LEN(F126)-1)&lt;=2,ISNUMBER(VALUE(MID(F126,2,1))),IF((LEN(F126)-1)=2,ISNUMBER(VALUE(MID(F126,3,1))),TRUE),VALUE(MID(F126,2,(LEN(F126)-1)))&lt;24),VALUE(MID(F126,2,(LEN(F126)-1)))/24,-1)),-1)))</x:f>
        <x:v>0.4166666666666667</x:v>
      </x:c>
      <x:c r="I126" s="71" t="n">
        <x:f>IF(OR(E126="",E126="В"),"",IF(OR(E126=$B$42,E126=$B$43,E126=$B$44,E126=$B$45,E126=$B$46),INDEX($F$42:$F$46,MATCH(E126,$B$42:$B$46,0)),IFERROR(IF(ISNUMBER(SEARCH(":",G126)),IF(AND(OR((LEN(G126)-1)=4,(LEN(G126)-1)=5),MID(G126,0+(LEN(G126)-1)-2,1)=":",ISNUMBER(VALUE(MID(G126,1,1))),IF((LEN(G126)-1)=5,ISNUMBER(VALUE(MID(G126,2,1))),TRUE),ISNUMBER(VALUE(MID(G126,0+(LEN(G126)-1)-1,1))),ISNUMBER(VALUE(MID(G126,0+(LEN(G126)-1),1))),VALUE(MID(G126,1,(LEN(G126)-1)-3))&lt;24,VALUE(MID(G126,0+(LEN(G126)-1)-1,2))&lt;60),VALUE(MID(G126,1,(LEN(G126)-1)-3))/24+VALUE(MID(G126,0+(LEN(G126)-1)-1,2))/1440,-1),IF(AND((LEN(G126)-1)&gt;=1,(LEN(G126)-1)&lt;=2,ISNUMBER(VALUE(MID(G126,1,1))),IF((LEN(G126)-1)=2,ISNUMBER(VALUE(MID(G126,2,1))),TRUE),VALUE(MID(G126,1,(LEN(G126)-1)))&lt;24),VALUE(MID(G126,1,(LEN(G126)-1)))/24,-1)),-1)))</x:f>
        <x:v>0.75</x:v>
      </x:c>
      <x:c r="J126" s="72" t="n">
        <x:f>IF(OR(E126="",E126="В"),0,IF(OR(E126=$B$42,E126=$B$43,E126=$B$44,E126=$B$45,E126=$B$46),INDEX($G$42:$G$46,MATCH(E126,$B$42:$B$46,0)),$D$7))</x:f>
        <x:v>30</x:v>
      </x:c>
      <x:c r="K126" s="73" t="n">
        <x:f>IF(OR(L126="",L126="Выходной"),0,IF(L126="Готово",ROUND(24*MOD(I126-H126,1)-J126/60,10),"Проверить"))</x:f>
        <x:v>7.5</x:v>
      </x:c>
      <x:c r="L126" s="74" t="str">
        <x:f>IF(E126="","",IF(C126="","Нет дня",IF(E126="В","Выходной",IF(LEN(TRIM($B$14))=0,"Нет имени",IF(COUNTIFS($B$10:$B$33,$B$14)&gt;1,"Повтор имени",IF(OR(E126=$B$42,E126=$B$43,E126=$B$44,E126=$B$45,E126=$B$46),IF(INDEX($I$42:$I$46,MATCH(E126,$B$42:$B$46,0))="Готово","Готово","Проверьте смену"),IF(OR(IFERROR(SEARCH("-",E126),0)=0,IFERROR(SEARCH("-",E126,SEARCH("-",E126)+1),0)&gt;0),"Нет кода",IF(OR(H126&lt;0,I126&lt;0),"Неверное время",IF(H126=I126,"Начало равно концу",IF(NOT(ISNUMBER($D$7)),"Проверьте перерыв",IF(OR($D$7&lt;0,$D$7&lt;&gt;INT($D$7)),"Проверьте перерыв",IF($D$7&gt;=ROUND(MOD(I126-H126,1)*1440,8),"Перерыв не меньше смены","Готово"))))))))))))</x:f>
        <x:v>Готово</x:v>
      </x:c>
      <x:c r="M126" s="3"/>
      <x:c r="N126" s="3"/>
      <x:c r="O126" s="3"/>
      <x:c r="P126" s="3"/>
      <x:c r="Q126" s="3"/>
      <x:c r="R126" s="3"/>
      <x:c r="S126" s="3"/>
      <x:c r="T126" s="3"/>
      <x:c r="U126" s="3"/>
      <x:c r="V126" s="3"/>
      <x:c r="W126" s="3"/>
      <x:c r="X126" s="3"/>
      <x:c r="Y126" s="3"/>
      <x:c r="Z126" s="3"/>
      <x:c r="AA126" s="3"/>
      <x:c r="AB126" s="3"/>
      <x:c r="AC126" s="3"/>
      <x:c r="AD126" s="3"/>
      <x:c r="AE126" s="3"/>
      <x:c r="AF126" s="3"/>
      <x:c r="AG126" s="3"/>
      <x:c r="AH126" s="3"/>
      <x:c r="AI126" s="3"/>
      <x:c r="AJ126" s="3"/>
      <x:c r="AK126" s="3"/>
    </x:row>
    <x:row r="127" ht="30" customHeight="1">
      <x:c r="A127" s="3"/>
      <x:c r="B127" s="69" t="str">
        <x:f>IF($B$14="","",$B$14)</x:f>
        <x:v>Вера</x:v>
      </x:c>
      <x:c r="C127" s="70" t="n">
        <x:f>IF(M$8="","",M$8)</x:f>
        <x:v>46336</x:v>
      </x:c>
      <x:c r="D127" s="69" t="str">
        <x:f>IF(M14="","",M14)</x:f>
        <x:v>Р</x:v>
      </x:c>
      <x:c r="E127" s="69" t="str">
        <x:f>IFERROR(UPPER(CONCATENATE("",SUBSTITUTE(CONCATENATE("",SUBSTITUTE(CONCATENATE("",SUBSTITUTE(TRIM(CONCATENATE("",D127))," ","")),"–","-")),"—","-"))),CONCATENATE("",D127))</x:f>
        <x:v>Р</x:v>
      </x:c>
      <x:c r="F127" s="69" t="str">
        <x:f>IFERROR(LEFT(CONCATENATE("[",E127),SEARCH("-",E127)),"")</x:f>
      </x:c>
      <x:c r="G127" s="69" t="str">
        <x:f>IFERROR(MID(CONCATENATE(E127,"]"),SEARCH("-",E127)+1,32),"")</x:f>
      </x:c>
      <x:c r="H127" s="71" t="n">
        <x:f>IF(OR(E127="",E127="В"),"",IF(OR(E127=$B$42,E127=$B$43,E127=$B$44,E127=$B$45,E127=$B$46),INDEX($E$42:$E$46,MATCH(E127,$B$42:$B$46,0)),IFERROR(IF(ISNUMBER(SEARCH(":",F127)),IF(AND(OR((LEN(F127)-1)=4,(LEN(F127)-1)=5),MID(F127,1+(LEN(F127)-1)-2,1)=":",ISNUMBER(VALUE(MID(F127,2,1))),IF((LEN(F127)-1)=5,ISNUMBER(VALUE(MID(F127,3,1))),TRUE),ISNUMBER(VALUE(MID(F127,1+(LEN(F127)-1)-1,1))),ISNUMBER(VALUE(MID(F127,1+(LEN(F127)-1),1))),VALUE(MID(F127,2,(LEN(F127)-1)-3))&lt;24,VALUE(MID(F127,1+(LEN(F127)-1)-1,2))&lt;60),VALUE(MID(F127,2,(LEN(F127)-1)-3))/24+VALUE(MID(F127,1+(LEN(F127)-1)-1,2))/1440,-1),IF(AND((LEN(F127)-1)&gt;=1,(LEN(F127)-1)&lt;=2,ISNUMBER(VALUE(MID(F127,2,1))),IF((LEN(F127)-1)=2,ISNUMBER(VALUE(MID(F127,3,1))),TRUE),VALUE(MID(F127,2,(LEN(F127)-1)))&lt;24),VALUE(MID(F127,2,(LEN(F127)-1)))/24,-1)),-1)))</x:f>
        <x:v>0.4166666666666667</x:v>
      </x:c>
      <x:c r="I127" s="71" t="n">
        <x:f>IF(OR(E127="",E127="В"),"",IF(OR(E127=$B$42,E127=$B$43,E127=$B$44,E127=$B$45,E127=$B$46),INDEX($F$42:$F$46,MATCH(E127,$B$42:$B$46,0)),IFERROR(IF(ISNUMBER(SEARCH(":",G127)),IF(AND(OR((LEN(G127)-1)=4,(LEN(G127)-1)=5),MID(G127,0+(LEN(G127)-1)-2,1)=":",ISNUMBER(VALUE(MID(G127,1,1))),IF((LEN(G127)-1)=5,ISNUMBER(VALUE(MID(G127,2,1))),TRUE),ISNUMBER(VALUE(MID(G127,0+(LEN(G127)-1)-1,1))),ISNUMBER(VALUE(MID(G127,0+(LEN(G127)-1),1))),VALUE(MID(G127,1,(LEN(G127)-1)-3))&lt;24,VALUE(MID(G127,0+(LEN(G127)-1)-1,2))&lt;60),VALUE(MID(G127,1,(LEN(G127)-1)-3))/24+VALUE(MID(G127,0+(LEN(G127)-1)-1,2))/1440,-1),IF(AND((LEN(G127)-1)&gt;=1,(LEN(G127)-1)&lt;=2,ISNUMBER(VALUE(MID(G127,1,1))),IF((LEN(G127)-1)=2,ISNUMBER(VALUE(MID(G127,2,1))),TRUE),VALUE(MID(G127,1,(LEN(G127)-1)))&lt;24),VALUE(MID(G127,1,(LEN(G127)-1)))/24,-1)),-1)))</x:f>
        <x:v>0.75</x:v>
      </x:c>
      <x:c r="J127" s="72" t="n">
        <x:f>IF(OR(E127="",E127="В"),0,IF(OR(E127=$B$42,E127=$B$43,E127=$B$44,E127=$B$45,E127=$B$46),INDEX($G$42:$G$46,MATCH(E127,$B$42:$B$46,0)),$D$7))</x:f>
        <x:v>30</x:v>
      </x:c>
      <x:c r="K127" s="73" t="n">
        <x:f>IF(OR(L127="",L127="Выходной"),0,IF(L127="Готово",ROUND(24*MOD(I127-H127,1)-J127/60,10),"Проверить"))</x:f>
        <x:v>7.5</x:v>
      </x:c>
      <x:c r="L127" s="74" t="str">
        <x:f>IF(E127="","",IF(C127="","Нет дня",IF(E127="В","Выходной",IF(LEN(TRIM($B$14))=0,"Нет имени",IF(COUNTIFS($B$10:$B$33,$B$14)&gt;1,"Повтор имени",IF(OR(E127=$B$42,E127=$B$43,E127=$B$44,E127=$B$45,E127=$B$46),IF(INDEX($I$42:$I$46,MATCH(E127,$B$42:$B$46,0))="Готово","Готово","Проверьте смену"),IF(OR(IFERROR(SEARCH("-",E127),0)=0,IFERROR(SEARCH("-",E127,SEARCH("-",E127)+1),0)&gt;0),"Нет кода",IF(OR(H127&lt;0,I127&lt;0),"Неверное время",IF(H127=I127,"Начало равно концу",IF(NOT(ISNUMBER($D$7)),"Проверьте перерыв",IF(OR($D$7&lt;0,$D$7&lt;&gt;INT($D$7)),"Проверьте перерыв",IF($D$7&gt;=ROUND(MOD(I127-H127,1)*1440,8),"Перерыв не меньше смены","Готово"))))))))))))</x:f>
        <x:v>Готово</x:v>
      </x:c>
      <x:c r="M127" s="3"/>
      <x:c r="N127" s="3"/>
      <x:c r="O127" s="3"/>
      <x:c r="P127" s="3"/>
      <x:c r="Q127" s="3"/>
      <x:c r="R127" s="3"/>
      <x:c r="S127" s="3"/>
      <x:c r="T127" s="3"/>
      <x:c r="U127" s="3"/>
      <x:c r="V127" s="3"/>
      <x:c r="W127" s="3"/>
      <x:c r="X127" s="3"/>
      <x:c r="Y127" s="3"/>
      <x:c r="Z127" s="3"/>
      <x:c r="AA127" s="3"/>
      <x:c r="AB127" s="3"/>
      <x:c r="AC127" s="3"/>
      <x:c r="AD127" s="3"/>
      <x:c r="AE127" s="3"/>
      <x:c r="AF127" s="3"/>
      <x:c r="AG127" s="3"/>
      <x:c r="AH127" s="3"/>
      <x:c r="AI127" s="3"/>
      <x:c r="AJ127" s="3"/>
      <x:c r="AK127" s="3"/>
    </x:row>
    <x:row r="128" ht="30" customHeight="1">
      <x:c r="A128" s="3"/>
      <x:c r="B128" s="69" t="str">
        <x:f>IF($B$14="","",$B$14)</x:f>
        <x:v>Вера</x:v>
      </x:c>
      <x:c r="C128" s="70" t="n">
        <x:f>IF(N$8="","",N$8)</x:f>
        <x:v>46337</x:v>
      </x:c>
      <x:c r="D128" s="69" t="str">
        <x:f>IF(N14="","",N14)</x:f>
        <x:v>В</x:v>
      </x:c>
      <x:c r="E128" s="69" t="str">
        <x:f>IFERROR(UPPER(CONCATENATE("",SUBSTITUTE(CONCATENATE("",SUBSTITUTE(CONCATENATE("",SUBSTITUTE(TRIM(CONCATENATE("",D128))," ","")),"–","-")),"—","-"))),CONCATENATE("",D128))</x:f>
        <x:v>В</x:v>
      </x:c>
      <x:c r="F128" s="69" t="str">
        <x:f>IFERROR(LEFT(CONCATENATE("[",E128),SEARCH("-",E128)),"")</x:f>
      </x:c>
      <x:c r="G128" s="69" t="str">
        <x:f>IFERROR(MID(CONCATENATE(E128,"]"),SEARCH("-",E128)+1,32),"")</x:f>
      </x:c>
      <x:c r="H128" s="71" t="str">
        <x:f>IF(OR(E128="",E128="В"),"",IF(OR(E128=$B$42,E128=$B$43,E128=$B$44,E128=$B$45,E128=$B$46),INDEX($E$42:$E$46,MATCH(E128,$B$42:$B$46,0)),IFERROR(IF(ISNUMBER(SEARCH(":",F128)),IF(AND(OR((LEN(F128)-1)=4,(LEN(F128)-1)=5),MID(F128,1+(LEN(F128)-1)-2,1)=":",ISNUMBER(VALUE(MID(F128,2,1))),IF((LEN(F128)-1)=5,ISNUMBER(VALUE(MID(F128,3,1))),TRUE),ISNUMBER(VALUE(MID(F128,1+(LEN(F128)-1)-1,1))),ISNUMBER(VALUE(MID(F128,1+(LEN(F128)-1),1))),VALUE(MID(F128,2,(LEN(F128)-1)-3))&lt;24,VALUE(MID(F128,1+(LEN(F128)-1)-1,2))&lt;60),VALUE(MID(F128,2,(LEN(F128)-1)-3))/24+VALUE(MID(F128,1+(LEN(F128)-1)-1,2))/1440,-1),IF(AND((LEN(F128)-1)&gt;=1,(LEN(F128)-1)&lt;=2,ISNUMBER(VALUE(MID(F128,2,1))),IF((LEN(F128)-1)=2,ISNUMBER(VALUE(MID(F128,3,1))),TRUE),VALUE(MID(F128,2,(LEN(F128)-1)))&lt;24),VALUE(MID(F128,2,(LEN(F128)-1)))/24,-1)),-1)))</x:f>
      </x:c>
      <x:c r="I128" s="71" t="str">
        <x:f>IF(OR(E128="",E128="В"),"",IF(OR(E128=$B$42,E128=$B$43,E128=$B$44,E128=$B$45,E128=$B$46),INDEX($F$42:$F$46,MATCH(E128,$B$42:$B$46,0)),IFERROR(IF(ISNUMBER(SEARCH(":",G128)),IF(AND(OR((LEN(G128)-1)=4,(LEN(G128)-1)=5),MID(G128,0+(LEN(G128)-1)-2,1)=":",ISNUMBER(VALUE(MID(G128,1,1))),IF((LEN(G128)-1)=5,ISNUMBER(VALUE(MID(G128,2,1))),TRUE),ISNUMBER(VALUE(MID(G128,0+(LEN(G128)-1)-1,1))),ISNUMBER(VALUE(MID(G128,0+(LEN(G128)-1),1))),VALUE(MID(G128,1,(LEN(G128)-1)-3))&lt;24,VALUE(MID(G128,0+(LEN(G128)-1)-1,2))&lt;60),VALUE(MID(G128,1,(LEN(G128)-1)-3))/24+VALUE(MID(G128,0+(LEN(G128)-1)-1,2))/1440,-1),IF(AND((LEN(G128)-1)&gt;=1,(LEN(G128)-1)&lt;=2,ISNUMBER(VALUE(MID(G128,1,1))),IF((LEN(G128)-1)=2,ISNUMBER(VALUE(MID(G128,2,1))),TRUE),VALUE(MID(G128,1,(LEN(G128)-1)))&lt;24),VALUE(MID(G128,1,(LEN(G128)-1)))/24,-1)),-1)))</x:f>
      </x:c>
      <x:c r="J128" s="72" t="n">
        <x:f>IF(OR(E128="",E128="В"),0,IF(OR(E128=$B$42,E128=$B$43,E128=$B$44,E128=$B$45,E128=$B$46),INDEX($G$42:$G$46,MATCH(E128,$B$42:$B$46,0)),$D$7))</x:f>
        <x:v>0</x:v>
      </x:c>
      <x:c r="K128" s="73" t="n">
        <x:f>IF(OR(L128="",L128="Выходной"),0,IF(L128="Готово",ROUND(24*MOD(I128-H128,1)-J128/60,10),"Проверить"))</x:f>
        <x:v>0</x:v>
      </x:c>
      <x:c r="L128" s="74" t="str">
        <x:f>IF(E128="","",IF(C128="","Нет дня",IF(E128="В","Выходной",IF(LEN(TRIM($B$14))=0,"Нет имени",IF(COUNTIFS($B$10:$B$33,$B$14)&gt;1,"Повтор имени",IF(OR(E128=$B$42,E128=$B$43,E128=$B$44,E128=$B$45,E128=$B$46),IF(INDEX($I$42:$I$46,MATCH(E128,$B$42:$B$46,0))="Готово","Готово","Проверьте смену"),IF(OR(IFERROR(SEARCH("-",E128),0)=0,IFERROR(SEARCH("-",E128,SEARCH("-",E128)+1),0)&gt;0),"Нет кода",IF(OR(H128&lt;0,I128&lt;0),"Неверное время",IF(H128=I128,"Начало равно концу",IF(NOT(ISNUMBER($D$7)),"Проверьте перерыв",IF(OR($D$7&lt;0,$D$7&lt;&gt;INT($D$7)),"Проверьте перерыв",IF($D$7&gt;=ROUND(MOD(I128-H128,1)*1440,8),"Перерыв не меньше смены","Готово"))))))))))))</x:f>
        <x:v>Выходной</x:v>
      </x:c>
      <x:c r="M128" s="3"/>
      <x:c r="N128" s="3"/>
      <x:c r="O128" s="3"/>
      <x:c r="P128" s="3"/>
      <x:c r="Q128" s="3"/>
      <x:c r="R128" s="3"/>
      <x:c r="S128" s="3"/>
      <x:c r="T128" s="3"/>
      <x:c r="U128" s="3"/>
      <x:c r="V128" s="3"/>
      <x:c r="W128" s="3"/>
      <x:c r="X128" s="3"/>
      <x:c r="Y128" s="3"/>
      <x:c r="Z128" s="3"/>
      <x:c r="AA128" s="3"/>
      <x:c r="AB128" s="3"/>
      <x:c r="AC128" s="3"/>
      <x:c r="AD128" s="3"/>
      <x:c r="AE128" s="3"/>
      <x:c r="AF128" s="3"/>
      <x:c r="AG128" s="3"/>
      <x:c r="AH128" s="3"/>
      <x:c r="AI128" s="3"/>
      <x:c r="AJ128" s="3"/>
      <x:c r="AK128" s="3"/>
    </x:row>
    <x:row r="129" ht="30" customHeight="1">
      <x:c r="A129" s="3"/>
      <x:c r="B129" s="69" t="str">
        <x:f>IF($B$14="","",$B$14)</x:f>
        <x:v>Вера</x:v>
      </x:c>
      <x:c r="C129" s="70" t="n">
        <x:f>IF(O$8="","",O$8)</x:f>
        <x:v>46338</x:v>
      </x:c>
      <x:c r="D129" s="69" t="str">
        <x:f>IF(O14="","",O14)</x:f>
        <x:v>В</x:v>
      </x:c>
      <x:c r="E129" s="69" t="str">
        <x:f>IFERROR(UPPER(CONCATENATE("",SUBSTITUTE(CONCATENATE("",SUBSTITUTE(CONCATENATE("",SUBSTITUTE(TRIM(CONCATENATE("",D129))," ","")),"–","-")),"—","-"))),CONCATENATE("",D129))</x:f>
        <x:v>В</x:v>
      </x:c>
      <x:c r="F129" s="69" t="str">
        <x:f>IFERROR(LEFT(CONCATENATE("[",E129),SEARCH("-",E129)),"")</x:f>
      </x:c>
      <x:c r="G129" s="69" t="str">
        <x:f>IFERROR(MID(CONCATENATE(E129,"]"),SEARCH("-",E129)+1,32),"")</x:f>
      </x:c>
      <x:c r="H129" s="71" t="str">
        <x:f>IF(OR(E129="",E129="В"),"",IF(OR(E129=$B$42,E129=$B$43,E129=$B$44,E129=$B$45,E129=$B$46),INDEX($E$42:$E$46,MATCH(E129,$B$42:$B$46,0)),IFERROR(IF(ISNUMBER(SEARCH(":",F129)),IF(AND(OR((LEN(F129)-1)=4,(LEN(F129)-1)=5),MID(F129,1+(LEN(F129)-1)-2,1)=":",ISNUMBER(VALUE(MID(F129,2,1))),IF((LEN(F129)-1)=5,ISNUMBER(VALUE(MID(F129,3,1))),TRUE),ISNUMBER(VALUE(MID(F129,1+(LEN(F129)-1)-1,1))),ISNUMBER(VALUE(MID(F129,1+(LEN(F129)-1),1))),VALUE(MID(F129,2,(LEN(F129)-1)-3))&lt;24,VALUE(MID(F129,1+(LEN(F129)-1)-1,2))&lt;60),VALUE(MID(F129,2,(LEN(F129)-1)-3))/24+VALUE(MID(F129,1+(LEN(F129)-1)-1,2))/1440,-1),IF(AND((LEN(F129)-1)&gt;=1,(LEN(F129)-1)&lt;=2,ISNUMBER(VALUE(MID(F129,2,1))),IF((LEN(F129)-1)=2,ISNUMBER(VALUE(MID(F129,3,1))),TRUE),VALUE(MID(F129,2,(LEN(F129)-1)))&lt;24),VALUE(MID(F129,2,(LEN(F129)-1)))/24,-1)),-1)))</x:f>
      </x:c>
      <x:c r="I129" s="71" t="str">
        <x:f>IF(OR(E129="",E129="В"),"",IF(OR(E129=$B$42,E129=$B$43,E129=$B$44,E129=$B$45,E129=$B$46),INDEX($F$42:$F$46,MATCH(E129,$B$42:$B$46,0)),IFERROR(IF(ISNUMBER(SEARCH(":",G129)),IF(AND(OR((LEN(G129)-1)=4,(LEN(G129)-1)=5),MID(G129,0+(LEN(G129)-1)-2,1)=":",ISNUMBER(VALUE(MID(G129,1,1))),IF((LEN(G129)-1)=5,ISNUMBER(VALUE(MID(G129,2,1))),TRUE),ISNUMBER(VALUE(MID(G129,0+(LEN(G129)-1)-1,1))),ISNUMBER(VALUE(MID(G129,0+(LEN(G129)-1),1))),VALUE(MID(G129,1,(LEN(G129)-1)-3))&lt;24,VALUE(MID(G129,0+(LEN(G129)-1)-1,2))&lt;60),VALUE(MID(G129,1,(LEN(G129)-1)-3))/24+VALUE(MID(G129,0+(LEN(G129)-1)-1,2))/1440,-1),IF(AND((LEN(G129)-1)&gt;=1,(LEN(G129)-1)&lt;=2,ISNUMBER(VALUE(MID(G129,1,1))),IF((LEN(G129)-1)=2,ISNUMBER(VALUE(MID(G129,2,1))),TRUE),VALUE(MID(G129,1,(LEN(G129)-1)))&lt;24),VALUE(MID(G129,1,(LEN(G129)-1)))/24,-1)),-1)))</x:f>
      </x:c>
      <x:c r="J129" s="72" t="n">
        <x:f>IF(OR(E129="",E129="В"),0,IF(OR(E129=$B$42,E129=$B$43,E129=$B$44,E129=$B$45,E129=$B$46),INDEX($G$42:$G$46,MATCH(E129,$B$42:$B$46,0)),$D$7))</x:f>
        <x:v>0</x:v>
      </x:c>
      <x:c r="K129" s="73" t="n">
        <x:f>IF(OR(L129="",L129="Выходной"),0,IF(L129="Готово",ROUND(24*MOD(I129-H129,1)-J129/60,10),"Проверить"))</x:f>
        <x:v>0</x:v>
      </x:c>
      <x:c r="L129" s="74" t="str">
        <x:f>IF(E129="","",IF(C129="","Нет дня",IF(E129="В","Выходной",IF(LEN(TRIM($B$14))=0,"Нет имени",IF(COUNTIFS($B$10:$B$33,$B$14)&gt;1,"Повтор имени",IF(OR(E129=$B$42,E129=$B$43,E129=$B$44,E129=$B$45,E129=$B$46),IF(INDEX($I$42:$I$46,MATCH(E129,$B$42:$B$46,0))="Готово","Готово","Проверьте смену"),IF(OR(IFERROR(SEARCH("-",E129),0)=0,IFERROR(SEARCH("-",E129,SEARCH("-",E129)+1),0)&gt;0),"Нет кода",IF(OR(H129&lt;0,I129&lt;0),"Неверное время",IF(H129=I129,"Начало равно концу",IF(NOT(ISNUMBER($D$7)),"Проверьте перерыв",IF(OR($D$7&lt;0,$D$7&lt;&gt;INT($D$7)),"Проверьте перерыв",IF($D$7&gt;=ROUND(MOD(I129-H129,1)*1440,8),"Перерыв не меньше смены","Готово"))))))))))))</x:f>
        <x:v>Выходной</x:v>
      </x:c>
      <x:c r="M129" s="3"/>
      <x:c r="N129" s="3"/>
      <x:c r="O129" s="3"/>
      <x:c r="P129" s="3"/>
      <x:c r="Q129" s="3"/>
      <x:c r="R129" s="3"/>
      <x:c r="S129" s="3"/>
      <x:c r="T129" s="3"/>
      <x:c r="U129" s="3"/>
      <x:c r="V129" s="3"/>
      <x:c r="W129" s="3"/>
      <x:c r="X129" s="3"/>
      <x:c r="Y129" s="3"/>
      <x:c r="Z129" s="3"/>
      <x:c r="AA129" s="3"/>
      <x:c r="AB129" s="3"/>
      <x:c r="AC129" s="3"/>
      <x:c r="AD129" s="3"/>
      <x:c r="AE129" s="3"/>
      <x:c r="AF129" s="3"/>
      <x:c r="AG129" s="3"/>
      <x:c r="AH129" s="3"/>
      <x:c r="AI129" s="3"/>
      <x:c r="AJ129" s="3"/>
      <x:c r="AK129" s="3"/>
    </x:row>
    <x:row r="130" ht="30" customHeight="1">
      <x:c r="A130" s="3"/>
      <x:c r="B130" s="69" t="str">
        <x:f>IF($B$14="","",$B$14)</x:f>
        <x:v>Вера</x:v>
      </x:c>
      <x:c r="C130" s="70" t="n">
        <x:f>IF(P$8="","",P$8)</x:f>
        <x:v>46339</x:v>
      </x:c>
      <x:c r="D130" s="69" t="str">
        <x:f>IF(P14="","",P14)</x:f>
        <x:v>Р</x:v>
      </x:c>
      <x:c r="E130" s="69" t="str">
        <x:f>IFERROR(UPPER(CONCATENATE("",SUBSTITUTE(CONCATENATE("",SUBSTITUTE(CONCATENATE("",SUBSTITUTE(TRIM(CONCATENATE("",D130))," ","")),"–","-")),"—","-"))),CONCATENATE("",D130))</x:f>
        <x:v>Р</x:v>
      </x:c>
      <x:c r="F130" s="69" t="str">
        <x:f>IFERROR(LEFT(CONCATENATE("[",E130),SEARCH("-",E130)),"")</x:f>
      </x:c>
      <x:c r="G130" s="69" t="str">
        <x:f>IFERROR(MID(CONCATENATE(E130,"]"),SEARCH("-",E130)+1,32),"")</x:f>
      </x:c>
      <x:c r="H130" s="71" t="n">
        <x:f>IF(OR(E130="",E130="В"),"",IF(OR(E130=$B$42,E130=$B$43,E130=$B$44,E130=$B$45,E130=$B$46),INDEX($E$42:$E$46,MATCH(E130,$B$42:$B$46,0)),IFERROR(IF(ISNUMBER(SEARCH(":",F130)),IF(AND(OR((LEN(F130)-1)=4,(LEN(F130)-1)=5),MID(F130,1+(LEN(F130)-1)-2,1)=":",ISNUMBER(VALUE(MID(F130,2,1))),IF((LEN(F130)-1)=5,ISNUMBER(VALUE(MID(F130,3,1))),TRUE),ISNUMBER(VALUE(MID(F130,1+(LEN(F130)-1)-1,1))),ISNUMBER(VALUE(MID(F130,1+(LEN(F130)-1),1))),VALUE(MID(F130,2,(LEN(F130)-1)-3))&lt;24,VALUE(MID(F130,1+(LEN(F130)-1)-1,2))&lt;60),VALUE(MID(F130,2,(LEN(F130)-1)-3))/24+VALUE(MID(F130,1+(LEN(F130)-1)-1,2))/1440,-1),IF(AND((LEN(F130)-1)&gt;=1,(LEN(F130)-1)&lt;=2,ISNUMBER(VALUE(MID(F130,2,1))),IF((LEN(F130)-1)=2,ISNUMBER(VALUE(MID(F130,3,1))),TRUE),VALUE(MID(F130,2,(LEN(F130)-1)))&lt;24),VALUE(MID(F130,2,(LEN(F130)-1)))/24,-1)),-1)))</x:f>
        <x:v>0.4166666666666667</x:v>
      </x:c>
      <x:c r="I130" s="71" t="n">
        <x:f>IF(OR(E130="",E130="В"),"",IF(OR(E130=$B$42,E130=$B$43,E130=$B$44,E130=$B$45,E130=$B$46),INDEX($F$42:$F$46,MATCH(E130,$B$42:$B$46,0)),IFERROR(IF(ISNUMBER(SEARCH(":",G130)),IF(AND(OR((LEN(G130)-1)=4,(LEN(G130)-1)=5),MID(G130,0+(LEN(G130)-1)-2,1)=":",ISNUMBER(VALUE(MID(G130,1,1))),IF((LEN(G130)-1)=5,ISNUMBER(VALUE(MID(G130,2,1))),TRUE),ISNUMBER(VALUE(MID(G130,0+(LEN(G130)-1)-1,1))),ISNUMBER(VALUE(MID(G130,0+(LEN(G130)-1),1))),VALUE(MID(G130,1,(LEN(G130)-1)-3))&lt;24,VALUE(MID(G130,0+(LEN(G130)-1)-1,2))&lt;60),VALUE(MID(G130,1,(LEN(G130)-1)-3))/24+VALUE(MID(G130,0+(LEN(G130)-1)-1,2))/1440,-1),IF(AND((LEN(G130)-1)&gt;=1,(LEN(G130)-1)&lt;=2,ISNUMBER(VALUE(MID(G130,1,1))),IF((LEN(G130)-1)=2,ISNUMBER(VALUE(MID(G130,2,1))),TRUE),VALUE(MID(G130,1,(LEN(G130)-1)))&lt;24),VALUE(MID(G130,1,(LEN(G130)-1)))/24,-1)),-1)))</x:f>
        <x:v>0.75</x:v>
      </x:c>
      <x:c r="J130" s="72" t="n">
        <x:f>IF(OR(E130="",E130="В"),0,IF(OR(E130=$B$42,E130=$B$43,E130=$B$44,E130=$B$45,E130=$B$46),INDEX($G$42:$G$46,MATCH(E130,$B$42:$B$46,0)),$D$7))</x:f>
        <x:v>30</x:v>
      </x:c>
      <x:c r="K130" s="73" t="n">
        <x:f>IF(OR(L130="",L130="Выходной"),0,IF(L130="Готово",ROUND(24*MOD(I130-H130,1)-J130/60,10),"Проверить"))</x:f>
        <x:v>7.5</x:v>
      </x:c>
      <x:c r="L130" s="74" t="str">
        <x:f>IF(E130="","",IF(C130="","Нет дня",IF(E130="В","Выходной",IF(LEN(TRIM($B$14))=0,"Нет имени",IF(COUNTIFS($B$10:$B$33,$B$14)&gt;1,"Повтор имени",IF(OR(E130=$B$42,E130=$B$43,E130=$B$44,E130=$B$45,E130=$B$46),IF(INDEX($I$42:$I$46,MATCH(E130,$B$42:$B$46,0))="Готово","Готово","Проверьте смену"),IF(OR(IFERROR(SEARCH("-",E130),0)=0,IFERROR(SEARCH("-",E130,SEARCH("-",E130)+1),0)&gt;0),"Нет кода",IF(OR(H130&lt;0,I130&lt;0),"Неверное время",IF(H130=I130,"Начало равно концу",IF(NOT(ISNUMBER($D$7)),"Проверьте перерыв",IF(OR($D$7&lt;0,$D$7&lt;&gt;INT($D$7)),"Проверьте перерыв",IF($D$7&gt;=ROUND(MOD(I130-H130,1)*1440,8),"Перерыв не меньше смены","Готово"))))))))))))</x:f>
        <x:v>Готово</x:v>
      </x:c>
      <x:c r="M130" s="3"/>
      <x:c r="N130" s="3"/>
      <x:c r="O130" s="3"/>
      <x:c r="P130" s="3"/>
      <x:c r="Q130" s="3"/>
      <x:c r="R130" s="3"/>
      <x:c r="S130" s="3"/>
      <x:c r="T130" s="3"/>
      <x:c r="U130" s="3"/>
      <x:c r="V130" s="3"/>
      <x:c r="W130" s="3"/>
      <x:c r="X130" s="3"/>
      <x:c r="Y130" s="3"/>
      <x:c r="Z130" s="3"/>
      <x:c r="AA130" s="3"/>
      <x:c r="AB130" s="3"/>
      <x:c r="AC130" s="3"/>
      <x:c r="AD130" s="3"/>
      <x:c r="AE130" s="3"/>
      <x:c r="AF130" s="3"/>
      <x:c r="AG130" s="3"/>
      <x:c r="AH130" s="3"/>
      <x:c r="AI130" s="3"/>
      <x:c r="AJ130" s="3"/>
      <x:c r="AK130" s="3"/>
    </x:row>
    <x:row r="131" ht="30" customHeight="1">
      <x:c r="A131" s="3"/>
      <x:c r="B131" s="69" t="str">
        <x:f>IF($B$14="","",$B$14)</x:f>
        <x:v>Вера</x:v>
      </x:c>
      <x:c r="C131" s="70" t="n">
        <x:f>IF(Q$8="","",Q$8)</x:f>
        <x:v>46340</x:v>
      </x:c>
      <x:c r="D131" s="69" t="str">
        <x:f>IF(Q14="","",Q14)</x:f>
        <x:v>Р</x:v>
      </x:c>
      <x:c r="E131" s="69" t="str">
        <x:f>IFERROR(UPPER(CONCATENATE("",SUBSTITUTE(CONCATENATE("",SUBSTITUTE(CONCATENATE("",SUBSTITUTE(TRIM(CONCATENATE("",D131))," ","")),"–","-")),"—","-"))),CONCATENATE("",D131))</x:f>
        <x:v>Р</x:v>
      </x:c>
      <x:c r="F131" s="69" t="str">
        <x:f>IFERROR(LEFT(CONCATENATE("[",E131),SEARCH("-",E131)),"")</x:f>
      </x:c>
      <x:c r="G131" s="69" t="str">
        <x:f>IFERROR(MID(CONCATENATE(E131,"]"),SEARCH("-",E131)+1,32),"")</x:f>
      </x:c>
      <x:c r="H131" s="71" t="n">
        <x:f>IF(OR(E131="",E131="В"),"",IF(OR(E131=$B$42,E131=$B$43,E131=$B$44,E131=$B$45,E131=$B$46),INDEX($E$42:$E$46,MATCH(E131,$B$42:$B$46,0)),IFERROR(IF(ISNUMBER(SEARCH(":",F131)),IF(AND(OR((LEN(F131)-1)=4,(LEN(F131)-1)=5),MID(F131,1+(LEN(F131)-1)-2,1)=":",ISNUMBER(VALUE(MID(F131,2,1))),IF((LEN(F131)-1)=5,ISNUMBER(VALUE(MID(F131,3,1))),TRUE),ISNUMBER(VALUE(MID(F131,1+(LEN(F131)-1)-1,1))),ISNUMBER(VALUE(MID(F131,1+(LEN(F131)-1),1))),VALUE(MID(F131,2,(LEN(F131)-1)-3))&lt;24,VALUE(MID(F131,1+(LEN(F131)-1)-1,2))&lt;60),VALUE(MID(F131,2,(LEN(F131)-1)-3))/24+VALUE(MID(F131,1+(LEN(F131)-1)-1,2))/1440,-1),IF(AND((LEN(F131)-1)&gt;=1,(LEN(F131)-1)&lt;=2,ISNUMBER(VALUE(MID(F131,2,1))),IF((LEN(F131)-1)=2,ISNUMBER(VALUE(MID(F131,3,1))),TRUE),VALUE(MID(F131,2,(LEN(F131)-1)))&lt;24),VALUE(MID(F131,2,(LEN(F131)-1)))/24,-1)),-1)))</x:f>
        <x:v>0.4166666666666667</x:v>
      </x:c>
      <x:c r="I131" s="71" t="n">
        <x:f>IF(OR(E131="",E131="В"),"",IF(OR(E131=$B$42,E131=$B$43,E131=$B$44,E131=$B$45,E131=$B$46),INDEX($F$42:$F$46,MATCH(E131,$B$42:$B$46,0)),IFERROR(IF(ISNUMBER(SEARCH(":",G131)),IF(AND(OR((LEN(G131)-1)=4,(LEN(G131)-1)=5),MID(G131,0+(LEN(G131)-1)-2,1)=":",ISNUMBER(VALUE(MID(G131,1,1))),IF((LEN(G131)-1)=5,ISNUMBER(VALUE(MID(G131,2,1))),TRUE),ISNUMBER(VALUE(MID(G131,0+(LEN(G131)-1)-1,1))),ISNUMBER(VALUE(MID(G131,0+(LEN(G131)-1),1))),VALUE(MID(G131,1,(LEN(G131)-1)-3))&lt;24,VALUE(MID(G131,0+(LEN(G131)-1)-1,2))&lt;60),VALUE(MID(G131,1,(LEN(G131)-1)-3))/24+VALUE(MID(G131,0+(LEN(G131)-1)-1,2))/1440,-1),IF(AND((LEN(G131)-1)&gt;=1,(LEN(G131)-1)&lt;=2,ISNUMBER(VALUE(MID(G131,1,1))),IF((LEN(G131)-1)=2,ISNUMBER(VALUE(MID(G131,2,1))),TRUE),VALUE(MID(G131,1,(LEN(G131)-1)))&lt;24),VALUE(MID(G131,1,(LEN(G131)-1)))/24,-1)),-1)))</x:f>
        <x:v>0.75</x:v>
      </x:c>
      <x:c r="J131" s="72" t="n">
        <x:f>IF(OR(E131="",E131="В"),0,IF(OR(E131=$B$42,E131=$B$43,E131=$B$44,E131=$B$45,E131=$B$46),INDEX($G$42:$G$46,MATCH(E131,$B$42:$B$46,0)),$D$7))</x:f>
        <x:v>30</x:v>
      </x:c>
      <x:c r="K131" s="73" t="n">
        <x:f>IF(OR(L131="",L131="Выходной"),0,IF(L131="Готово",ROUND(24*MOD(I131-H131,1)-J131/60,10),"Проверить"))</x:f>
        <x:v>7.5</x:v>
      </x:c>
      <x:c r="L131" s="74" t="str">
        <x:f>IF(E131="","",IF(C131="","Нет дня",IF(E131="В","Выходной",IF(LEN(TRIM($B$14))=0,"Нет имени",IF(COUNTIFS($B$10:$B$33,$B$14)&gt;1,"Повтор имени",IF(OR(E131=$B$42,E131=$B$43,E131=$B$44,E131=$B$45,E131=$B$46),IF(INDEX($I$42:$I$46,MATCH(E131,$B$42:$B$46,0))="Готово","Готово","Проверьте смену"),IF(OR(IFERROR(SEARCH("-",E131),0)=0,IFERROR(SEARCH("-",E131,SEARCH("-",E131)+1),0)&gt;0),"Нет кода",IF(OR(H131&lt;0,I131&lt;0),"Неверное время",IF(H131=I131,"Начало равно концу",IF(NOT(ISNUMBER($D$7)),"Проверьте перерыв",IF(OR($D$7&lt;0,$D$7&lt;&gt;INT($D$7)),"Проверьте перерыв",IF($D$7&gt;=ROUND(MOD(I131-H131,1)*1440,8),"Перерыв не меньше смены","Готово"))))))))))))</x:f>
        <x:v>Готово</x:v>
      </x:c>
      <x:c r="M131" s="3"/>
      <x:c r="N131" s="3"/>
      <x:c r="O131" s="3"/>
      <x:c r="P131" s="3"/>
      <x:c r="Q131" s="3"/>
      <x:c r="R131" s="3"/>
      <x:c r="S131" s="3"/>
      <x:c r="T131" s="3"/>
      <x:c r="U131" s="3"/>
      <x:c r="V131" s="3"/>
      <x:c r="W131" s="3"/>
      <x:c r="X131" s="3"/>
      <x:c r="Y131" s="3"/>
      <x:c r="Z131" s="3"/>
      <x:c r="AA131" s="3"/>
      <x:c r="AB131" s="3"/>
      <x:c r="AC131" s="3"/>
      <x:c r="AD131" s="3"/>
      <x:c r="AE131" s="3"/>
      <x:c r="AF131" s="3"/>
      <x:c r="AG131" s="3"/>
      <x:c r="AH131" s="3"/>
      <x:c r="AI131" s="3"/>
      <x:c r="AJ131" s="3"/>
      <x:c r="AK131" s="3"/>
    </x:row>
    <x:row r="132" ht="30" customHeight="1">
      <x:c r="A132" s="3"/>
      <x:c r="B132" s="69" t="str">
        <x:f>IF($B$14="","",$B$14)</x:f>
        <x:v>Вера</x:v>
      </x:c>
      <x:c r="C132" s="70" t="n">
        <x:f>IF(R$8="","",R$8)</x:f>
        <x:v>46341</x:v>
      </x:c>
      <x:c r="D132" s="69" t="str">
        <x:f>IF(R14="","",R14)</x:f>
        <x:v>Р</x:v>
      </x:c>
      <x:c r="E132" s="69" t="str">
        <x:f>IFERROR(UPPER(CONCATENATE("",SUBSTITUTE(CONCATENATE("",SUBSTITUTE(CONCATENATE("",SUBSTITUTE(TRIM(CONCATENATE("",D132))," ","")),"–","-")),"—","-"))),CONCATENATE("",D132))</x:f>
        <x:v>Р</x:v>
      </x:c>
      <x:c r="F132" s="69" t="str">
        <x:f>IFERROR(LEFT(CONCATENATE("[",E132),SEARCH("-",E132)),"")</x:f>
      </x:c>
      <x:c r="G132" s="69" t="str">
        <x:f>IFERROR(MID(CONCATENATE(E132,"]"),SEARCH("-",E132)+1,32),"")</x:f>
      </x:c>
      <x:c r="H132" s="71" t="n">
        <x:f>IF(OR(E132="",E132="В"),"",IF(OR(E132=$B$42,E132=$B$43,E132=$B$44,E132=$B$45,E132=$B$46),INDEX($E$42:$E$46,MATCH(E132,$B$42:$B$46,0)),IFERROR(IF(ISNUMBER(SEARCH(":",F132)),IF(AND(OR((LEN(F132)-1)=4,(LEN(F132)-1)=5),MID(F132,1+(LEN(F132)-1)-2,1)=":",ISNUMBER(VALUE(MID(F132,2,1))),IF((LEN(F132)-1)=5,ISNUMBER(VALUE(MID(F132,3,1))),TRUE),ISNUMBER(VALUE(MID(F132,1+(LEN(F132)-1)-1,1))),ISNUMBER(VALUE(MID(F132,1+(LEN(F132)-1),1))),VALUE(MID(F132,2,(LEN(F132)-1)-3))&lt;24,VALUE(MID(F132,1+(LEN(F132)-1)-1,2))&lt;60),VALUE(MID(F132,2,(LEN(F132)-1)-3))/24+VALUE(MID(F132,1+(LEN(F132)-1)-1,2))/1440,-1),IF(AND((LEN(F132)-1)&gt;=1,(LEN(F132)-1)&lt;=2,ISNUMBER(VALUE(MID(F132,2,1))),IF((LEN(F132)-1)=2,ISNUMBER(VALUE(MID(F132,3,1))),TRUE),VALUE(MID(F132,2,(LEN(F132)-1)))&lt;24),VALUE(MID(F132,2,(LEN(F132)-1)))/24,-1)),-1)))</x:f>
        <x:v>0.4166666666666667</x:v>
      </x:c>
      <x:c r="I132" s="71" t="n">
        <x:f>IF(OR(E132="",E132="В"),"",IF(OR(E132=$B$42,E132=$B$43,E132=$B$44,E132=$B$45,E132=$B$46),INDEX($F$42:$F$46,MATCH(E132,$B$42:$B$46,0)),IFERROR(IF(ISNUMBER(SEARCH(":",G132)),IF(AND(OR((LEN(G132)-1)=4,(LEN(G132)-1)=5),MID(G132,0+(LEN(G132)-1)-2,1)=":",ISNUMBER(VALUE(MID(G132,1,1))),IF((LEN(G132)-1)=5,ISNUMBER(VALUE(MID(G132,2,1))),TRUE),ISNUMBER(VALUE(MID(G132,0+(LEN(G132)-1)-1,1))),ISNUMBER(VALUE(MID(G132,0+(LEN(G132)-1),1))),VALUE(MID(G132,1,(LEN(G132)-1)-3))&lt;24,VALUE(MID(G132,0+(LEN(G132)-1)-1,2))&lt;60),VALUE(MID(G132,1,(LEN(G132)-1)-3))/24+VALUE(MID(G132,0+(LEN(G132)-1)-1,2))/1440,-1),IF(AND((LEN(G132)-1)&gt;=1,(LEN(G132)-1)&lt;=2,ISNUMBER(VALUE(MID(G132,1,1))),IF((LEN(G132)-1)=2,ISNUMBER(VALUE(MID(G132,2,1))),TRUE),VALUE(MID(G132,1,(LEN(G132)-1)))&lt;24),VALUE(MID(G132,1,(LEN(G132)-1)))/24,-1)),-1)))</x:f>
        <x:v>0.75</x:v>
      </x:c>
      <x:c r="J132" s="72" t="n">
        <x:f>IF(OR(E132="",E132="В"),0,IF(OR(E132=$B$42,E132=$B$43,E132=$B$44,E132=$B$45,E132=$B$46),INDEX($G$42:$G$46,MATCH(E132,$B$42:$B$46,0)),$D$7))</x:f>
        <x:v>30</x:v>
      </x:c>
      <x:c r="K132" s="73" t="n">
        <x:f>IF(OR(L132="",L132="Выходной"),0,IF(L132="Готово",ROUND(24*MOD(I132-H132,1)-J132/60,10),"Проверить"))</x:f>
        <x:v>7.5</x:v>
      </x:c>
      <x:c r="L132" s="74" t="str">
        <x:f>IF(E132="","",IF(C132="","Нет дня",IF(E132="В","Выходной",IF(LEN(TRIM($B$14))=0,"Нет имени",IF(COUNTIFS($B$10:$B$33,$B$14)&gt;1,"Повтор имени",IF(OR(E132=$B$42,E132=$B$43,E132=$B$44,E132=$B$45,E132=$B$46),IF(INDEX($I$42:$I$46,MATCH(E132,$B$42:$B$46,0))="Готово","Готово","Проверьте смену"),IF(OR(IFERROR(SEARCH("-",E132),0)=0,IFERROR(SEARCH("-",E132,SEARCH("-",E132)+1),0)&gt;0),"Нет кода",IF(OR(H132&lt;0,I132&lt;0),"Неверное время",IF(H132=I132,"Начало равно концу",IF(NOT(ISNUMBER($D$7)),"Проверьте перерыв",IF(OR($D$7&lt;0,$D$7&lt;&gt;INT($D$7)),"Проверьте перерыв",IF($D$7&gt;=ROUND(MOD(I132-H132,1)*1440,8),"Перерыв не меньше смены","Готово"))))))))))))</x:f>
        <x:v>Готово</x:v>
      </x:c>
      <x:c r="M132" s="3"/>
      <x:c r="N132" s="3"/>
      <x:c r="O132" s="3"/>
      <x:c r="P132" s="3"/>
      <x:c r="Q132" s="3"/>
      <x:c r="R132" s="3"/>
      <x:c r="S132" s="3"/>
      <x:c r="T132" s="3"/>
      <x:c r="U132" s="3"/>
      <x:c r="V132" s="3"/>
      <x:c r="W132" s="3"/>
      <x:c r="X132" s="3"/>
      <x:c r="Y132" s="3"/>
      <x:c r="Z132" s="3"/>
      <x:c r="AA132" s="3"/>
      <x:c r="AB132" s="3"/>
      <x:c r="AC132" s="3"/>
      <x:c r="AD132" s="3"/>
      <x:c r="AE132" s="3"/>
      <x:c r="AF132" s="3"/>
      <x:c r="AG132" s="3"/>
      <x:c r="AH132" s="3"/>
      <x:c r="AI132" s="3"/>
      <x:c r="AJ132" s="3"/>
      <x:c r="AK132" s="3"/>
    </x:row>
    <x:row r="133" ht="30" customHeight="1">
      <x:c r="A133" s="3"/>
      <x:c r="B133" s="69" t="str">
        <x:f>IF($B$14="","",$B$14)</x:f>
        <x:v>Вера</x:v>
      </x:c>
      <x:c r="C133" s="70" t="n">
        <x:f>IF(S$8="","",S$8)</x:f>
        <x:v>46342</x:v>
      </x:c>
      <x:c r="D133" s="69" t="str">
        <x:f>IF(S14="","",S14)</x:f>
        <x:v>Р</x:v>
      </x:c>
      <x:c r="E133" s="69" t="str">
        <x:f>IFERROR(UPPER(CONCATENATE("",SUBSTITUTE(CONCATENATE("",SUBSTITUTE(CONCATENATE("",SUBSTITUTE(TRIM(CONCATENATE("",D133))," ","")),"–","-")),"—","-"))),CONCATENATE("",D133))</x:f>
        <x:v>Р</x:v>
      </x:c>
      <x:c r="F133" s="69" t="str">
        <x:f>IFERROR(LEFT(CONCATENATE("[",E133),SEARCH("-",E133)),"")</x:f>
      </x:c>
      <x:c r="G133" s="69" t="str">
        <x:f>IFERROR(MID(CONCATENATE(E133,"]"),SEARCH("-",E133)+1,32),"")</x:f>
      </x:c>
      <x:c r="H133" s="71" t="n">
        <x:f>IF(OR(E133="",E133="В"),"",IF(OR(E133=$B$42,E133=$B$43,E133=$B$44,E133=$B$45,E133=$B$46),INDEX($E$42:$E$46,MATCH(E133,$B$42:$B$46,0)),IFERROR(IF(ISNUMBER(SEARCH(":",F133)),IF(AND(OR((LEN(F133)-1)=4,(LEN(F133)-1)=5),MID(F133,1+(LEN(F133)-1)-2,1)=":",ISNUMBER(VALUE(MID(F133,2,1))),IF((LEN(F133)-1)=5,ISNUMBER(VALUE(MID(F133,3,1))),TRUE),ISNUMBER(VALUE(MID(F133,1+(LEN(F133)-1)-1,1))),ISNUMBER(VALUE(MID(F133,1+(LEN(F133)-1),1))),VALUE(MID(F133,2,(LEN(F133)-1)-3))&lt;24,VALUE(MID(F133,1+(LEN(F133)-1)-1,2))&lt;60),VALUE(MID(F133,2,(LEN(F133)-1)-3))/24+VALUE(MID(F133,1+(LEN(F133)-1)-1,2))/1440,-1),IF(AND((LEN(F133)-1)&gt;=1,(LEN(F133)-1)&lt;=2,ISNUMBER(VALUE(MID(F133,2,1))),IF((LEN(F133)-1)=2,ISNUMBER(VALUE(MID(F133,3,1))),TRUE),VALUE(MID(F133,2,(LEN(F133)-1)))&lt;24),VALUE(MID(F133,2,(LEN(F133)-1)))/24,-1)),-1)))</x:f>
        <x:v>0.4166666666666667</x:v>
      </x:c>
      <x:c r="I133" s="71" t="n">
        <x:f>IF(OR(E133="",E133="В"),"",IF(OR(E133=$B$42,E133=$B$43,E133=$B$44,E133=$B$45,E133=$B$46),INDEX($F$42:$F$46,MATCH(E133,$B$42:$B$46,0)),IFERROR(IF(ISNUMBER(SEARCH(":",G133)),IF(AND(OR((LEN(G133)-1)=4,(LEN(G133)-1)=5),MID(G133,0+(LEN(G133)-1)-2,1)=":",ISNUMBER(VALUE(MID(G133,1,1))),IF((LEN(G133)-1)=5,ISNUMBER(VALUE(MID(G133,2,1))),TRUE),ISNUMBER(VALUE(MID(G133,0+(LEN(G133)-1)-1,1))),ISNUMBER(VALUE(MID(G133,0+(LEN(G133)-1),1))),VALUE(MID(G133,1,(LEN(G133)-1)-3))&lt;24,VALUE(MID(G133,0+(LEN(G133)-1)-1,2))&lt;60),VALUE(MID(G133,1,(LEN(G133)-1)-3))/24+VALUE(MID(G133,0+(LEN(G133)-1)-1,2))/1440,-1),IF(AND((LEN(G133)-1)&gt;=1,(LEN(G133)-1)&lt;=2,ISNUMBER(VALUE(MID(G133,1,1))),IF((LEN(G133)-1)=2,ISNUMBER(VALUE(MID(G133,2,1))),TRUE),VALUE(MID(G133,1,(LEN(G133)-1)))&lt;24),VALUE(MID(G133,1,(LEN(G133)-1)))/24,-1)),-1)))</x:f>
        <x:v>0.75</x:v>
      </x:c>
      <x:c r="J133" s="72" t="n">
        <x:f>IF(OR(E133="",E133="В"),0,IF(OR(E133=$B$42,E133=$B$43,E133=$B$44,E133=$B$45,E133=$B$46),INDEX($G$42:$G$46,MATCH(E133,$B$42:$B$46,0)),$D$7))</x:f>
        <x:v>30</x:v>
      </x:c>
      <x:c r="K133" s="73" t="n">
        <x:f>IF(OR(L133="",L133="Выходной"),0,IF(L133="Готово",ROUND(24*MOD(I133-H133,1)-J133/60,10),"Проверить"))</x:f>
        <x:v>7.5</x:v>
      </x:c>
      <x:c r="L133" s="74" t="str">
        <x:f>IF(E133="","",IF(C133="","Нет дня",IF(E133="В","Выходной",IF(LEN(TRIM($B$14))=0,"Нет имени",IF(COUNTIFS($B$10:$B$33,$B$14)&gt;1,"Повтор имени",IF(OR(E133=$B$42,E133=$B$43,E133=$B$44,E133=$B$45,E133=$B$46),IF(INDEX($I$42:$I$46,MATCH(E133,$B$42:$B$46,0))="Готово","Готово","Проверьте смену"),IF(OR(IFERROR(SEARCH("-",E133),0)=0,IFERROR(SEARCH("-",E133,SEARCH("-",E133)+1),0)&gt;0),"Нет кода",IF(OR(H133&lt;0,I133&lt;0),"Неверное время",IF(H133=I133,"Начало равно концу",IF(NOT(ISNUMBER($D$7)),"Проверьте перерыв",IF(OR($D$7&lt;0,$D$7&lt;&gt;INT($D$7)),"Проверьте перерыв",IF($D$7&gt;=ROUND(MOD(I133-H133,1)*1440,8),"Перерыв не меньше смены","Готово"))))))))))))</x:f>
        <x:v>Готово</x:v>
      </x:c>
      <x:c r="M133" s="3"/>
      <x:c r="N133" s="3"/>
      <x:c r="O133" s="3"/>
      <x:c r="P133" s="3"/>
      <x:c r="Q133" s="3"/>
      <x:c r="R133" s="3"/>
      <x:c r="S133" s="3"/>
      <x:c r="T133" s="3"/>
      <x:c r="U133" s="3"/>
      <x:c r="V133" s="3"/>
      <x:c r="W133" s="3"/>
      <x:c r="X133" s="3"/>
      <x:c r="Y133" s="3"/>
      <x:c r="Z133" s="3"/>
      <x:c r="AA133" s="3"/>
      <x:c r="AB133" s="3"/>
      <x:c r="AC133" s="3"/>
      <x:c r="AD133" s="3"/>
      <x:c r="AE133" s="3"/>
      <x:c r="AF133" s="3"/>
      <x:c r="AG133" s="3"/>
      <x:c r="AH133" s="3"/>
      <x:c r="AI133" s="3"/>
      <x:c r="AJ133" s="3"/>
      <x:c r="AK133" s="3"/>
    </x:row>
    <x:row r="134" ht="30" customHeight="1">
      <x:c r="A134" s="3"/>
      <x:c r="B134" s="69" t="str">
        <x:f>IF($B$14="","",$B$14)</x:f>
        <x:v>Вера</x:v>
      </x:c>
      <x:c r="C134" s="70" t="n">
        <x:f>IF(T$8="","",T$8)</x:f>
        <x:v>46343</x:v>
      </x:c>
      <x:c r="D134" s="69" t="str">
        <x:f>IF(T14="","",T14)</x:f>
        <x:v>Р</x:v>
      </x:c>
      <x:c r="E134" s="69" t="str">
        <x:f>IFERROR(UPPER(CONCATENATE("",SUBSTITUTE(CONCATENATE("",SUBSTITUTE(CONCATENATE("",SUBSTITUTE(TRIM(CONCATENATE("",D134))," ","")),"–","-")),"—","-"))),CONCATENATE("",D134))</x:f>
        <x:v>Р</x:v>
      </x:c>
      <x:c r="F134" s="69" t="str">
        <x:f>IFERROR(LEFT(CONCATENATE("[",E134),SEARCH("-",E134)),"")</x:f>
      </x:c>
      <x:c r="G134" s="69" t="str">
        <x:f>IFERROR(MID(CONCATENATE(E134,"]"),SEARCH("-",E134)+1,32),"")</x:f>
      </x:c>
      <x:c r="H134" s="71" t="n">
        <x:f>IF(OR(E134="",E134="В"),"",IF(OR(E134=$B$42,E134=$B$43,E134=$B$44,E134=$B$45,E134=$B$46),INDEX($E$42:$E$46,MATCH(E134,$B$42:$B$46,0)),IFERROR(IF(ISNUMBER(SEARCH(":",F134)),IF(AND(OR((LEN(F134)-1)=4,(LEN(F134)-1)=5),MID(F134,1+(LEN(F134)-1)-2,1)=":",ISNUMBER(VALUE(MID(F134,2,1))),IF((LEN(F134)-1)=5,ISNUMBER(VALUE(MID(F134,3,1))),TRUE),ISNUMBER(VALUE(MID(F134,1+(LEN(F134)-1)-1,1))),ISNUMBER(VALUE(MID(F134,1+(LEN(F134)-1),1))),VALUE(MID(F134,2,(LEN(F134)-1)-3))&lt;24,VALUE(MID(F134,1+(LEN(F134)-1)-1,2))&lt;60),VALUE(MID(F134,2,(LEN(F134)-1)-3))/24+VALUE(MID(F134,1+(LEN(F134)-1)-1,2))/1440,-1),IF(AND((LEN(F134)-1)&gt;=1,(LEN(F134)-1)&lt;=2,ISNUMBER(VALUE(MID(F134,2,1))),IF((LEN(F134)-1)=2,ISNUMBER(VALUE(MID(F134,3,1))),TRUE),VALUE(MID(F134,2,(LEN(F134)-1)))&lt;24),VALUE(MID(F134,2,(LEN(F134)-1)))/24,-1)),-1)))</x:f>
        <x:v>0.4166666666666667</x:v>
      </x:c>
      <x:c r="I134" s="71" t="n">
        <x:f>IF(OR(E134="",E134="В"),"",IF(OR(E134=$B$42,E134=$B$43,E134=$B$44,E134=$B$45,E134=$B$46),INDEX($F$42:$F$46,MATCH(E134,$B$42:$B$46,0)),IFERROR(IF(ISNUMBER(SEARCH(":",G134)),IF(AND(OR((LEN(G134)-1)=4,(LEN(G134)-1)=5),MID(G134,0+(LEN(G134)-1)-2,1)=":",ISNUMBER(VALUE(MID(G134,1,1))),IF((LEN(G134)-1)=5,ISNUMBER(VALUE(MID(G134,2,1))),TRUE),ISNUMBER(VALUE(MID(G134,0+(LEN(G134)-1)-1,1))),ISNUMBER(VALUE(MID(G134,0+(LEN(G134)-1),1))),VALUE(MID(G134,1,(LEN(G134)-1)-3))&lt;24,VALUE(MID(G134,0+(LEN(G134)-1)-1,2))&lt;60),VALUE(MID(G134,1,(LEN(G134)-1)-3))/24+VALUE(MID(G134,0+(LEN(G134)-1)-1,2))/1440,-1),IF(AND((LEN(G134)-1)&gt;=1,(LEN(G134)-1)&lt;=2,ISNUMBER(VALUE(MID(G134,1,1))),IF((LEN(G134)-1)=2,ISNUMBER(VALUE(MID(G134,2,1))),TRUE),VALUE(MID(G134,1,(LEN(G134)-1)))&lt;24),VALUE(MID(G134,1,(LEN(G134)-1)))/24,-1)),-1)))</x:f>
        <x:v>0.75</x:v>
      </x:c>
      <x:c r="J134" s="72" t="n">
        <x:f>IF(OR(E134="",E134="В"),0,IF(OR(E134=$B$42,E134=$B$43,E134=$B$44,E134=$B$45,E134=$B$46),INDEX($G$42:$G$46,MATCH(E134,$B$42:$B$46,0)),$D$7))</x:f>
        <x:v>30</x:v>
      </x:c>
      <x:c r="K134" s="73" t="n">
        <x:f>IF(OR(L134="",L134="Выходной"),0,IF(L134="Готово",ROUND(24*MOD(I134-H134,1)-J134/60,10),"Проверить"))</x:f>
        <x:v>7.5</x:v>
      </x:c>
      <x:c r="L134" s="74" t="str">
        <x:f>IF(E134="","",IF(C134="","Нет дня",IF(E134="В","Выходной",IF(LEN(TRIM($B$14))=0,"Нет имени",IF(COUNTIFS($B$10:$B$33,$B$14)&gt;1,"Повтор имени",IF(OR(E134=$B$42,E134=$B$43,E134=$B$44,E134=$B$45,E134=$B$46),IF(INDEX($I$42:$I$46,MATCH(E134,$B$42:$B$46,0))="Готово","Готово","Проверьте смену"),IF(OR(IFERROR(SEARCH("-",E134),0)=0,IFERROR(SEARCH("-",E134,SEARCH("-",E134)+1),0)&gt;0),"Нет кода",IF(OR(H134&lt;0,I134&lt;0),"Неверное время",IF(H134=I134,"Начало равно концу",IF(NOT(ISNUMBER($D$7)),"Проверьте перерыв",IF(OR($D$7&lt;0,$D$7&lt;&gt;INT($D$7)),"Проверьте перерыв",IF($D$7&gt;=ROUND(MOD(I134-H134,1)*1440,8),"Перерыв не меньше смены","Готово"))))))))))))</x:f>
        <x:v>Готово</x:v>
      </x:c>
      <x:c r="M134" s="3"/>
      <x:c r="N134" s="3"/>
      <x:c r="O134" s="3"/>
      <x:c r="P134" s="3"/>
      <x:c r="Q134" s="3"/>
      <x:c r="R134" s="3"/>
      <x:c r="S134" s="3"/>
      <x:c r="T134" s="3"/>
      <x:c r="U134" s="3"/>
      <x:c r="V134" s="3"/>
      <x:c r="W134" s="3"/>
      <x:c r="X134" s="3"/>
      <x:c r="Y134" s="3"/>
      <x:c r="Z134" s="3"/>
      <x:c r="AA134" s="3"/>
      <x:c r="AB134" s="3"/>
      <x:c r="AC134" s="3"/>
      <x:c r="AD134" s="3"/>
      <x:c r="AE134" s="3"/>
      <x:c r="AF134" s="3"/>
      <x:c r="AG134" s="3"/>
      <x:c r="AH134" s="3"/>
      <x:c r="AI134" s="3"/>
      <x:c r="AJ134" s="3"/>
      <x:c r="AK134" s="3"/>
    </x:row>
    <x:row r="135" ht="30" customHeight="1">
      <x:c r="A135" s="3"/>
      <x:c r="B135" s="69" t="str">
        <x:f>IF($B$14="","",$B$14)</x:f>
        <x:v>Вера</x:v>
      </x:c>
      <x:c r="C135" s="70" t="n">
        <x:f>IF(U$8="","",U$8)</x:f>
        <x:v>46344</x:v>
      </x:c>
      <x:c r="D135" s="69" t="str">
        <x:f>IF(U14="","",U14)</x:f>
        <x:v>В</x:v>
      </x:c>
      <x:c r="E135" s="69" t="str">
        <x:f>IFERROR(UPPER(CONCATENATE("",SUBSTITUTE(CONCATENATE("",SUBSTITUTE(CONCATENATE("",SUBSTITUTE(TRIM(CONCATENATE("",D135))," ","")),"–","-")),"—","-"))),CONCATENATE("",D135))</x:f>
        <x:v>В</x:v>
      </x:c>
      <x:c r="F135" s="69" t="str">
        <x:f>IFERROR(LEFT(CONCATENATE("[",E135),SEARCH("-",E135)),"")</x:f>
      </x:c>
      <x:c r="G135" s="69" t="str">
        <x:f>IFERROR(MID(CONCATENATE(E135,"]"),SEARCH("-",E135)+1,32),"")</x:f>
      </x:c>
      <x:c r="H135" s="71" t="str">
        <x:f>IF(OR(E135="",E135="В"),"",IF(OR(E135=$B$42,E135=$B$43,E135=$B$44,E135=$B$45,E135=$B$46),INDEX($E$42:$E$46,MATCH(E135,$B$42:$B$46,0)),IFERROR(IF(ISNUMBER(SEARCH(":",F135)),IF(AND(OR((LEN(F135)-1)=4,(LEN(F135)-1)=5),MID(F135,1+(LEN(F135)-1)-2,1)=":",ISNUMBER(VALUE(MID(F135,2,1))),IF((LEN(F135)-1)=5,ISNUMBER(VALUE(MID(F135,3,1))),TRUE),ISNUMBER(VALUE(MID(F135,1+(LEN(F135)-1)-1,1))),ISNUMBER(VALUE(MID(F135,1+(LEN(F135)-1),1))),VALUE(MID(F135,2,(LEN(F135)-1)-3))&lt;24,VALUE(MID(F135,1+(LEN(F135)-1)-1,2))&lt;60),VALUE(MID(F135,2,(LEN(F135)-1)-3))/24+VALUE(MID(F135,1+(LEN(F135)-1)-1,2))/1440,-1),IF(AND((LEN(F135)-1)&gt;=1,(LEN(F135)-1)&lt;=2,ISNUMBER(VALUE(MID(F135,2,1))),IF((LEN(F135)-1)=2,ISNUMBER(VALUE(MID(F135,3,1))),TRUE),VALUE(MID(F135,2,(LEN(F135)-1)))&lt;24),VALUE(MID(F135,2,(LEN(F135)-1)))/24,-1)),-1)))</x:f>
      </x:c>
      <x:c r="I135" s="71" t="str">
        <x:f>IF(OR(E135="",E135="В"),"",IF(OR(E135=$B$42,E135=$B$43,E135=$B$44,E135=$B$45,E135=$B$46),INDEX($F$42:$F$46,MATCH(E135,$B$42:$B$46,0)),IFERROR(IF(ISNUMBER(SEARCH(":",G135)),IF(AND(OR((LEN(G135)-1)=4,(LEN(G135)-1)=5),MID(G135,0+(LEN(G135)-1)-2,1)=":",ISNUMBER(VALUE(MID(G135,1,1))),IF((LEN(G135)-1)=5,ISNUMBER(VALUE(MID(G135,2,1))),TRUE),ISNUMBER(VALUE(MID(G135,0+(LEN(G135)-1)-1,1))),ISNUMBER(VALUE(MID(G135,0+(LEN(G135)-1),1))),VALUE(MID(G135,1,(LEN(G135)-1)-3))&lt;24,VALUE(MID(G135,0+(LEN(G135)-1)-1,2))&lt;60),VALUE(MID(G135,1,(LEN(G135)-1)-3))/24+VALUE(MID(G135,0+(LEN(G135)-1)-1,2))/1440,-1),IF(AND((LEN(G135)-1)&gt;=1,(LEN(G135)-1)&lt;=2,ISNUMBER(VALUE(MID(G135,1,1))),IF((LEN(G135)-1)=2,ISNUMBER(VALUE(MID(G135,2,1))),TRUE),VALUE(MID(G135,1,(LEN(G135)-1)))&lt;24),VALUE(MID(G135,1,(LEN(G135)-1)))/24,-1)),-1)))</x:f>
      </x:c>
      <x:c r="J135" s="72" t="n">
        <x:f>IF(OR(E135="",E135="В"),0,IF(OR(E135=$B$42,E135=$B$43,E135=$B$44,E135=$B$45,E135=$B$46),INDEX($G$42:$G$46,MATCH(E135,$B$42:$B$46,0)),$D$7))</x:f>
        <x:v>0</x:v>
      </x:c>
      <x:c r="K135" s="73" t="n">
        <x:f>IF(OR(L135="",L135="Выходной"),0,IF(L135="Готово",ROUND(24*MOD(I135-H135,1)-J135/60,10),"Проверить"))</x:f>
        <x:v>0</x:v>
      </x:c>
      <x:c r="L135" s="74" t="str">
        <x:f>IF(E135="","",IF(C135="","Нет дня",IF(E135="В","Выходной",IF(LEN(TRIM($B$14))=0,"Нет имени",IF(COUNTIFS($B$10:$B$33,$B$14)&gt;1,"Повтор имени",IF(OR(E135=$B$42,E135=$B$43,E135=$B$44,E135=$B$45,E135=$B$46),IF(INDEX($I$42:$I$46,MATCH(E135,$B$42:$B$46,0))="Готово","Готово","Проверьте смену"),IF(OR(IFERROR(SEARCH("-",E135),0)=0,IFERROR(SEARCH("-",E135,SEARCH("-",E135)+1),0)&gt;0),"Нет кода",IF(OR(H135&lt;0,I135&lt;0),"Неверное время",IF(H135=I135,"Начало равно концу",IF(NOT(ISNUMBER($D$7)),"Проверьте перерыв",IF(OR($D$7&lt;0,$D$7&lt;&gt;INT($D$7)),"Проверьте перерыв",IF($D$7&gt;=ROUND(MOD(I135-H135,1)*1440,8),"Перерыв не меньше смены","Готово"))))))))))))</x:f>
        <x:v>Выходной</x:v>
      </x:c>
      <x:c r="M135" s="3"/>
      <x:c r="N135" s="3"/>
      <x:c r="O135" s="3"/>
      <x:c r="P135" s="3"/>
      <x:c r="Q135" s="3"/>
      <x:c r="R135" s="3"/>
      <x:c r="S135" s="3"/>
      <x:c r="T135" s="3"/>
      <x:c r="U135" s="3"/>
      <x:c r="V135" s="3"/>
      <x:c r="W135" s="3"/>
      <x:c r="X135" s="3"/>
      <x:c r="Y135" s="3"/>
      <x:c r="Z135" s="3"/>
      <x:c r="AA135" s="3"/>
      <x:c r="AB135" s="3"/>
      <x:c r="AC135" s="3"/>
      <x:c r="AD135" s="3"/>
      <x:c r="AE135" s="3"/>
      <x:c r="AF135" s="3"/>
      <x:c r="AG135" s="3"/>
      <x:c r="AH135" s="3"/>
      <x:c r="AI135" s="3"/>
      <x:c r="AJ135" s="3"/>
      <x:c r="AK135" s="3"/>
    </x:row>
    <x:row r="136" ht="30" customHeight="1">
      <x:c r="A136" s="3"/>
      <x:c r="B136" s="69" t="str">
        <x:f>IF($B$14="","",$B$14)</x:f>
        <x:v>Вера</x:v>
      </x:c>
      <x:c r="C136" s="70" t="n">
        <x:f>IF(V$8="","",V$8)</x:f>
        <x:v>46345</x:v>
      </x:c>
      <x:c r="D136" s="69" t="str">
        <x:f>IF(V14="","",V14)</x:f>
        <x:v>В</x:v>
      </x:c>
      <x:c r="E136" s="69" t="str">
        <x:f>IFERROR(UPPER(CONCATENATE("",SUBSTITUTE(CONCATENATE("",SUBSTITUTE(CONCATENATE("",SUBSTITUTE(TRIM(CONCATENATE("",D136))," ","")),"–","-")),"—","-"))),CONCATENATE("",D136))</x:f>
        <x:v>В</x:v>
      </x:c>
      <x:c r="F136" s="69" t="str">
        <x:f>IFERROR(LEFT(CONCATENATE("[",E136),SEARCH("-",E136)),"")</x:f>
      </x:c>
      <x:c r="G136" s="69" t="str">
        <x:f>IFERROR(MID(CONCATENATE(E136,"]"),SEARCH("-",E136)+1,32),"")</x:f>
      </x:c>
      <x:c r="H136" s="71" t="str">
        <x:f>IF(OR(E136="",E136="В"),"",IF(OR(E136=$B$42,E136=$B$43,E136=$B$44,E136=$B$45,E136=$B$46),INDEX($E$42:$E$46,MATCH(E136,$B$42:$B$46,0)),IFERROR(IF(ISNUMBER(SEARCH(":",F136)),IF(AND(OR((LEN(F136)-1)=4,(LEN(F136)-1)=5),MID(F136,1+(LEN(F136)-1)-2,1)=":",ISNUMBER(VALUE(MID(F136,2,1))),IF((LEN(F136)-1)=5,ISNUMBER(VALUE(MID(F136,3,1))),TRUE),ISNUMBER(VALUE(MID(F136,1+(LEN(F136)-1)-1,1))),ISNUMBER(VALUE(MID(F136,1+(LEN(F136)-1),1))),VALUE(MID(F136,2,(LEN(F136)-1)-3))&lt;24,VALUE(MID(F136,1+(LEN(F136)-1)-1,2))&lt;60),VALUE(MID(F136,2,(LEN(F136)-1)-3))/24+VALUE(MID(F136,1+(LEN(F136)-1)-1,2))/1440,-1),IF(AND((LEN(F136)-1)&gt;=1,(LEN(F136)-1)&lt;=2,ISNUMBER(VALUE(MID(F136,2,1))),IF((LEN(F136)-1)=2,ISNUMBER(VALUE(MID(F136,3,1))),TRUE),VALUE(MID(F136,2,(LEN(F136)-1)))&lt;24),VALUE(MID(F136,2,(LEN(F136)-1)))/24,-1)),-1)))</x:f>
      </x:c>
      <x:c r="I136" s="71" t="str">
        <x:f>IF(OR(E136="",E136="В"),"",IF(OR(E136=$B$42,E136=$B$43,E136=$B$44,E136=$B$45,E136=$B$46),INDEX($F$42:$F$46,MATCH(E136,$B$42:$B$46,0)),IFERROR(IF(ISNUMBER(SEARCH(":",G136)),IF(AND(OR((LEN(G136)-1)=4,(LEN(G136)-1)=5),MID(G136,0+(LEN(G136)-1)-2,1)=":",ISNUMBER(VALUE(MID(G136,1,1))),IF((LEN(G136)-1)=5,ISNUMBER(VALUE(MID(G136,2,1))),TRUE),ISNUMBER(VALUE(MID(G136,0+(LEN(G136)-1)-1,1))),ISNUMBER(VALUE(MID(G136,0+(LEN(G136)-1),1))),VALUE(MID(G136,1,(LEN(G136)-1)-3))&lt;24,VALUE(MID(G136,0+(LEN(G136)-1)-1,2))&lt;60),VALUE(MID(G136,1,(LEN(G136)-1)-3))/24+VALUE(MID(G136,0+(LEN(G136)-1)-1,2))/1440,-1),IF(AND((LEN(G136)-1)&gt;=1,(LEN(G136)-1)&lt;=2,ISNUMBER(VALUE(MID(G136,1,1))),IF((LEN(G136)-1)=2,ISNUMBER(VALUE(MID(G136,2,1))),TRUE),VALUE(MID(G136,1,(LEN(G136)-1)))&lt;24),VALUE(MID(G136,1,(LEN(G136)-1)))/24,-1)),-1)))</x:f>
      </x:c>
      <x:c r="J136" s="72" t="n">
        <x:f>IF(OR(E136="",E136="В"),0,IF(OR(E136=$B$42,E136=$B$43,E136=$B$44,E136=$B$45,E136=$B$46),INDEX($G$42:$G$46,MATCH(E136,$B$42:$B$46,0)),$D$7))</x:f>
        <x:v>0</x:v>
      </x:c>
      <x:c r="K136" s="73" t="n">
        <x:f>IF(OR(L136="",L136="Выходной"),0,IF(L136="Готово",ROUND(24*MOD(I136-H136,1)-J136/60,10),"Проверить"))</x:f>
        <x:v>0</x:v>
      </x:c>
      <x:c r="L136" s="74" t="str">
        <x:f>IF(E136="","",IF(C136="","Нет дня",IF(E136="В","Выходной",IF(LEN(TRIM($B$14))=0,"Нет имени",IF(COUNTIFS($B$10:$B$33,$B$14)&gt;1,"Повтор имени",IF(OR(E136=$B$42,E136=$B$43,E136=$B$44,E136=$B$45,E136=$B$46),IF(INDEX($I$42:$I$46,MATCH(E136,$B$42:$B$46,0))="Готово","Готово","Проверьте смену"),IF(OR(IFERROR(SEARCH("-",E136),0)=0,IFERROR(SEARCH("-",E136,SEARCH("-",E136)+1),0)&gt;0),"Нет кода",IF(OR(H136&lt;0,I136&lt;0),"Неверное время",IF(H136=I136,"Начало равно концу",IF(NOT(ISNUMBER($D$7)),"Проверьте перерыв",IF(OR($D$7&lt;0,$D$7&lt;&gt;INT($D$7)),"Проверьте перерыв",IF($D$7&gt;=ROUND(MOD(I136-H136,1)*1440,8),"Перерыв не меньше смены","Готово"))))))))))))</x:f>
        <x:v>Выходной</x:v>
      </x:c>
      <x:c r="M136" s="3"/>
      <x:c r="N136" s="3"/>
      <x:c r="O136" s="3"/>
      <x:c r="P136" s="3"/>
      <x:c r="Q136" s="3"/>
      <x:c r="R136" s="3"/>
      <x:c r="S136" s="3"/>
      <x:c r="T136" s="3"/>
      <x:c r="U136" s="3"/>
      <x:c r="V136" s="3"/>
      <x:c r="W136" s="3"/>
      <x:c r="X136" s="3"/>
      <x:c r="Y136" s="3"/>
      <x:c r="Z136" s="3"/>
      <x:c r="AA136" s="3"/>
      <x:c r="AB136" s="3"/>
      <x:c r="AC136" s="3"/>
      <x:c r="AD136" s="3"/>
      <x:c r="AE136" s="3"/>
      <x:c r="AF136" s="3"/>
      <x:c r="AG136" s="3"/>
      <x:c r="AH136" s="3"/>
      <x:c r="AI136" s="3"/>
      <x:c r="AJ136" s="3"/>
      <x:c r="AK136" s="3"/>
    </x:row>
    <x:row r="137" ht="30" customHeight="1">
      <x:c r="A137" s="3"/>
      <x:c r="B137" s="69" t="str">
        <x:f>IF($B$14="","",$B$14)</x:f>
        <x:v>Вера</x:v>
      </x:c>
      <x:c r="C137" s="70" t="n">
        <x:f>IF(W$8="","",W$8)</x:f>
        <x:v>46346</x:v>
      </x:c>
      <x:c r="D137" s="69" t="str">
        <x:f>IF(W14="","",W14)</x:f>
        <x:v>Р</x:v>
      </x:c>
      <x:c r="E137" s="69" t="str">
        <x:f>IFERROR(UPPER(CONCATENATE("",SUBSTITUTE(CONCATENATE("",SUBSTITUTE(CONCATENATE("",SUBSTITUTE(TRIM(CONCATENATE("",D137))," ","")),"–","-")),"—","-"))),CONCATENATE("",D137))</x:f>
        <x:v>Р</x:v>
      </x:c>
      <x:c r="F137" s="69" t="str">
        <x:f>IFERROR(LEFT(CONCATENATE("[",E137),SEARCH("-",E137)),"")</x:f>
      </x:c>
      <x:c r="G137" s="69" t="str">
        <x:f>IFERROR(MID(CONCATENATE(E137,"]"),SEARCH("-",E137)+1,32),"")</x:f>
      </x:c>
      <x:c r="H137" s="71" t="n">
        <x:f>IF(OR(E137="",E137="В"),"",IF(OR(E137=$B$42,E137=$B$43,E137=$B$44,E137=$B$45,E137=$B$46),INDEX($E$42:$E$46,MATCH(E137,$B$42:$B$46,0)),IFERROR(IF(ISNUMBER(SEARCH(":",F137)),IF(AND(OR((LEN(F137)-1)=4,(LEN(F137)-1)=5),MID(F137,1+(LEN(F137)-1)-2,1)=":",ISNUMBER(VALUE(MID(F137,2,1))),IF((LEN(F137)-1)=5,ISNUMBER(VALUE(MID(F137,3,1))),TRUE),ISNUMBER(VALUE(MID(F137,1+(LEN(F137)-1)-1,1))),ISNUMBER(VALUE(MID(F137,1+(LEN(F137)-1),1))),VALUE(MID(F137,2,(LEN(F137)-1)-3))&lt;24,VALUE(MID(F137,1+(LEN(F137)-1)-1,2))&lt;60),VALUE(MID(F137,2,(LEN(F137)-1)-3))/24+VALUE(MID(F137,1+(LEN(F137)-1)-1,2))/1440,-1),IF(AND((LEN(F137)-1)&gt;=1,(LEN(F137)-1)&lt;=2,ISNUMBER(VALUE(MID(F137,2,1))),IF((LEN(F137)-1)=2,ISNUMBER(VALUE(MID(F137,3,1))),TRUE),VALUE(MID(F137,2,(LEN(F137)-1)))&lt;24),VALUE(MID(F137,2,(LEN(F137)-1)))/24,-1)),-1)))</x:f>
        <x:v>0.4166666666666667</x:v>
      </x:c>
      <x:c r="I137" s="71" t="n">
        <x:f>IF(OR(E137="",E137="В"),"",IF(OR(E137=$B$42,E137=$B$43,E137=$B$44,E137=$B$45,E137=$B$46),INDEX($F$42:$F$46,MATCH(E137,$B$42:$B$46,0)),IFERROR(IF(ISNUMBER(SEARCH(":",G137)),IF(AND(OR((LEN(G137)-1)=4,(LEN(G137)-1)=5),MID(G137,0+(LEN(G137)-1)-2,1)=":",ISNUMBER(VALUE(MID(G137,1,1))),IF((LEN(G137)-1)=5,ISNUMBER(VALUE(MID(G137,2,1))),TRUE),ISNUMBER(VALUE(MID(G137,0+(LEN(G137)-1)-1,1))),ISNUMBER(VALUE(MID(G137,0+(LEN(G137)-1),1))),VALUE(MID(G137,1,(LEN(G137)-1)-3))&lt;24,VALUE(MID(G137,0+(LEN(G137)-1)-1,2))&lt;60),VALUE(MID(G137,1,(LEN(G137)-1)-3))/24+VALUE(MID(G137,0+(LEN(G137)-1)-1,2))/1440,-1),IF(AND((LEN(G137)-1)&gt;=1,(LEN(G137)-1)&lt;=2,ISNUMBER(VALUE(MID(G137,1,1))),IF((LEN(G137)-1)=2,ISNUMBER(VALUE(MID(G137,2,1))),TRUE),VALUE(MID(G137,1,(LEN(G137)-1)))&lt;24),VALUE(MID(G137,1,(LEN(G137)-1)))/24,-1)),-1)))</x:f>
        <x:v>0.75</x:v>
      </x:c>
      <x:c r="J137" s="72" t="n">
        <x:f>IF(OR(E137="",E137="В"),0,IF(OR(E137=$B$42,E137=$B$43,E137=$B$44,E137=$B$45,E137=$B$46),INDEX($G$42:$G$46,MATCH(E137,$B$42:$B$46,0)),$D$7))</x:f>
        <x:v>30</x:v>
      </x:c>
      <x:c r="K137" s="73" t="n">
        <x:f>IF(OR(L137="",L137="Выходной"),0,IF(L137="Готово",ROUND(24*MOD(I137-H137,1)-J137/60,10),"Проверить"))</x:f>
        <x:v>7.5</x:v>
      </x:c>
      <x:c r="L137" s="74" t="str">
        <x:f>IF(E137="","",IF(C137="","Нет дня",IF(E137="В","Выходной",IF(LEN(TRIM($B$14))=0,"Нет имени",IF(COUNTIFS($B$10:$B$33,$B$14)&gt;1,"Повтор имени",IF(OR(E137=$B$42,E137=$B$43,E137=$B$44,E137=$B$45,E137=$B$46),IF(INDEX($I$42:$I$46,MATCH(E137,$B$42:$B$46,0))="Готово","Готово","Проверьте смену"),IF(OR(IFERROR(SEARCH("-",E137),0)=0,IFERROR(SEARCH("-",E137,SEARCH("-",E137)+1),0)&gt;0),"Нет кода",IF(OR(H137&lt;0,I137&lt;0),"Неверное время",IF(H137=I137,"Начало равно концу",IF(NOT(ISNUMBER($D$7)),"Проверьте перерыв",IF(OR($D$7&lt;0,$D$7&lt;&gt;INT($D$7)),"Проверьте перерыв",IF($D$7&gt;=ROUND(MOD(I137-H137,1)*1440,8),"Перерыв не меньше смены","Готово"))))))))))))</x:f>
        <x:v>Готово</x:v>
      </x:c>
      <x:c r="M137" s="3"/>
      <x:c r="N137" s="3"/>
      <x:c r="O137" s="3"/>
      <x:c r="P137" s="3"/>
      <x:c r="Q137" s="3"/>
      <x:c r="R137" s="3"/>
      <x:c r="S137" s="3"/>
      <x:c r="T137" s="3"/>
      <x:c r="U137" s="3"/>
      <x:c r="V137" s="3"/>
      <x:c r="W137" s="3"/>
      <x:c r="X137" s="3"/>
      <x:c r="Y137" s="3"/>
      <x:c r="Z137" s="3"/>
      <x:c r="AA137" s="3"/>
      <x:c r="AB137" s="3"/>
      <x:c r="AC137" s="3"/>
      <x:c r="AD137" s="3"/>
      <x:c r="AE137" s="3"/>
      <x:c r="AF137" s="3"/>
      <x:c r="AG137" s="3"/>
      <x:c r="AH137" s="3"/>
      <x:c r="AI137" s="3"/>
      <x:c r="AJ137" s="3"/>
      <x:c r="AK137" s="3"/>
    </x:row>
    <x:row r="138" ht="30" customHeight="1">
      <x:c r="A138" s="3"/>
      <x:c r="B138" s="69" t="str">
        <x:f>IF($B$14="","",$B$14)</x:f>
        <x:v>Вера</x:v>
      </x:c>
      <x:c r="C138" s="70" t="n">
        <x:f>IF(X$8="","",X$8)</x:f>
        <x:v>46347</x:v>
      </x:c>
      <x:c r="D138" s="69" t="str">
        <x:f>IF(X14="","",X14)</x:f>
        <x:v>Р</x:v>
      </x:c>
      <x:c r="E138" s="69" t="str">
        <x:f>IFERROR(UPPER(CONCATENATE("",SUBSTITUTE(CONCATENATE("",SUBSTITUTE(CONCATENATE("",SUBSTITUTE(TRIM(CONCATENATE("",D138))," ","")),"–","-")),"—","-"))),CONCATENATE("",D138))</x:f>
        <x:v>Р</x:v>
      </x:c>
      <x:c r="F138" s="69" t="str">
        <x:f>IFERROR(LEFT(CONCATENATE("[",E138),SEARCH("-",E138)),"")</x:f>
      </x:c>
      <x:c r="G138" s="69" t="str">
        <x:f>IFERROR(MID(CONCATENATE(E138,"]"),SEARCH("-",E138)+1,32),"")</x:f>
      </x:c>
      <x:c r="H138" s="71" t="n">
        <x:f>IF(OR(E138="",E138="В"),"",IF(OR(E138=$B$42,E138=$B$43,E138=$B$44,E138=$B$45,E138=$B$46),INDEX($E$42:$E$46,MATCH(E138,$B$42:$B$46,0)),IFERROR(IF(ISNUMBER(SEARCH(":",F138)),IF(AND(OR((LEN(F138)-1)=4,(LEN(F138)-1)=5),MID(F138,1+(LEN(F138)-1)-2,1)=":",ISNUMBER(VALUE(MID(F138,2,1))),IF((LEN(F138)-1)=5,ISNUMBER(VALUE(MID(F138,3,1))),TRUE),ISNUMBER(VALUE(MID(F138,1+(LEN(F138)-1)-1,1))),ISNUMBER(VALUE(MID(F138,1+(LEN(F138)-1),1))),VALUE(MID(F138,2,(LEN(F138)-1)-3))&lt;24,VALUE(MID(F138,1+(LEN(F138)-1)-1,2))&lt;60),VALUE(MID(F138,2,(LEN(F138)-1)-3))/24+VALUE(MID(F138,1+(LEN(F138)-1)-1,2))/1440,-1),IF(AND((LEN(F138)-1)&gt;=1,(LEN(F138)-1)&lt;=2,ISNUMBER(VALUE(MID(F138,2,1))),IF((LEN(F138)-1)=2,ISNUMBER(VALUE(MID(F138,3,1))),TRUE),VALUE(MID(F138,2,(LEN(F138)-1)))&lt;24),VALUE(MID(F138,2,(LEN(F138)-1)))/24,-1)),-1)))</x:f>
        <x:v>0.4166666666666667</x:v>
      </x:c>
      <x:c r="I138" s="71" t="n">
        <x:f>IF(OR(E138="",E138="В"),"",IF(OR(E138=$B$42,E138=$B$43,E138=$B$44,E138=$B$45,E138=$B$46),INDEX($F$42:$F$46,MATCH(E138,$B$42:$B$46,0)),IFERROR(IF(ISNUMBER(SEARCH(":",G138)),IF(AND(OR((LEN(G138)-1)=4,(LEN(G138)-1)=5),MID(G138,0+(LEN(G138)-1)-2,1)=":",ISNUMBER(VALUE(MID(G138,1,1))),IF((LEN(G138)-1)=5,ISNUMBER(VALUE(MID(G138,2,1))),TRUE),ISNUMBER(VALUE(MID(G138,0+(LEN(G138)-1)-1,1))),ISNUMBER(VALUE(MID(G138,0+(LEN(G138)-1),1))),VALUE(MID(G138,1,(LEN(G138)-1)-3))&lt;24,VALUE(MID(G138,0+(LEN(G138)-1)-1,2))&lt;60),VALUE(MID(G138,1,(LEN(G138)-1)-3))/24+VALUE(MID(G138,0+(LEN(G138)-1)-1,2))/1440,-1),IF(AND((LEN(G138)-1)&gt;=1,(LEN(G138)-1)&lt;=2,ISNUMBER(VALUE(MID(G138,1,1))),IF((LEN(G138)-1)=2,ISNUMBER(VALUE(MID(G138,2,1))),TRUE),VALUE(MID(G138,1,(LEN(G138)-1)))&lt;24),VALUE(MID(G138,1,(LEN(G138)-1)))/24,-1)),-1)))</x:f>
        <x:v>0.75</x:v>
      </x:c>
      <x:c r="J138" s="72" t="n">
        <x:f>IF(OR(E138="",E138="В"),0,IF(OR(E138=$B$42,E138=$B$43,E138=$B$44,E138=$B$45,E138=$B$46),INDEX($G$42:$G$46,MATCH(E138,$B$42:$B$46,0)),$D$7))</x:f>
        <x:v>30</x:v>
      </x:c>
      <x:c r="K138" s="73" t="n">
        <x:f>IF(OR(L138="",L138="Выходной"),0,IF(L138="Готово",ROUND(24*MOD(I138-H138,1)-J138/60,10),"Проверить"))</x:f>
        <x:v>7.5</x:v>
      </x:c>
      <x:c r="L138" s="74" t="str">
        <x:f>IF(E138="","",IF(C138="","Нет дня",IF(E138="В","Выходной",IF(LEN(TRIM($B$14))=0,"Нет имени",IF(COUNTIFS($B$10:$B$33,$B$14)&gt;1,"Повтор имени",IF(OR(E138=$B$42,E138=$B$43,E138=$B$44,E138=$B$45,E138=$B$46),IF(INDEX($I$42:$I$46,MATCH(E138,$B$42:$B$46,0))="Готово","Готово","Проверьте смену"),IF(OR(IFERROR(SEARCH("-",E138),0)=0,IFERROR(SEARCH("-",E138,SEARCH("-",E138)+1),0)&gt;0),"Нет кода",IF(OR(H138&lt;0,I138&lt;0),"Неверное время",IF(H138=I138,"Начало равно концу",IF(NOT(ISNUMBER($D$7)),"Проверьте перерыв",IF(OR($D$7&lt;0,$D$7&lt;&gt;INT($D$7)),"Проверьте перерыв",IF($D$7&gt;=ROUND(MOD(I138-H138,1)*1440,8),"Перерыв не меньше смены","Готово"))))))))))))</x:f>
        <x:v>Готово</x:v>
      </x:c>
      <x:c r="M138" s="3"/>
      <x:c r="N138" s="3"/>
      <x:c r="O138" s="3"/>
      <x:c r="P138" s="3"/>
      <x:c r="Q138" s="3"/>
      <x:c r="R138" s="3"/>
      <x:c r="S138" s="3"/>
      <x:c r="T138" s="3"/>
      <x:c r="U138" s="3"/>
      <x:c r="V138" s="3"/>
      <x:c r="W138" s="3"/>
      <x:c r="X138" s="3"/>
      <x:c r="Y138" s="3"/>
      <x:c r="Z138" s="3"/>
      <x:c r="AA138" s="3"/>
      <x:c r="AB138" s="3"/>
      <x:c r="AC138" s="3"/>
      <x:c r="AD138" s="3"/>
      <x:c r="AE138" s="3"/>
      <x:c r="AF138" s="3"/>
      <x:c r="AG138" s="3"/>
      <x:c r="AH138" s="3"/>
      <x:c r="AI138" s="3"/>
      <x:c r="AJ138" s="3"/>
      <x:c r="AK138" s="3"/>
    </x:row>
    <x:row r="139" ht="30" customHeight="1">
      <x:c r="A139" s="3"/>
      <x:c r="B139" s="69" t="str">
        <x:f>IF($B$14="","",$B$14)</x:f>
        <x:v>Вера</x:v>
      </x:c>
      <x:c r="C139" s="70" t="n">
        <x:f>IF(Y$8="","",Y$8)</x:f>
        <x:v>46348</x:v>
      </x:c>
      <x:c r="D139" s="69" t="str">
        <x:f>IF(Y14="","",Y14)</x:f>
        <x:v>Р</x:v>
      </x:c>
      <x:c r="E139" s="69" t="str">
        <x:f>IFERROR(UPPER(CONCATENATE("",SUBSTITUTE(CONCATENATE("",SUBSTITUTE(CONCATENATE("",SUBSTITUTE(TRIM(CONCATENATE("",D139))," ","")),"–","-")),"—","-"))),CONCATENATE("",D139))</x:f>
        <x:v>Р</x:v>
      </x:c>
      <x:c r="F139" s="69" t="str">
        <x:f>IFERROR(LEFT(CONCATENATE("[",E139),SEARCH("-",E139)),"")</x:f>
      </x:c>
      <x:c r="G139" s="69" t="str">
        <x:f>IFERROR(MID(CONCATENATE(E139,"]"),SEARCH("-",E139)+1,32),"")</x:f>
      </x:c>
      <x:c r="H139" s="71" t="n">
        <x:f>IF(OR(E139="",E139="В"),"",IF(OR(E139=$B$42,E139=$B$43,E139=$B$44,E139=$B$45,E139=$B$46),INDEX($E$42:$E$46,MATCH(E139,$B$42:$B$46,0)),IFERROR(IF(ISNUMBER(SEARCH(":",F139)),IF(AND(OR((LEN(F139)-1)=4,(LEN(F139)-1)=5),MID(F139,1+(LEN(F139)-1)-2,1)=":",ISNUMBER(VALUE(MID(F139,2,1))),IF((LEN(F139)-1)=5,ISNUMBER(VALUE(MID(F139,3,1))),TRUE),ISNUMBER(VALUE(MID(F139,1+(LEN(F139)-1)-1,1))),ISNUMBER(VALUE(MID(F139,1+(LEN(F139)-1),1))),VALUE(MID(F139,2,(LEN(F139)-1)-3))&lt;24,VALUE(MID(F139,1+(LEN(F139)-1)-1,2))&lt;60),VALUE(MID(F139,2,(LEN(F139)-1)-3))/24+VALUE(MID(F139,1+(LEN(F139)-1)-1,2))/1440,-1),IF(AND((LEN(F139)-1)&gt;=1,(LEN(F139)-1)&lt;=2,ISNUMBER(VALUE(MID(F139,2,1))),IF((LEN(F139)-1)=2,ISNUMBER(VALUE(MID(F139,3,1))),TRUE),VALUE(MID(F139,2,(LEN(F139)-1)))&lt;24),VALUE(MID(F139,2,(LEN(F139)-1)))/24,-1)),-1)))</x:f>
        <x:v>0.4166666666666667</x:v>
      </x:c>
      <x:c r="I139" s="71" t="n">
        <x:f>IF(OR(E139="",E139="В"),"",IF(OR(E139=$B$42,E139=$B$43,E139=$B$44,E139=$B$45,E139=$B$46),INDEX($F$42:$F$46,MATCH(E139,$B$42:$B$46,0)),IFERROR(IF(ISNUMBER(SEARCH(":",G139)),IF(AND(OR((LEN(G139)-1)=4,(LEN(G139)-1)=5),MID(G139,0+(LEN(G139)-1)-2,1)=":",ISNUMBER(VALUE(MID(G139,1,1))),IF((LEN(G139)-1)=5,ISNUMBER(VALUE(MID(G139,2,1))),TRUE),ISNUMBER(VALUE(MID(G139,0+(LEN(G139)-1)-1,1))),ISNUMBER(VALUE(MID(G139,0+(LEN(G139)-1),1))),VALUE(MID(G139,1,(LEN(G139)-1)-3))&lt;24,VALUE(MID(G139,0+(LEN(G139)-1)-1,2))&lt;60),VALUE(MID(G139,1,(LEN(G139)-1)-3))/24+VALUE(MID(G139,0+(LEN(G139)-1)-1,2))/1440,-1),IF(AND((LEN(G139)-1)&gt;=1,(LEN(G139)-1)&lt;=2,ISNUMBER(VALUE(MID(G139,1,1))),IF((LEN(G139)-1)=2,ISNUMBER(VALUE(MID(G139,2,1))),TRUE),VALUE(MID(G139,1,(LEN(G139)-1)))&lt;24),VALUE(MID(G139,1,(LEN(G139)-1)))/24,-1)),-1)))</x:f>
        <x:v>0.75</x:v>
      </x:c>
      <x:c r="J139" s="72" t="n">
        <x:f>IF(OR(E139="",E139="В"),0,IF(OR(E139=$B$42,E139=$B$43,E139=$B$44,E139=$B$45,E139=$B$46),INDEX($G$42:$G$46,MATCH(E139,$B$42:$B$46,0)),$D$7))</x:f>
        <x:v>30</x:v>
      </x:c>
      <x:c r="K139" s="73" t="n">
        <x:f>IF(OR(L139="",L139="Выходной"),0,IF(L139="Готово",ROUND(24*MOD(I139-H139,1)-J139/60,10),"Проверить"))</x:f>
        <x:v>7.5</x:v>
      </x:c>
      <x:c r="L139" s="74" t="str">
        <x:f>IF(E139="","",IF(C139="","Нет дня",IF(E139="В","Выходной",IF(LEN(TRIM($B$14))=0,"Нет имени",IF(COUNTIFS($B$10:$B$33,$B$14)&gt;1,"Повтор имени",IF(OR(E139=$B$42,E139=$B$43,E139=$B$44,E139=$B$45,E139=$B$46),IF(INDEX($I$42:$I$46,MATCH(E139,$B$42:$B$46,0))="Готово","Готово","Проверьте смену"),IF(OR(IFERROR(SEARCH("-",E139),0)=0,IFERROR(SEARCH("-",E139,SEARCH("-",E139)+1),0)&gt;0),"Нет кода",IF(OR(H139&lt;0,I139&lt;0),"Неверное время",IF(H139=I139,"Начало равно концу",IF(NOT(ISNUMBER($D$7)),"Проверьте перерыв",IF(OR($D$7&lt;0,$D$7&lt;&gt;INT($D$7)),"Проверьте перерыв",IF($D$7&gt;=ROUND(MOD(I139-H139,1)*1440,8),"Перерыв не меньше смены","Готово"))))))))))))</x:f>
        <x:v>Готово</x:v>
      </x:c>
      <x:c r="M139" s="3"/>
      <x:c r="N139" s="3"/>
      <x:c r="O139" s="3"/>
      <x:c r="P139" s="3"/>
      <x:c r="Q139" s="3"/>
      <x:c r="R139" s="3"/>
      <x:c r="S139" s="3"/>
      <x:c r="T139" s="3"/>
      <x:c r="U139" s="3"/>
      <x:c r="V139" s="3"/>
      <x:c r="W139" s="3"/>
      <x:c r="X139" s="3"/>
      <x:c r="Y139" s="3"/>
      <x:c r="Z139" s="3"/>
      <x:c r="AA139" s="3"/>
      <x:c r="AB139" s="3"/>
      <x:c r="AC139" s="3"/>
      <x:c r="AD139" s="3"/>
      <x:c r="AE139" s="3"/>
      <x:c r="AF139" s="3"/>
      <x:c r="AG139" s="3"/>
      <x:c r="AH139" s="3"/>
      <x:c r="AI139" s="3"/>
      <x:c r="AJ139" s="3"/>
      <x:c r="AK139" s="3"/>
    </x:row>
    <x:row r="140" ht="30" customHeight="1">
      <x:c r="A140" s="3"/>
      <x:c r="B140" s="69" t="str">
        <x:f>IF($B$14="","",$B$14)</x:f>
        <x:v>Вера</x:v>
      </x:c>
      <x:c r="C140" s="70" t="n">
        <x:f>IF(Z$8="","",Z$8)</x:f>
        <x:v>46349</x:v>
      </x:c>
      <x:c r="D140" s="69" t="str">
        <x:f>IF(Z14="","",Z14)</x:f>
        <x:v>Р</x:v>
      </x:c>
      <x:c r="E140" s="69" t="str">
        <x:f>IFERROR(UPPER(CONCATENATE("",SUBSTITUTE(CONCATENATE("",SUBSTITUTE(CONCATENATE("",SUBSTITUTE(TRIM(CONCATENATE("",D140))," ","")),"–","-")),"—","-"))),CONCATENATE("",D140))</x:f>
        <x:v>Р</x:v>
      </x:c>
      <x:c r="F140" s="69" t="str">
        <x:f>IFERROR(LEFT(CONCATENATE("[",E140),SEARCH("-",E140)),"")</x:f>
      </x:c>
      <x:c r="G140" s="69" t="str">
        <x:f>IFERROR(MID(CONCATENATE(E140,"]"),SEARCH("-",E140)+1,32),"")</x:f>
      </x:c>
      <x:c r="H140" s="71" t="n">
        <x:f>IF(OR(E140="",E140="В"),"",IF(OR(E140=$B$42,E140=$B$43,E140=$B$44,E140=$B$45,E140=$B$46),INDEX($E$42:$E$46,MATCH(E140,$B$42:$B$46,0)),IFERROR(IF(ISNUMBER(SEARCH(":",F140)),IF(AND(OR((LEN(F140)-1)=4,(LEN(F140)-1)=5),MID(F140,1+(LEN(F140)-1)-2,1)=":",ISNUMBER(VALUE(MID(F140,2,1))),IF((LEN(F140)-1)=5,ISNUMBER(VALUE(MID(F140,3,1))),TRUE),ISNUMBER(VALUE(MID(F140,1+(LEN(F140)-1)-1,1))),ISNUMBER(VALUE(MID(F140,1+(LEN(F140)-1),1))),VALUE(MID(F140,2,(LEN(F140)-1)-3))&lt;24,VALUE(MID(F140,1+(LEN(F140)-1)-1,2))&lt;60),VALUE(MID(F140,2,(LEN(F140)-1)-3))/24+VALUE(MID(F140,1+(LEN(F140)-1)-1,2))/1440,-1),IF(AND((LEN(F140)-1)&gt;=1,(LEN(F140)-1)&lt;=2,ISNUMBER(VALUE(MID(F140,2,1))),IF((LEN(F140)-1)=2,ISNUMBER(VALUE(MID(F140,3,1))),TRUE),VALUE(MID(F140,2,(LEN(F140)-1)))&lt;24),VALUE(MID(F140,2,(LEN(F140)-1)))/24,-1)),-1)))</x:f>
        <x:v>0.4166666666666667</x:v>
      </x:c>
      <x:c r="I140" s="71" t="n">
        <x:f>IF(OR(E140="",E140="В"),"",IF(OR(E140=$B$42,E140=$B$43,E140=$B$44,E140=$B$45,E140=$B$46),INDEX($F$42:$F$46,MATCH(E140,$B$42:$B$46,0)),IFERROR(IF(ISNUMBER(SEARCH(":",G140)),IF(AND(OR((LEN(G140)-1)=4,(LEN(G140)-1)=5),MID(G140,0+(LEN(G140)-1)-2,1)=":",ISNUMBER(VALUE(MID(G140,1,1))),IF((LEN(G140)-1)=5,ISNUMBER(VALUE(MID(G140,2,1))),TRUE),ISNUMBER(VALUE(MID(G140,0+(LEN(G140)-1)-1,1))),ISNUMBER(VALUE(MID(G140,0+(LEN(G140)-1),1))),VALUE(MID(G140,1,(LEN(G140)-1)-3))&lt;24,VALUE(MID(G140,0+(LEN(G140)-1)-1,2))&lt;60),VALUE(MID(G140,1,(LEN(G140)-1)-3))/24+VALUE(MID(G140,0+(LEN(G140)-1)-1,2))/1440,-1),IF(AND((LEN(G140)-1)&gt;=1,(LEN(G140)-1)&lt;=2,ISNUMBER(VALUE(MID(G140,1,1))),IF((LEN(G140)-1)=2,ISNUMBER(VALUE(MID(G140,2,1))),TRUE),VALUE(MID(G140,1,(LEN(G140)-1)))&lt;24),VALUE(MID(G140,1,(LEN(G140)-1)))/24,-1)),-1)))</x:f>
        <x:v>0.75</x:v>
      </x:c>
      <x:c r="J140" s="72" t="n">
        <x:f>IF(OR(E140="",E140="В"),0,IF(OR(E140=$B$42,E140=$B$43,E140=$B$44,E140=$B$45,E140=$B$46),INDEX($G$42:$G$46,MATCH(E140,$B$42:$B$46,0)),$D$7))</x:f>
        <x:v>30</x:v>
      </x:c>
      <x:c r="K140" s="73" t="n">
        <x:f>IF(OR(L140="",L140="Выходной"),0,IF(L140="Готово",ROUND(24*MOD(I140-H140,1)-J140/60,10),"Проверить"))</x:f>
        <x:v>7.5</x:v>
      </x:c>
      <x:c r="L140" s="74" t="str">
        <x:f>IF(E140="","",IF(C140="","Нет дня",IF(E140="В","Выходной",IF(LEN(TRIM($B$14))=0,"Нет имени",IF(COUNTIFS($B$10:$B$33,$B$14)&gt;1,"Повтор имени",IF(OR(E140=$B$42,E140=$B$43,E140=$B$44,E140=$B$45,E140=$B$46),IF(INDEX($I$42:$I$46,MATCH(E140,$B$42:$B$46,0))="Готово","Готово","Проверьте смену"),IF(OR(IFERROR(SEARCH("-",E140),0)=0,IFERROR(SEARCH("-",E140,SEARCH("-",E140)+1),0)&gt;0),"Нет кода",IF(OR(H140&lt;0,I140&lt;0),"Неверное время",IF(H140=I140,"Начало равно концу",IF(NOT(ISNUMBER($D$7)),"Проверьте перерыв",IF(OR($D$7&lt;0,$D$7&lt;&gt;INT($D$7)),"Проверьте перерыв",IF($D$7&gt;=ROUND(MOD(I140-H140,1)*1440,8),"Перерыв не меньше смены","Готово"))))))))))))</x:f>
        <x:v>Готово</x:v>
      </x:c>
      <x:c r="M140" s="3"/>
      <x:c r="N140" s="3"/>
      <x:c r="O140" s="3"/>
      <x:c r="P140" s="3"/>
      <x:c r="Q140" s="3"/>
      <x:c r="R140" s="3"/>
      <x:c r="S140" s="3"/>
      <x:c r="T140" s="3"/>
      <x:c r="U140" s="3"/>
      <x:c r="V140" s="3"/>
      <x:c r="W140" s="3"/>
      <x:c r="X140" s="3"/>
      <x:c r="Y140" s="3"/>
      <x:c r="Z140" s="3"/>
      <x:c r="AA140" s="3"/>
      <x:c r="AB140" s="3"/>
      <x:c r="AC140" s="3"/>
      <x:c r="AD140" s="3"/>
      <x:c r="AE140" s="3"/>
      <x:c r="AF140" s="3"/>
      <x:c r="AG140" s="3"/>
      <x:c r="AH140" s="3"/>
      <x:c r="AI140" s="3"/>
      <x:c r="AJ140" s="3"/>
      <x:c r="AK140" s="3"/>
    </x:row>
    <x:row r="141" ht="30" customHeight="1">
      <x:c r="A141" s="3"/>
      <x:c r="B141" s="69" t="str">
        <x:f>IF($B$14="","",$B$14)</x:f>
        <x:v>Вера</x:v>
      </x:c>
      <x:c r="C141" s="70" t="n">
        <x:f>IF(AA$8="","",AA$8)</x:f>
        <x:v>46350</x:v>
      </x:c>
      <x:c r="D141" s="69" t="str">
        <x:f>IF(AA14="","",AA14)</x:f>
        <x:v>Р</x:v>
      </x:c>
      <x:c r="E141" s="69" t="str">
        <x:f>IFERROR(UPPER(CONCATENATE("",SUBSTITUTE(CONCATENATE("",SUBSTITUTE(CONCATENATE("",SUBSTITUTE(TRIM(CONCATENATE("",D141))," ","")),"–","-")),"—","-"))),CONCATENATE("",D141))</x:f>
        <x:v>Р</x:v>
      </x:c>
      <x:c r="F141" s="69" t="str">
        <x:f>IFERROR(LEFT(CONCATENATE("[",E141),SEARCH("-",E141)),"")</x:f>
      </x:c>
      <x:c r="G141" s="69" t="str">
        <x:f>IFERROR(MID(CONCATENATE(E141,"]"),SEARCH("-",E141)+1,32),"")</x:f>
      </x:c>
      <x:c r="H141" s="71" t="n">
        <x:f>IF(OR(E141="",E141="В"),"",IF(OR(E141=$B$42,E141=$B$43,E141=$B$44,E141=$B$45,E141=$B$46),INDEX($E$42:$E$46,MATCH(E141,$B$42:$B$46,0)),IFERROR(IF(ISNUMBER(SEARCH(":",F141)),IF(AND(OR((LEN(F141)-1)=4,(LEN(F141)-1)=5),MID(F141,1+(LEN(F141)-1)-2,1)=":",ISNUMBER(VALUE(MID(F141,2,1))),IF((LEN(F141)-1)=5,ISNUMBER(VALUE(MID(F141,3,1))),TRUE),ISNUMBER(VALUE(MID(F141,1+(LEN(F141)-1)-1,1))),ISNUMBER(VALUE(MID(F141,1+(LEN(F141)-1),1))),VALUE(MID(F141,2,(LEN(F141)-1)-3))&lt;24,VALUE(MID(F141,1+(LEN(F141)-1)-1,2))&lt;60),VALUE(MID(F141,2,(LEN(F141)-1)-3))/24+VALUE(MID(F141,1+(LEN(F141)-1)-1,2))/1440,-1),IF(AND((LEN(F141)-1)&gt;=1,(LEN(F141)-1)&lt;=2,ISNUMBER(VALUE(MID(F141,2,1))),IF((LEN(F141)-1)=2,ISNUMBER(VALUE(MID(F141,3,1))),TRUE),VALUE(MID(F141,2,(LEN(F141)-1)))&lt;24),VALUE(MID(F141,2,(LEN(F141)-1)))/24,-1)),-1)))</x:f>
        <x:v>0.4166666666666667</x:v>
      </x:c>
      <x:c r="I141" s="71" t="n">
        <x:f>IF(OR(E141="",E141="В"),"",IF(OR(E141=$B$42,E141=$B$43,E141=$B$44,E141=$B$45,E141=$B$46),INDEX($F$42:$F$46,MATCH(E141,$B$42:$B$46,0)),IFERROR(IF(ISNUMBER(SEARCH(":",G141)),IF(AND(OR((LEN(G141)-1)=4,(LEN(G141)-1)=5),MID(G141,0+(LEN(G141)-1)-2,1)=":",ISNUMBER(VALUE(MID(G141,1,1))),IF((LEN(G141)-1)=5,ISNUMBER(VALUE(MID(G141,2,1))),TRUE),ISNUMBER(VALUE(MID(G141,0+(LEN(G141)-1)-1,1))),ISNUMBER(VALUE(MID(G141,0+(LEN(G141)-1),1))),VALUE(MID(G141,1,(LEN(G141)-1)-3))&lt;24,VALUE(MID(G141,0+(LEN(G141)-1)-1,2))&lt;60),VALUE(MID(G141,1,(LEN(G141)-1)-3))/24+VALUE(MID(G141,0+(LEN(G141)-1)-1,2))/1440,-1),IF(AND((LEN(G141)-1)&gt;=1,(LEN(G141)-1)&lt;=2,ISNUMBER(VALUE(MID(G141,1,1))),IF((LEN(G141)-1)=2,ISNUMBER(VALUE(MID(G141,2,1))),TRUE),VALUE(MID(G141,1,(LEN(G141)-1)))&lt;24),VALUE(MID(G141,1,(LEN(G141)-1)))/24,-1)),-1)))</x:f>
        <x:v>0.75</x:v>
      </x:c>
      <x:c r="J141" s="72" t="n">
        <x:f>IF(OR(E141="",E141="В"),0,IF(OR(E141=$B$42,E141=$B$43,E141=$B$44,E141=$B$45,E141=$B$46),INDEX($G$42:$G$46,MATCH(E141,$B$42:$B$46,0)),$D$7))</x:f>
        <x:v>30</x:v>
      </x:c>
      <x:c r="K141" s="73" t="n">
        <x:f>IF(OR(L141="",L141="Выходной"),0,IF(L141="Готово",ROUND(24*MOD(I141-H141,1)-J141/60,10),"Проверить"))</x:f>
        <x:v>7.5</x:v>
      </x:c>
      <x:c r="L141" s="74" t="str">
        <x:f>IF(E141="","",IF(C141="","Нет дня",IF(E141="В","Выходной",IF(LEN(TRIM($B$14))=0,"Нет имени",IF(COUNTIFS($B$10:$B$33,$B$14)&gt;1,"Повтор имени",IF(OR(E141=$B$42,E141=$B$43,E141=$B$44,E141=$B$45,E141=$B$46),IF(INDEX($I$42:$I$46,MATCH(E141,$B$42:$B$46,0))="Готово","Готово","Проверьте смену"),IF(OR(IFERROR(SEARCH("-",E141),0)=0,IFERROR(SEARCH("-",E141,SEARCH("-",E141)+1),0)&gt;0),"Нет кода",IF(OR(H141&lt;0,I141&lt;0),"Неверное время",IF(H141=I141,"Начало равно концу",IF(NOT(ISNUMBER($D$7)),"Проверьте перерыв",IF(OR($D$7&lt;0,$D$7&lt;&gt;INT($D$7)),"Проверьте перерыв",IF($D$7&gt;=ROUND(MOD(I141-H141,1)*1440,8),"Перерыв не меньше смены","Готово"))))))))))))</x:f>
        <x:v>Готово</x:v>
      </x:c>
      <x:c r="M141" s="3"/>
      <x:c r="N141" s="3"/>
      <x:c r="O141" s="3"/>
      <x:c r="P141" s="3"/>
      <x:c r="Q141" s="3"/>
      <x:c r="R141" s="3"/>
      <x:c r="S141" s="3"/>
      <x:c r="T141" s="3"/>
      <x:c r="U141" s="3"/>
      <x:c r="V141" s="3"/>
      <x:c r="W141" s="3"/>
      <x:c r="X141" s="3"/>
      <x:c r="Y141" s="3"/>
      <x:c r="Z141" s="3"/>
      <x:c r="AA141" s="3"/>
      <x:c r="AB141" s="3"/>
      <x:c r="AC141" s="3"/>
      <x:c r="AD141" s="3"/>
      <x:c r="AE141" s="3"/>
      <x:c r="AF141" s="3"/>
      <x:c r="AG141" s="3"/>
      <x:c r="AH141" s="3"/>
      <x:c r="AI141" s="3"/>
      <x:c r="AJ141" s="3"/>
      <x:c r="AK141" s="3"/>
    </x:row>
    <x:row r="142" ht="30" customHeight="1">
      <x:c r="A142" s="3"/>
      <x:c r="B142" s="69" t="str">
        <x:f>IF($B$14="","",$B$14)</x:f>
        <x:v>Вера</x:v>
      </x:c>
      <x:c r="C142" s="70" t="n">
        <x:f>IF(AB$8="","",AB$8)</x:f>
        <x:v>46351</x:v>
      </x:c>
      <x:c r="D142" s="69" t="str">
        <x:f>IF(AB14="","",AB14)</x:f>
        <x:v>В</x:v>
      </x:c>
      <x:c r="E142" s="69" t="str">
        <x:f>IFERROR(UPPER(CONCATENATE("",SUBSTITUTE(CONCATENATE("",SUBSTITUTE(CONCATENATE("",SUBSTITUTE(TRIM(CONCATENATE("",D142))," ","")),"–","-")),"—","-"))),CONCATENATE("",D142))</x:f>
        <x:v>В</x:v>
      </x:c>
      <x:c r="F142" s="69" t="str">
        <x:f>IFERROR(LEFT(CONCATENATE("[",E142),SEARCH("-",E142)),"")</x:f>
      </x:c>
      <x:c r="G142" s="69" t="str">
        <x:f>IFERROR(MID(CONCATENATE(E142,"]"),SEARCH("-",E142)+1,32),"")</x:f>
      </x:c>
      <x:c r="H142" s="71" t="str">
        <x:f>IF(OR(E142="",E142="В"),"",IF(OR(E142=$B$42,E142=$B$43,E142=$B$44,E142=$B$45,E142=$B$46),INDEX($E$42:$E$46,MATCH(E142,$B$42:$B$46,0)),IFERROR(IF(ISNUMBER(SEARCH(":",F142)),IF(AND(OR((LEN(F142)-1)=4,(LEN(F142)-1)=5),MID(F142,1+(LEN(F142)-1)-2,1)=":",ISNUMBER(VALUE(MID(F142,2,1))),IF((LEN(F142)-1)=5,ISNUMBER(VALUE(MID(F142,3,1))),TRUE),ISNUMBER(VALUE(MID(F142,1+(LEN(F142)-1)-1,1))),ISNUMBER(VALUE(MID(F142,1+(LEN(F142)-1),1))),VALUE(MID(F142,2,(LEN(F142)-1)-3))&lt;24,VALUE(MID(F142,1+(LEN(F142)-1)-1,2))&lt;60),VALUE(MID(F142,2,(LEN(F142)-1)-3))/24+VALUE(MID(F142,1+(LEN(F142)-1)-1,2))/1440,-1),IF(AND((LEN(F142)-1)&gt;=1,(LEN(F142)-1)&lt;=2,ISNUMBER(VALUE(MID(F142,2,1))),IF((LEN(F142)-1)=2,ISNUMBER(VALUE(MID(F142,3,1))),TRUE),VALUE(MID(F142,2,(LEN(F142)-1)))&lt;24),VALUE(MID(F142,2,(LEN(F142)-1)))/24,-1)),-1)))</x:f>
      </x:c>
      <x:c r="I142" s="71" t="str">
        <x:f>IF(OR(E142="",E142="В"),"",IF(OR(E142=$B$42,E142=$B$43,E142=$B$44,E142=$B$45,E142=$B$46),INDEX($F$42:$F$46,MATCH(E142,$B$42:$B$46,0)),IFERROR(IF(ISNUMBER(SEARCH(":",G142)),IF(AND(OR((LEN(G142)-1)=4,(LEN(G142)-1)=5),MID(G142,0+(LEN(G142)-1)-2,1)=":",ISNUMBER(VALUE(MID(G142,1,1))),IF((LEN(G142)-1)=5,ISNUMBER(VALUE(MID(G142,2,1))),TRUE),ISNUMBER(VALUE(MID(G142,0+(LEN(G142)-1)-1,1))),ISNUMBER(VALUE(MID(G142,0+(LEN(G142)-1),1))),VALUE(MID(G142,1,(LEN(G142)-1)-3))&lt;24,VALUE(MID(G142,0+(LEN(G142)-1)-1,2))&lt;60),VALUE(MID(G142,1,(LEN(G142)-1)-3))/24+VALUE(MID(G142,0+(LEN(G142)-1)-1,2))/1440,-1),IF(AND((LEN(G142)-1)&gt;=1,(LEN(G142)-1)&lt;=2,ISNUMBER(VALUE(MID(G142,1,1))),IF((LEN(G142)-1)=2,ISNUMBER(VALUE(MID(G142,2,1))),TRUE),VALUE(MID(G142,1,(LEN(G142)-1)))&lt;24),VALUE(MID(G142,1,(LEN(G142)-1)))/24,-1)),-1)))</x:f>
      </x:c>
      <x:c r="J142" s="72" t="n">
        <x:f>IF(OR(E142="",E142="В"),0,IF(OR(E142=$B$42,E142=$B$43,E142=$B$44,E142=$B$45,E142=$B$46),INDEX($G$42:$G$46,MATCH(E142,$B$42:$B$46,0)),$D$7))</x:f>
        <x:v>0</x:v>
      </x:c>
      <x:c r="K142" s="73" t="n">
        <x:f>IF(OR(L142="",L142="Выходной"),0,IF(L142="Готово",ROUND(24*MOD(I142-H142,1)-J142/60,10),"Проверить"))</x:f>
        <x:v>0</x:v>
      </x:c>
      <x:c r="L142" s="74" t="str">
        <x:f>IF(E142="","",IF(C142="","Нет дня",IF(E142="В","Выходной",IF(LEN(TRIM($B$14))=0,"Нет имени",IF(COUNTIFS($B$10:$B$33,$B$14)&gt;1,"Повтор имени",IF(OR(E142=$B$42,E142=$B$43,E142=$B$44,E142=$B$45,E142=$B$46),IF(INDEX($I$42:$I$46,MATCH(E142,$B$42:$B$46,0))="Готово","Готово","Проверьте смену"),IF(OR(IFERROR(SEARCH("-",E142),0)=0,IFERROR(SEARCH("-",E142,SEARCH("-",E142)+1),0)&gt;0),"Нет кода",IF(OR(H142&lt;0,I142&lt;0),"Неверное время",IF(H142=I142,"Начало равно концу",IF(NOT(ISNUMBER($D$7)),"Проверьте перерыв",IF(OR($D$7&lt;0,$D$7&lt;&gt;INT($D$7)),"Проверьте перерыв",IF($D$7&gt;=ROUND(MOD(I142-H142,1)*1440,8),"Перерыв не меньше смены","Готово"))))))))))))</x:f>
        <x:v>Выходной</x:v>
      </x:c>
      <x:c r="M142" s="3"/>
      <x:c r="N142" s="3"/>
      <x:c r="O142" s="3"/>
      <x:c r="P142" s="3"/>
      <x:c r="Q142" s="3"/>
      <x:c r="R142" s="3"/>
      <x:c r="S142" s="3"/>
      <x:c r="T142" s="3"/>
      <x:c r="U142" s="3"/>
      <x:c r="V142" s="3"/>
      <x:c r="W142" s="3"/>
      <x:c r="X142" s="3"/>
      <x:c r="Y142" s="3"/>
      <x:c r="Z142" s="3"/>
      <x:c r="AA142" s="3"/>
      <x:c r="AB142" s="3"/>
      <x:c r="AC142" s="3"/>
      <x:c r="AD142" s="3"/>
      <x:c r="AE142" s="3"/>
      <x:c r="AF142" s="3"/>
      <x:c r="AG142" s="3"/>
      <x:c r="AH142" s="3"/>
      <x:c r="AI142" s="3"/>
      <x:c r="AJ142" s="3"/>
      <x:c r="AK142" s="3"/>
    </x:row>
    <x:row r="143" ht="30" customHeight="1">
      <x:c r="A143" s="3"/>
      <x:c r="B143" s="69" t="str">
        <x:f>IF($B$14="","",$B$14)</x:f>
        <x:v>Вера</x:v>
      </x:c>
      <x:c r="C143" s="70" t="n">
        <x:f>IF(AC$8="","",AC$8)</x:f>
        <x:v>46352</x:v>
      </x:c>
      <x:c r="D143" s="69" t="str">
        <x:f>IF(AC14="","",AC14)</x:f>
        <x:v>В</x:v>
      </x:c>
      <x:c r="E143" s="69" t="str">
        <x:f>IFERROR(UPPER(CONCATENATE("",SUBSTITUTE(CONCATENATE("",SUBSTITUTE(CONCATENATE("",SUBSTITUTE(TRIM(CONCATENATE("",D143))," ","")),"–","-")),"—","-"))),CONCATENATE("",D143))</x:f>
        <x:v>В</x:v>
      </x:c>
      <x:c r="F143" s="69" t="str">
        <x:f>IFERROR(LEFT(CONCATENATE("[",E143),SEARCH("-",E143)),"")</x:f>
      </x:c>
      <x:c r="G143" s="69" t="str">
        <x:f>IFERROR(MID(CONCATENATE(E143,"]"),SEARCH("-",E143)+1,32),"")</x:f>
      </x:c>
      <x:c r="H143" s="71" t="str">
        <x:f>IF(OR(E143="",E143="В"),"",IF(OR(E143=$B$42,E143=$B$43,E143=$B$44,E143=$B$45,E143=$B$46),INDEX($E$42:$E$46,MATCH(E143,$B$42:$B$46,0)),IFERROR(IF(ISNUMBER(SEARCH(":",F143)),IF(AND(OR((LEN(F143)-1)=4,(LEN(F143)-1)=5),MID(F143,1+(LEN(F143)-1)-2,1)=":",ISNUMBER(VALUE(MID(F143,2,1))),IF((LEN(F143)-1)=5,ISNUMBER(VALUE(MID(F143,3,1))),TRUE),ISNUMBER(VALUE(MID(F143,1+(LEN(F143)-1)-1,1))),ISNUMBER(VALUE(MID(F143,1+(LEN(F143)-1),1))),VALUE(MID(F143,2,(LEN(F143)-1)-3))&lt;24,VALUE(MID(F143,1+(LEN(F143)-1)-1,2))&lt;60),VALUE(MID(F143,2,(LEN(F143)-1)-3))/24+VALUE(MID(F143,1+(LEN(F143)-1)-1,2))/1440,-1),IF(AND((LEN(F143)-1)&gt;=1,(LEN(F143)-1)&lt;=2,ISNUMBER(VALUE(MID(F143,2,1))),IF((LEN(F143)-1)=2,ISNUMBER(VALUE(MID(F143,3,1))),TRUE),VALUE(MID(F143,2,(LEN(F143)-1)))&lt;24),VALUE(MID(F143,2,(LEN(F143)-1)))/24,-1)),-1)))</x:f>
      </x:c>
      <x:c r="I143" s="71" t="str">
        <x:f>IF(OR(E143="",E143="В"),"",IF(OR(E143=$B$42,E143=$B$43,E143=$B$44,E143=$B$45,E143=$B$46),INDEX($F$42:$F$46,MATCH(E143,$B$42:$B$46,0)),IFERROR(IF(ISNUMBER(SEARCH(":",G143)),IF(AND(OR((LEN(G143)-1)=4,(LEN(G143)-1)=5),MID(G143,0+(LEN(G143)-1)-2,1)=":",ISNUMBER(VALUE(MID(G143,1,1))),IF((LEN(G143)-1)=5,ISNUMBER(VALUE(MID(G143,2,1))),TRUE),ISNUMBER(VALUE(MID(G143,0+(LEN(G143)-1)-1,1))),ISNUMBER(VALUE(MID(G143,0+(LEN(G143)-1),1))),VALUE(MID(G143,1,(LEN(G143)-1)-3))&lt;24,VALUE(MID(G143,0+(LEN(G143)-1)-1,2))&lt;60),VALUE(MID(G143,1,(LEN(G143)-1)-3))/24+VALUE(MID(G143,0+(LEN(G143)-1)-1,2))/1440,-1),IF(AND((LEN(G143)-1)&gt;=1,(LEN(G143)-1)&lt;=2,ISNUMBER(VALUE(MID(G143,1,1))),IF((LEN(G143)-1)=2,ISNUMBER(VALUE(MID(G143,2,1))),TRUE),VALUE(MID(G143,1,(LEN(G143)-1)))&lt;24),VALUE(MID(G143,1,(LEN(G143)-1)))/24,-1)),-1)))</x:f>
      </x:c>
      <x:c r="J143" s="72" t="n">
        <x:f>IF(OR(E143="",E143="В"),0,IF(OR(E143=$B$42,E143=$B$43,E143=$B$44,E143=$B$45,E143=$B$46),INDEX($G$42:$G$46,MATCH(E143,$B$42:$B$46,0)),$D$7))</x:f>
        <x:v>0</x:v>
      </x:c>
      <x:c r="K143" s="73" t="n">
        <x:f>IF(OR(L143="",L143="Выходной"),0,IF(L143="Готово",ROUND(24*MOD(I143-H143,1)-J143/60,10),"Проверить"))</x:f>
        <x:v>0</x:v>
      </x:c>
      <x:c r="L143" s="74" t="str">
        <x:f>IF(E143="","",IF(C143="","Нет дня",IF(E143="В","Выходной",IF(LEN(TRIM($B$14))=0,"Нет имени",IF(COUNTIFS($B$10:$B$33,$B$14)&gt;1,"Повтор имени",IF(OR(E143=$B$42,E143=$B$43,E143=$B$44,E143=$B$45,E143=$B$46),IF(INDEX($I$42:$I$46,MATCH(E143,$B$42:$B$46,0))="Готово","Готово","Проверьте смену"),IF(OR(IFERROR(SEARCH("-",E143),0)=0,IFERROR(SEARCH("-",E143,SEARCH("-",E143)+1),0)&gt;0),"Нет кода",IF(OR(H143&lt;0,I143&lt;0),"Неверное время",IF(H143=I143,"Начало равно концу",IF(NOT(ISNUMBER($D$7)),"Проверьте перерыв",IF(OR($D$7&lt;0,$D$7&lt;&gt;INT($D$7)),"Проверьте перерыв",IF($D$7&gt;=ROUND(MOD(I143-H143,1)*1440,8),"Перерыв не меньше смены","Готово"))))))))))))</x:f>
        <x:v>Выходной</x:v>
      </x:c>
      <x:c r="M143" s="3"/>
      <x:c r="N143" s="3"/>
      <x:c r="O143" s="3"/>
      <x:c r="P143" s="3"/>
      <x:c r="Q143" s="3"/>
      <x:c r="R143" s="3"/>
      <x:c r="S143" s="3"/>
      <x:c r="T143" s="3"/>
      <x:c r="U143" s="3"/>
      <x:c r="V143" s="3"/>
      <x:c r="W143" s="3"/>
      <x:c r="X143" s="3"/>
      <x:c r="Y143" s="3"/>
      <x:c r="Z143" s="3"/>
      <x:c r="AA143" s="3"/>
      <x:c r="AB143" s="3"/>
      <x:c r="AC143" s="3"/>
      <x:c r="AD143" s="3"/>
      <x:c r="AE143" s="3"/>
      <x:c r="AF143" s="3"/>
      <x:c r="AG143" s="3"/>
      <x:c r="AH143" s="3"/>
      <x:c r="AI143" s="3"/>
      <x:c r="AJ143" s="3"/>
      <x:c r="AK143" s="3"/>
    </x:row>
    <x:row r="144" ht="30" customHeight="1">
      <x:c r="A144" s="3"/>
      <x:c r="B144" s="69" t="str">
        <x:f>IF($B$14="","",$B$14)</x:f>
        <x:v>Вера</x:v>
      </x:c>
      <x:c r="C144" s="70" t="n">
        <x:f>IF(AD$8="","",AD$8)</x:f>
        <x:v>46353</x:v>
      </x:c>
      <x:c r="D144" s="69" t="str">
        <x:f>IF(AD14="","",AD14)</x:f>
        <x:v>Р</x:v>
      </x:c>
      <x:c r="E144" s="69" t="str">
        <x:f>IFERROR(UPPER(CONCATENATE("",SUBSTITUTE(CONCATENATE("",SUBSTITUTE(CONCATENATE("",SUBSTITUTE(TRIM(CONCATENATE("",D144))," ","")),"–","-")),"—","-"))),CONCATENATE("",D144))</x:f>
        <x:v>Р</x:v>
      </x:c>
      <x:c r="F144" s="69" t="str">
        <x:f>IFERROR(LEFT(CONCATENATE("[",E144),SEARCH("-",E144)),"")</x:f>
      </x:c>
      <x:c r="G144" s="69" t="str">
        <x:f>IFERROR(MID(CONCATENATE(E144,"]"),SEARCH("-",E144)+1,32),"")</x:f>
      </x:c>
      <x:c r="H144" s="71" t="n">
        <x:f>IF(OR(E144="",E144="В"),"",IF(OR(E144=$B$42,E144=$B$43,E144=$B$44,E144=$B$45,E144=$B$46),INDEX($E$42:$E$46,MATCH(E144,$B$42:$B$46,0)),IFERROR(IF(ISNUMBER(SEARCH(":",F144)),IF(AND(OR((LEN(F144)-1)=4,(LEN(F144)-1)=5),MID(F144,1+(LEN(F144)-1)-2,1)=":",ISNUMBER(VALUE(MID(F144,2,1))),IF((LEN(F144)-1)=5,ISNUMBER(VALUE(MID(F144,3,1))),TRUE),ISNUMBER(VALUE(MID(F144,1+(LEN(F144)-1)-1,1))),ISNUMBER(VALUE(MID(F144,1+(LEN(F144)-1),1))),VALUE(MID(F144,2,(LEN(F144)-1)-3))&lt;24,VALUE(MID(F144,1+(LEN(F144)-1)-1,2))&lt;60),VALUE(MID(F144,2,(LEN(F144)-1)-3))/24+VALUE(MID(F144,1+(LEN(F144)-1)-1,2))/1440,-1),IF(AND((LEN(F144)-1)&gt;=1,(LEN(F144)-1)&lt;=2,ISNUMBER(VALUE(MID(F144,2,1))),IF((LEN(F144)-1)=2,ISNUMBER(VALUE(MID(F144,3,1))),TRUE),VALUE(MID(F144,2,(LEN(F144)-1)))&lt;24),VALUE(MID(F144,2,(LEN(F144)-1)))/24,-1)),-1)))</x:f>
        <x:v>0.4166666666666667</x:v>
      </x:c>
      <x:c r="I144" s="71" t="n">
        <x:f>IF(OR(E144="",E144="В"),"",IF(OR(E144=$B$42,E144=$B$43,E144=$B$44,E144=$B$45,E144=$B$46),INDEX($F$42:$F$46,MATCH(E144,$B$42:$B$46,0)),IFERROR(IF(ISNUMBER(SEARCH(":",G144)),IF(AND(OR((LEN(G144)-1)=4,(LEN(G144)-1)=5),MID(G144,0+(LEN(G144)-1)-2,1)=":",ISNUMBER(VALUE(MID(G144,1,1))),IF((LEN(G144)-1)=5,ISNUMBER(VALUE(MID(G144,2,1))),TRUE),ISNUMBER(VALUE(MID(G144,0+(LEN(G144)-1)-1,1))),ISNUMBER(VALUE(MID(G144,0+(LEN(G144)-1),1))),VALUE(MID(G144,1,(LEN(G144)-1)-3))&lt;24,VALUE(MID(G144,0+(LEN(G144)-1)-1,2))&lt;60),VALUE(MID(G144,1,(LEN(G144)-1)-3))/24+VALUE(MID(G144,0+(LEN(G144)-1)-1,2))/1440,-1),IF(AND((LEN(G144)-1)&gt;=1,(LEN(G144)-1)&lt;=2,ISNUMBER(VALUE(MID(G144,1,1))),IF((LEN(G144)-1)=2,ISNUMBER(VALUE(MID(G144,2,1))),TRUE),VALUE(MID(G144,1,(LEN(G144)-1)))&lt;24),VALUE(MID(G144,1,(LEN(G144)-1)))/24,-1)),-1)))</x:f>
        <x:v>0.75</x:v>
      </x:c>
      <x:c r="J144" s="72" t="n">
        <x:f>IF(OR(E144="",E144="В"),0,IF(OR(E144=$B$42,E144=$B$43,E144=$B$44,E144=$B$45,E144=$B$46),INDEX($G$42:$G$46,MATCH(E144,$B$42:$B$46,0)),$D$7))</x:f>
        <x:v>30</x:v>
      </x:c>
      <x:c r="K144" s="73" t="n">
        <x:f>IF(OR(L144="",L144="Выходной"),0,IF(L144="Готово",ROUND(24*MOD(I144-H144,1)-J144/60,10),"Проверить"))</x:f>
        <x:v>7.5</x:v>
      </x:c>
      <x:c r="L144" s="74" t="str">
        <x:f>IF(E144="","",IF(C144="","Нет дня",IF(E144="В","Выходной",IF(LEN(TRIM($B$14))=0,"Нет имени",IF(COUNTIFS($B$10:$B$33,$B$14)&gt;1,"Повтор имени",IF(OR(E144=$B$42,E144=$B$43,E144=$B$44,E144=$B$45,E144=$B$46),IF(INDEX($I$42:$I$46,MATCH(E144,$B$42:$B$46,0))="Готово","Готово","Проверьте смену"),IF(OR(IFERROR(SEARCH("-",E144),0)=0,IFERROR(SEARCH("-",E144,SEARCH("-",E144)+1),0)&gt;0),"Нет кода",IF(OR(H144&lt;0,I144&lt;0),"Неверное время",IF(H144=I144,"Начало равно концу",IF(NOT(ISNUMBER($D$7)),"Проверьте перерыв",IF(OR($D$7&lt;0,$D$7&lt;&gt;INT($D$7)),"Проверьте перерыв",IF($D$7&gt;=ROUND(MOD(I144-H144,1)*1440,8),"Перерыв не меньше смены","Готово"))))))))))))</x:f>
        <x:v>Готово</x:v>
      </x:c>
      <x:c r="M144" s="3"/>
      <x:c r="N144" s="3"/>
      <x:c r="O144" s="3"/>
      <x:c r="P144" s="3"/>
      <x:c r="Q144" s="3"/>
      <x:c r="R144" s="3"/>
      <x:c r="S144" s="3"/>
      <x:c r="T144" s="3"/>
      <x:c r="U144" s="3"/>
      <x:c r="V144" s="3"/>
      <x:c r="W144" s="3"/>
      <x:c r="X144" s="3"/>
      <x:c r="Y144" s="3"/>
      <x:c r="Z144" s="3"/>
      <x:c r="AA144" s="3"/>
      <x:c r="AB144" s="3"/>
      <x:c r="AC144" s="3"/>
      <x:c r="AD144" s="3"/>
      <x:c r="AE144" s="3"/>
      <x:c r="AF144" s="3"/>
      <x:c r="AG144" s="3"/>
      <x:c r="AH144" s="3"/>
      <x:c r="AI144" s="3"/>
      <x:c r="AJ144" s="3"/>
      <x:c r="AK144" s="3"/>
    </x:row>
    <x:row r="145" ht="30" customHeight="1">
      <x:c r="A145" s="3"/>
      <x:c r="B145" s="69" t="str">
        <x:f>IF($B$14="","",$B$14)</x:f>
        <x:v>Вера</x:v>
      </x:c>
      <x:c r="C145" s="70" t="n">
        <x:f>IF(AE$8="","",AE$8)</x:f>
        <x:v>46354</x:v>
      </x:c>
      <x:c r="D145" s="69" t="str">
        <x:f>IF(AE14="","",AE14)</x:f>
        <x:v>Р</x:v>
      </x:c>
      <x:c r="E145" s="69" t="str">
        <x:f>IFERROR(UPPER(CONCATENATE("",SUBSTITUTE(CONCATENATE("",SUBSTITUTE(CONCATENATE("",SUBSTITUTE(TRIM(CONCATENATE("",D145))," ","")),"–","-")),"—","-"))),CONCATENATE("",D145))</x:f>
        <x:v>Р</x:v>
      </x:c>
      <x:c r="F145" s="69" t="str">
        <x:f>IFERROR(LEFT(CONCATENATE("[",E145),SEARCH("-",E145)),"")</x:f>
      </x:c>
      <x:c r="G145" s="69" t="str">
        <x:f>IFERROR(MID(CONCATENATE(E145,"]"),SEARCH("-",E145)+1,32),"")</x:f>
      </x:c>
      <x:c r="H145" s="71" t="n">
        <x:f>IF(OR(E145="",E145="В"),"",IF(OR(E145=$B$42,E145=$B$43,E145=$B$44,E145=$B$45,E145=$B$46),INDEX($E$42:$E$46,MATCH(E145,$B$42:$B$46,0)),IFERROR(IF(ISNUMBER(SEARCH(":",F145)),IF(AND(OR((LEN(F145)-1)=4,(LEN(F145)-1)=5),MID(F145,1+(LEN(F145)-1)-2,1)=":",ISNUMBER(VALUE(MID(F145,2,1))),IF((LEN(F145)-1)=5,ISNUMBER(VALUE(MID(F145,3,1))),TRUE),ISNUMBER(VALUE(MID(F145,1+(LEN(F145)-1)-1,1))),ISNUMBER(VALUE(MID(F145,1+(LEN(F145)-1),1))),VALUE(MID(F145,2,(LEN(F145)-1)-3))&lt;24,VALUE(MID(F145,1+(LEN(F145)-1)-1,2))&lt;60),VALUE(MID(F145,2,(LEN(F145)-1)-3))/24+VALUE(MID(F145,1+(LEN(F145)-1)-1,2))/1440,-1),IF(AND((LEN(F145)-1)&gt;=1,(LEN(F145)-1)&lt;=2,ISNUMBER(VALUE(MID(F145,2,1))),IF((LEN(F145)-1)=2,ISNUMBER(VALUE(MID(F145,3,1))),TRUE),VALUE(MID(F145,2,(LEN(F145)-1)))&lt;24),VALUE(MID(F145,2,(LEN(F145)-1)))/24,-1)),-1)))</x:f>
        <x:v>0.4166666666666667</x:v>
      </x:c>
      <x:c r="I145" s="71" t="n">
        <x:f>IF(OR(E145="",E145="В"),"",IF(OR(E145=$B$42,E145=$B$43,E145=$B$44,E145=$B$45,E145=$B$46),INDEX($F$42:$F$46,MATCH(E145,$B$42:$B$46,0)),IFERROR(IF(ISNUMBER(SEARCH(":",G145)),IF(AND(OR((LEN(G145)-1)=4,(LEN(G145)-1)=5),MID(G145,0+(LEN(G145)-1)-2,1)=":",ISNUMBER(VALUE(MID(G145,1,1))),IF((LEN(G145)-1)=5,ISNUMBER(VALUE(MID(G145,2,1))),TRUE),ISNUMBER(VALUE(MID(G145,0+(LEN(G145)-1)-1,1))),ISNUMBER(VALUE(MID(G145,0+(LEN(G145)-1),1))),VALUE(MID(G145,1,(LEN(G145)-1)-3))&lt;24,VALUE(MID(G145,0+(LEN(G145)-1)-1,2))&lt;60),VALUE(MID(G145,1,(LEN(G145)-1)-3))/24+VALUE(MID(G145,0+(LEN(G145)-1)-1,2))/1440,-1),IF(AND((LEN(G145)-1)&gt;=1,(LEN(G145)-1)&lt;=2,ISNUMBER(VALUE(MID(G145,1,1))),IF((LEN(G145)-1)=2,ISNUMBER(VALUE(MID(G145,2,1))),TRUE),VALUE(MID(G145,1,(LEN(G145)-1)))&lt;24),VALUE(MID(G145,1,(LEN(G145)-1)))/24,-1)),-1)))</x:f>
        <x:v>0.75</x:v>
      </x:c>
      <x:c r="J145" s="72" t="n">
        <x:f>IF(OR(E145="",E145="В"),0,IF(OR(E145=$B$42,E145=$B$43,E145=$B$44,E145=$B$45,E145=$B$46),INDEX($G$42:$G$46,MATCH(E145,$B$42:$B$46,0)),$D$7))</x:f>
        <x:v>30</x:v>
      </x:c>
      <x:c r="K145" s="73" t="n">
        <x:f>IF(OR(L145="",L145="Выходной"),0,IF(L145="Готово",ROUND(24*MOD(I145-H145,1)-J145/60,10),"Проверить"))</x:f>
        <x:v>7.5</x:v>
      </x:c>
      <x:c r="L145" s="74" t="str">
        <x:f>IF(E145="","",IF(C145="","Нет дня",IF(E145="В","Выходной",IF(LEN(TRIM($B$14))=0,"Нет имени",IF(COUNTIFS($B$10:$B$33,$B$14)&gt;1,"Повтор имени",IF(OR(E145=$B$42,E145=$B$43,E145=$B$44,E145=$B$45,E145=$B$46),IF(INDEX($I$42:$I$46,MATCH(E145,$B$42:$B$46,0))="Готово","Готово","Проверьте смену"),IF(OR(IFERROR(SEARCH("-",E145),0)=0,IFERROR(SEARCH("-",E145,SEARCH("-",E145)+1),0)&gt;0),"Нет кода",IF(OR(H145&lt;0,I145&lt;0),"Неверное время",IF(H145=I145,"Начало равно концу",IF(NOT(ISNUMBER($D$7)),"Проверьте перерыв",IF(OR($D$7&lt;0,$D$7&lt;&gt;INT($D$7)),"Проверьте перерыв",IF($D$7&gt;=ROUND(MOD(I145-H145,1)*1440,8),"Перерыв не меньше смены","Готово"))))))))))))</x:f>
        <x:v>Готово</x:v>
      </x:c>
      <x:c r="M145" s="3"/>
      <x:c r="N145" s="3"/>
      <x:c r="O145" s="3"/>
      <x:c r="P145" s="3"/>
      <x:c r="Q145" s="3"/>
      <x:c r="R145" s="3"/>
      <x:c r="S145" s="3"/>
      <x:c r="T145" s="3"/>
      <x:c r="U145" s="3"/>
      <x:c r="V145" s="3"/>
      <x:c r="W145" s="3"/>
      <x:c r="X145" s="3"/>
      <x:c r="Y145" s="3"/>
      <x:c r="Z145" s="3"/>
      <x:c r="AA145" s="3"/>
      <x:c r="AB145" s="3"/>
      <x:c r="AC145" s="3"/>
      <x:c r="AD145" s="3"/>
      <x:c r="AE145" s="3"/>
      <x:c r="AF145" s="3"/>
      <x:c r="AG145" s="3"/>
      <x:c r="AH145" s="3"/>
      <x:c r="AI145" s="3"/>
      <x:c r="AJ145" s="3"/>
      <x:c r="AK145" s="3"/>
    </x:row>
    <x:row r="146" ht="30" customHeight="1">
      <x:c r="A146" s="3"/>
      <x:c r="B146" s="69" t="str">
        <x:f>IF($B$14="","",$B$14)</x:f>
        <x:v>Вера</x:v>
      </x:c>
      <x:c r="C146" s="70" t="n">
        <x:f>IF(AF$8="","",AF$8)</x:f>
        <x:v>46355</x:v>
      </x:c>
      <x:c r="D146" s="69" t="str">
        <x:f>IF(AF14="","",AF14)</x:f>
        <x:v>Р</x:v>
      </x:c>
      <x:c r="E146" s="69" t="str">
        <x:f>IFERROR(UPPER(CONCATENATE("",SUBSTITUTE(CONCATENATE("",SUBSTITUTE(CONCATENATE("",SUBSTITUTE(TRIM(CONCATENATE("",D146))," ","")),"–","-")),"—","-"))),CONCATENATE("",D146))</x:f>
        <x:v>Р</x:v>
      </x:c>
      <x:c r="F146" s="69" t="str">
        <x:f>IFERROR(LEFT(CONCATENATE("[",E146),SEARCH("-",E146)),"")</x:f>
      </x:c>
      <x:c r="G146" s="69" t="str">
        <x:f>IFERROR(MID(CONCATENATE(E146,"]"),SEARCH("-",E146)+1,32),"")</x:f>
      </x:c>
      <x:c r="H146" s="71" t="n">
        <x:f>IF(OR(E146="",E146="В"),"",IF(OR(E146=$B$42,E146=$B$43,E146=$B$44,E146=$B$45,E146=$B$46),INDEX($E$42:$E$46,MATCH(E146,$B$42:$B$46,0)),IFERROR(IF(ISNUMBER(SEARCH(":",F146)),IF(AND(OR((LEN(F146)-1)=4,(LEN(F146)-1)=5),MID(F146,1+(LEN(F146)-1)-2,1)=":",ISNUMBER(VALUE(MID(F146,2,1))),IF((LEN(F146)-1)=5,ISNUMBER(VALUE(MID(F146,3,1))),TRUE),ISNUMBER(VALUE(MID(F146,1+(LEN(F146)-1)-1,1))),ISNUMBER(VALUE(MID(F146,1+(LEN(F146)-1),1))),VALUE(MID(F146,2,(LEN(F146)-1)-3))&lt;24,VALUE(MID(F146,1+(LEN(F146)-1)-1,2))&lt;60),VALUE(MID(F146,2,(LEN(F146)-1)-3))/24+VALUE(MID(F146,1+(LEN(F146)-1)-1,2))/1440,-1),IF(AND((LEN(F146)-1)&gt;=1,(LEN(F146)-1)&lt;=2,ISNUMBER(VALUE(MID(F146,2,1))),IF((LEN(F146)-1)=2,ISNUMBER(VALUE(MID(F146,3,1))),TRUE),VALUE(MID(F146,2,(LEN(F146)-1)))&lt;24),VALUE(MID(F146,2,(LEN(F146)-1)))/24,-1)),-1)))</x:f>
        <x:v>0.4166666666666667</x:v>
      </x:c>
      <x:c r="I146" s="71" t="n">
        <x:f>IF(OR(E146="",E146="В"),"",IF(OR(E146=$B$42,E146=$B$43,E146=$B$44,E146=$B$45,E146=$B$46),INDEX($F$42:$F$46,MATCH(E146,$B$42:$B$46,0)),IFERROR(IF(ISNUMBER(SEARCH(":",G146)),IF(AND(OR((LEN(G146)-1)=4,(LEN(G146)-1)=5),MID(G146,0+(LEN(G146)-1)-2,1)=":",ISNUMBER(VALUE(MID(G146,1,1))),IF((LEN(G146)-1)=5,ISNUMBER(VALUE(MID(G146,2,1))),TRUE),ISNUMBER(VALUE(MID(G146,0+(LEN(G146)-1)-1,1))),ISNUMBER(VALUE(MID(G146,0+(LEN(G146)-1),1))),VALUE(MID(G146,1,(LEN(G146)-1)-3))&lt;24,VALUE(MID(G146,0+(LEN(G146)-1)-1,2))&lt;60),VALUE(MID(G146,1,(LEN(G146)-1)-3))/24+VALUE(MID(G146,0+(LEN(G146)-1)-1,2))/1440,-1),IF(AND((LEN(G146)-1)&gt;=1,(LEN(G146)-1)&lt;=2,ISNUMBER(VALUE(MID(G146,1,1))),IF((LEN(G146)-1)=2,ISNUMBER(VALUE(MID(G146,2,1))),TRUE),VALUE(MID(G146,1,(LEN(G146)-1)))&lt;24),VALUE(MID(G146,1,(LEN(G146)-1)))/24,-1)),-1)))</x:f>
        <x:v>0.75</x:v>
      </x:c>
      <x:c r="J146" s="72" t="n">
        <x:f>IF(OR(E146="",E146="В"),0,IF(OR(E146=$B$42,E146=$B$43,E146=$B$44,E146=$B$45,E146=$B$46),INDEX($G$42:$G$46,MATCH(E146,$B$42:$B$46,0)),$D$7))</x:f>
        <x:v>30</x:v>
      </x:c>
      <x:c r="K146" s="73" t="n">
        <x:f>IF(OR(L146="",L146="Выходной"),0,IF(L146="Готово",ROUND(24*MOD(I146-H146,1)-J146/60,10),"Проверить"))</x:f>
        <x:v>7.5</x:v>
      </x:c>
      <x:c r="L146" s="74" t="str">
        <x:f>IF(E146="","",IF(C146="","Нет дня",IF(E146="В","Выходной",IF(LEN(TRIM($B$14))=0,"Нет имени",IF(COUNTIFS($B$10:$B$33,$B$14)&gt;1,"Повтор имени",IF(OR(E146=$B$42,E146=$B$43,E146=$B$44,E146=$B$45,E146=$B$46),IF(INDEX($I$42:$I$46,MATCH(E146,$B$42:$B$46,0))="Готово","Готово","Проверьте смену"),IF(OR(IFERROR(SEARCH("-",E146),0)=0,IFERROR(SEARCH("-",E146,SEARCH("-",E146)+1),0)&gt;0),"Нет кода",IF(OR(H146&lt;0,I146&lt;0),"Неверное время",IF(H146=I146,"Начало равно концу",IF(NOT(ISNUMBER($D$7)),"Проверьте перерыв",IF(OR($D$7&lt;0,$D$7&lt;&gt;INT($D$7)),"Проверьте перерыв",IF($D$7&gt;=ROUND(MOD(I146-H146,1)*1440,8),"Перерыв не меньше смены","Готово"))))))))))))</x:f>
        <x:v>Готово</x:v>
      </x:c>
      <x:c r="M146" s="3"/>
      <x:c r="N146" s="3"/>
      <x:c r="O146" s="3"/>
      <x:c r="P146" s="3"/>
      <x:c r="Q146" s="3"/>
      <x:c r="R146" s="3"/>
      <x:c r="S146" s="3"/>
      <x:c r="T146" s="3"/>
      <x:c r="U146" s="3"/>
      <x:c r="V146" s="3"/>
      <x:c r="W146" s="3"/>
      <x:c r="X146" s="3"/>
      <x:c r="Y146" s="3"/>
      <x:c r="Z146" s="3"/>
      <x:c r="AA146" s="3"/>
      <x:c r="AB146" s="3"/>
      <x:c r="AC146" s="3"/>
      <x:c r="AD146" s="3"/>
      <x:c r="AE146" s="3"/>
      <x:c r="AF146" s="3"/>
      <x:c r="AG146" s="3"/>
      <x:c r="AH146" s="3"/>
      <x:c r="AI146" s="3"/>
      <x:c r="AJ146" s="3"/>
      <x:c r="AK146" s="3"/>
    </x:row>
    <x:row r="147" ht="30" customHeight="1">
      <x:c r="A147" s="3"/>
      <x:c r="B147" s="69" t="str">
        <x:f>IF($B$14="","",$B$14)</x:f>
        <x:v>Вера</x:v>
      </x:c>
      <x:c r="C147" s="70" t="n">
        <x:f>IF(AG$8="","",AG$8)</x:f>
        <x:v>46356</x:v>
      </x:c>
      <x:c r="D147" s="69" t="str">
        <x:f>IF(AG14="","",AG14)</x:f>
        <x:v>Р</x:v>
      </x:c>
      <x:c r="E147" s="69" t="str">
        <x:f>IFERROR(UPPER(CONCATENATE("",SUBSTITUTE(CONCATENATE("",SUBSTITUTE(CONCATENATE("",SUBSTITUTE(TRIM(CONCATENATE("",D147))," ","")),"–","-")),"—","-"))),CONCATENATE("",D147))</x:f>
        <x:v>Р</x:v>
      </x:c>
      <x:c r="F147" s="69" t="str">
        <x:f>IFERROR(LEFT(CONCATENATE("[",E147),SEARCH("-",E147)),"")</x:f>
      </x:c>
      <x:c r="G147" s="69" t="str">
        <x:f>IFERROR(MID(CONCATENATE(E147,"]"),SEARCH("-",E147)+1,32),"")</x:f>
      </x:c>
      <x:c r="H147" s="71" t="n">
        <x:f>IF(OR(E147="",E147="В"),"",IF(OR(E147=$B$42,E147=$B$43,E147=$B$44,E147=$B$45,E147=$B$46),INDEX($E$42:$E$46,MATCH(E147,$B$42:$B$46,0)),IFERROR(IF(ISNUMBER(SEARCH(":",F147)),IF(AND(OR((LEN(F147)-1)=4,(LEN(F147)-1)=5),MID(F147,1+(LEN(F147)-1)-2,1)=":",ISNUMBER(VALUE(MID(F147,2,1))),IF((LEN(F147)-1)=5,ISNUMBER(VALUE(MID(F147,3,1))),TRUE),ISNUMBER(VALUE(MID(F147,1+(LEN(F147)-1)-1,1))),ISNUMBER(VALUE(MID(F147,1+(LEN(F147)-1),1))),VALUE(MID(F147,2,(LEN(F147)-1)-3))&lt;24,VALUE(MID(F147,1+(LEN(F147)-1)-1,2))&lt;60),VALUE(MID(F147,2,(LEN(F147)-1)-3))/24+VALUE(MID(F147,1+(LEN(F147)-1)-1,2))/1440,-1),IF(AND((LEN(F147)-1)&gt;=1,(LEN(F147)-1)&lt;=2,ISNUMBER(VALUE(MID(F147,2,1))),IF((LEN(F147)-1)=2,ISNUMBER(VALUE(MID(F147,3,1))),TRUE),VALUE(MID(F147,2,(LEN(F147)-1)))&lt;24),VALUE(MID(F147,2,(LEN(F147)-1)))/24,-1)),-1)))</x:f>
        <x:v>0.4166666666666667</x:v>
      </x:c>
      <x:c r="I147" s="71" t="n">
        <x:f>IF(OR(E147="",E147="В"),"",IF(OR(E147=$B$42,E147=$B$43,E147=$B$44,E147=$B$45,E147=$B$46),INDEX($F$42:$F$46,MATCH(E147,$B$42:$B$46,0)),IFERROR(IF(ISNUMBER(SEARCH(":",G147)),IF(AND(OR((LEN(G147)-1)=4,(LEN(G147)-1)=5),MID(G147,0+(LEN(G147)-1)-2,1)=":",ISNUMBER(VALUE(MID(G147,1,1))),IF((LEN(G147)-1)=5,ISNUMBER(VALUE(MID(G147,2,1))),TRUE),ISNUMBER(VALUE(MID(G147,0+(LEN(G147)-1)-1,1))),ISNUMBER(VALUE(MID(G147,0+(LEN(G147)-1),1))),VALUE(MID(G147,1,(LEN(G147)-1)-3))&lt;24,VALUE(MID(G147,0+(LEN(G147)-1)-1,2))&lt;60),VALUE(MID(G147,1,(LEN(G147)-1)-3))/24+VALUE(MID(G147,0+(LEN(G147)-1)-1,2))/1440,-1),IF(AND((LEN(G147)-1)&gt;=1,(LEN(G147)-1)&lt;=2,ISNUMBER(VALUE(MID(G147,1,1))),IF((LEN(G147)-1)=2,ISNUMBER(VALUE(MID(G147,2,1))),TRUE),VALUE(MID(G147,1,(LEN(G147)-1)))&lt;24),VALUE(MID(G147,1,(LEN(G147)-1)))/24,-1)),-1)))</x:f>
        <x:v>0.75</x:v>
      </x:c>
      <x:c r="J147" s="72" t="n">
        <x:f>IF(OR(E147="",E147="В"),0,IF(OR(E147=$B$42,E147=$B$43,E147=$B$44,E147=$B$45,E147=$B$46),INDEX($G$42:$G$46,MATCH(E147,$B$42:$B$46,0)),$D$7))</x:f>
        <x:v>30</x:v>
      </x:c>
      <x:c r="K147" s="73" t="n">
        <x:f>IF(OR(L147="",L147="Выходной"),0,IF(L147="Готово",ROUND(24*MOD(I147-H147,1)-J147/60,10),"Проверить"))</x:f>
        <x:v>7.5</x:v>
      </x:c>
      <x:c r="L147" s="74" t="str">
        <x:f>IF(E147="","",IF(C147="","Нет дня",IF(E147="В","Выходной",IF(LEN(TRIM($B$14))=0,"Нет имени",IF(COUNTIFS($B$10:$B$33,$B$14)&gt;1,"Повтор имени",IF(OR(E147=$B$42,E147=$B$43,E147=$B$44,E147=$B$45,E147=$B$46),IF(INDEX($I$42:$I$46,MATCH(E147,$B$42:$B$46,0))="Готово","Готово","Проверьте смену"),IF(OR(IFERROR(SEARCH("-",E147),0)=0,IFERROR(SEARCH("-",E147,SEARCH("-",E147)+1),0)&gt;0),"Нет кода",IF(OR(H147&lt;0,I147&lt;0),"Неверное время",IF(H147=I147,"Начало равно концу",IF(NOT(ISNUMBER($D$7)),"Проверьте перерыв",IF(OR($D$7&lt;0,$D$7&lt;&gt;INT($D$7)),"Проверьте перерыв",IF($D$7&gt;=ROUND(MOD(I147-H147,1)*1440,8),"Перерыв не меньше смены","Готово"))))))))))))</x:f>
        <x:v>Готово</x:v>
      </x:c>
      <x:c r="M147" s="3"/>
      <x:c r="N147" s="3"/>
      <x:c r="O147" s="3"/>
      <x:c r="P147" s="3"/>
      <x:c r="Q147" s="3"/>
      <x:c r="R147" s="3"/>
      <x:c r="S147" s="3"/>
      <x:c r="T147" s="3"/>
      <x:c r="U147" s="3"/>
      <x:c r="V147" s="3"/>
      <x:c r="W147" s="3"/>
      <x:c r="X147" s="3"/>
      <x:c r="Y147" s="3"/>
      <x:c r="Z147" s="3"/>
      <x:c r="AA147" s="3"/>
      <x:c r="AB147" s="3"/>
      <x:c r="AC147" s="3"/>
      <x:c r="AD147" s="3"/>
      <x:c r="AE147" s="3"/>
      <x:c r="AF147" s="3"/>
      <x:c r="AG147" s="3"/>
      <x:c r="AH147" s="3"/>
      <x:c r="AI147" s="3"/>
      <x:c r="AJ147" s="3"/>
      <x:c r="AK147" s="3"/>
    </x:row>
    <x:row r="148" ht="30" customHeight="1">
      <x:c r="A148" s="3"/>
      <x:c r="B148" s="69" t="str">
        <x:f>IF($B$14="","",$B$14)</x:f>
        <x:v>Вера</x:v>
      </x:c>
      <x:c r="C148" s="70" t="str">
        <x:f>IF(AH$8="","",AH$8)</x:f>
      </x:c>
      <x:c r="D148" s="69" t="str">
        <x:f>IF(AH14="","",AH14)</x:f>
      </x:c>
      <x:c r="E148" s="69" t="str">
        <x:f>IFERROR(UPPER(CONCATENATE("",SUBSTITUTE(CONCATENATE("",SUBSTITUTE(CONCATENATE("",SUBSTITUTE(TRIM(CONCATENATE("",D148))," ","")),"–","-")),"—","-"))),CONCATENATE("",D148))</x:f>
      </x:c>
      <x:c r="F148" s="69" t="str">
        <x:f>IFERROR(LEFT(CONCATENATE("[",E148),SEARCH("-",E148)),"")</x:f>
      </x:c>
      <x:c r="G148" s="69" t="str">
        <x:f>IFERROR(MID(CONCATENATE(E148,"]"),SEARCH("-",E148)+1,32),"")</x:f>
      </x:c>
      <x:c r="H148" s="71" t="str">
        <x:f>IF(OR(E148="",E148="В"),"",IF(OR(E148=$B$42,E148=$B$43,E148=$B$44,E148=$B$45,E148=$B$46),INDEX($E$42:$E$46,MATCH(E148,$B$42:$B$46,0)),IFERROR(IF(ISNUMBER(SEARCH(":",F148)),IF(AND(OR((LEN(F148)-1)=4,(LEN(F148)-1)=5),MID(F148,1+(LEN(F148)-1)-2,1)=":",ISNUMBER(VALUE(MID(F148,2,1))),IF((LEN(F148)-1)=5,ISNUMBER(VALUE(MID(F148,3,1))),TRUE),ISNUMBER(VALUE(MID(F148,1+(LEN(F148)-1)-1,1))),ISNUMBER(VALUE(MID(F148,1+(LEN(F148)-1),1))),VALUE(MID(F148,2,(LEN(F148)-1)-3))&lt;24,VALUE(MID(F148,1+(LEN(F148)-1)-1,2))&lt;60),VALUE(MID(F148,2,(LEN(F148)-1)-3))/24+VALUE(MID(F148,1+(LEN(F148)-1)-1,2))/1440,-1),IF(AND((LEN(F148)-1)&gt;=1,(LEN(F148)-1)&lt;=2,ISNUMBER(VALUE(MID(F148,2,1))),IF((LEN(F148)-1)=2,ISNUMBER(VALUE(MID(F148,3,1))),TRUE),VALUE(MID(F148,2,(LEN(F148)-1)))&lt;24),VALUE(MID(F148,2,(LEN(F148)-1)))/24,-1)),-1)))</x:f>
      </x:c>
      <x:c r="I148" s="71" t="str">
        <x:f>IF(OR(E148="",E148="В"),"",IF(OR(E148=$B$42,E148=$B$43,E148=$B$44,E148=$B$45,E148=$B$46),INDEX($F$42:$F$46,MATCH(E148,$B$42:$B$46,0)),IFERROR(IF(ISNUMBER(SEARCH(":",G148)),IF(AND(OR((LEN(G148)-1)=4,(LEN(G148)-1)=5),MID(G148,0+(LEN(G148)-1)-2,1)=":",ISNUMBER(VALUE(MID(G148,1,1))),IF((LEN(G148)-1)=5,ISNUMBER(VALUE(MID(G148,2,1))),TRUE),ISNUMBER(VALUE(MID(G148,0+(LEN(G148)-1)-1,1))),ISNUMBER(VALUE(MID(G148,0+(LEN(G148)-1),1))),VALUE(MID(G148,1,(LEN(G148)-1)-3))&lt;24,VALUE(MID(G148,0+(LEN(G148)-1)-1,2))&lt;60),VALUE(MID(G148,1,(LEN(G148)-1)-3))/24+VALUE(MID(G148,0+(LEN(G148)-1)-1,2))/1440,-1),IF(AND((LEN(G148)-1)&gt;=1,(LEN(G148)-1)&lt;=2,ISNUMBER(VALUE(MID(G148,1,1))),IF((LEN(G148)-1)=2,ISNUMBER(VALUE(MID(G148,2,1))),TRUE),VALUE(MID(G148,1,(LEN(G148)-1)))&lt;24),VALUE(MID(G148,1,(LEN(G148)-1)))/24,-1)),-1)))</x:f>
      </x:c>
      <x:c r="J148" s="72" t="n">
        <x:f>IF(OR(E148="",E148="В"),0,IF(OR(E148=$B$42,E148=$B$43,E148=$B$44,E148=$B$45,E148=$B$46),INDEX($G$42:$G$46,MATCH(E148,$B$42:$B$46,0)),$D$7))</x:f>
        <x:v>0</x:v>
      </x:c>
      <x:c r="K148" s="73" t="n">
        <x:f>IF(OR(L148="",L148="Выходной"),0,IF(L148="Готово",ROUND(24*MOD(I148-H148,1)-J148/60,10),"Проверить"))</x:f>
        <x:v>0</x:v>
      </x:c>
      <x:c r="L148" s="74" t="str">
        <x:f>IF(E148="","",IF(C148="","Нет дня",IF(E148="В","Выходной",IF(LEN(TRIM($B$14))=0,"Нет имени",IF(COUNTIFS($B$10:$B$33,$B$14)&gt;1,"Повтор имени",IF(OR(E148=$B$42,E148=$B$43,E148=$B$44,E148=$B$45,E148=$B$46),IF(INDEX($I$42:$I$46,MATCH(E148,$B$42:$B$46,0))="Готово","Готово","Проверьте смену"),IF(OR(IFERROR(SEARCH("-",E148),0)=0,IFERROR(SEARCH("-",E148,SEARCH("-",E148)+1),0)&gt;0),"Нет кода",IF(OR(H148&lt;0,I148&lt;0),"Неверное время",IF(H148=I148,"Начало равно концу",IF(NOT(ISNUMBER($D$7)),"Проверьте перерыв",IF(OR($D$7&lt;0,$D$7&lt;&gt;INT($D$7)),"Проверьте перерыв",IF($D$7&gt;=ROUND(MOD(I148-H148,1)*1440,8),"Перерыв не меньше смены","Готово"))))))))))))</x:f>
      </x:c>
      <x:c r="M148" s="3"/>
      <x:c r="N148" s="3"/>
      <x:c r="O148" s="3"/>
      <x:c r="P148" s="3"/>
      <x:c r="Q148" s="3"/>
      <x:c r="R148" s="3"/>
      <x:c r="S148" s="3"/>
      <x:c r="T148" s="3"/>
      <x:c r="U148" s="3"/>
      <x:c r="V148" s="3"/>
      <x:c r="W148" s="3"/>
      <x:c r="X148" s="3"/>
      <x:c r="Y148" s="3"/>
      <x:c r="Z148" s="3"/>
      <x:c r="AA148" s="3"/>
      <x:c r="AB148" s="3"/>
      <x:c r="AC148" s="3"/>
      <x:c r="AD148" s="3"/>
      <x:c r="AE148" s="3"/>
      <x:c r="AF148" s="3"/>
      <x:c r="AG148" s="3"/>
      <x:c r="AH148" s="3"/>
      <x:c r="AI148" s="3"/>
      <x:c r="AJ148" s="3"/>
      <x:c r="AK148" s="3"/>
    </x:row>
    <x:row r="149" ht="30" customHeight="1">
      <x:c r="A149" s="3"/>
      <x:c r="B149" s="69" t="str">
        <x:f>IF($B$16="","",$B$16)</x:f>
        <x:v>Глеб</x:v>
      </x:c>
      <x:c r="C149" s="70" t="n">
        <x:f>IF(D$8="","",D$8)</x:f>
        <x:v>46327</x:v>
      </x:c>
      <x:c r="D149" s="69" t="str">
        <x:f>IF(D16="","",D16)</x:f>
        <x:v>П</x:v>
      </x:c>
      <x:c r="E149" s="69" t="str">
        <x:f>IFERROR(UPPER(CONCATENATE("",SUBSTITUTE(CONCATENATE("",SUBSTITUTE(CONCATENATE("",SUBSTITUTE(TRIM(CONCATENATE("",D149))," ","")),"–","-")),"—","-"))),CONCATENATE("",D149))</x:f>
        <x:v>П</x:v>
      </x:c>
      <x:c r="F149" s="69" t="str">
        <x:f>IFERROR(LEFT(CONCATENATE("[",E149),SEARCH("-",E149)),"")</x:f>
      </x:c>
      <x:c r="G149" s="69" t="str">
        <x:f>IFERROR(MID(CONCATENATE(E149,"]"),SEARCH("-",E149)+1,32),"")</x:f>
      </x:c>
      <x:c r="H149" s="71" t="n">
        <x:f>IF(OR(E149="",E149="В"),"",IF(OR(E149=$B$42,E149=$B$43,E149=$B$44,E149=$B$45,E149=$B$46),INDEX($E$42:$E$46,MATCH(E149,$B$42:$B$46,0)),IFERROR(IF(ISNUMBER(SEARCH(":",F149)),IF(AND(OR((LEN(F149)-1)=4,(LEN(F149)-1)=5),MID(F149,1+(LEN(F149)-1)-2,1)=":",ISNUMBER(VALUE(MID(F149,2,1))),IF((LEN(F149)-1)=5,ISNUMBER(VALUE(MID(F149,3,1))),TRUE),ISNUMBER(VALUE(MID(F149,1+(LEN(F149)-1)-1,1))),ISNUMBER(VALUE(MID(F149,1+(LEN(F149)-1),1))),VALUE(MID(F149,2,(LEN(F149)-1)-3))&lt;24,VALUE(MID(F149,1+(LEN(F149)-1)-1,2))&lt;60),VALUE(MID(F149,2,(LEN(F149)-1)-3))/24+VALUE(MID(F149,1+(LEN(F149)-1)-1,2))/1440,-1),IF(AND((LEN(F149)-1)&gt;=1,(LEN(F149)-1)&lt;=2,ISNUMBER(VALUE(MID(F149,2,1))),IF((LEN(F149)-1)=2,ISNUMBER(VALUE(MID(F149,3,1))),TRUE),VALUE(MID(F149,2,(LEN(F149)-1)))&lt;24),VALUE(MID(F149,2,(LEN(F149)-1)))/24,-1)),-1)))</x:f>
        <x:v>0.5833333333333334</x:v>
      </x:c>
      <x:c r="I149" s="71" t="n">
        <x:f>IF(OR(E149="",E149="В"),"",IF(OR(E149=$B$42,E149=$B$43,E149=$B$44,E149=$B$45,E149=$B$46),INDEX($F$42:$F$46,MATCH(E149,$B$42:$B$46,0)),IFERROR(IF(ISNUMBER(SEARCH(":",G149)),IF(AND(OR((LEN(G149)-1)=4,(LEN(G149)-1)=5),MID(G149,0+(LEN(G149)-1)-2,1)=":",ISNUMBER(VALUE(MID(G149,1,1))),IF((LEN(G149)-1)=5,ISNUMBER(VALUE(MID(G149,2,1))),TRUE),ISNUMBER(VALUE(MID(G149,0+(LEN(G149)-1)-1,1))),ISNUMBER(VALUE(MID(G149,0+(LEN(G149)-1),1))),VALUE(MID(G149,1,(LEN(G149)-1)-3))&lt;24,VALUE(MID(G149,0+(LEN(G149)-1)-1,2))&lt;60),VALUE(MID(G149,1,(LEN(G149)-1)-3))/24+VALUE(MID(G149,0+(LEN(G149)-1)-1,2))/1440,-1),IF(AND((LEN(G149)-1)&gt;=1,(LEN(G149)-1)&lt;=2,ISNUMBER(VALUE(MID(G149,1,1))),IF((LEN(G149)-1)=2,ISNUMBER(VALUE(MID(G149,2,1))),TRUE),VALUE(MID(G149,1,(LEN(G149)-1)))&lt;24),VALUE(MID(G149,1,(LEN(G149)-1)))/24,-1)),-1)))</x:f>
        <x:v>0.9166666666666666</x:v>
      </x:c>
      <x:c r="J149" s="72" t="n">
        <x:f>IF(OR(E149="",E149="В"),0,IF(OR(E149=$B$42,E149=$B$43,E149=$B$44,E149=$B$45,E149=$B$46),INDEX($G$42:$G$46,MATCH(E149,$B$42:$B$46,0)),$D$7))</x:f>
        <x:v>30</x:v>
      </x:c>
      <x:c r="K149" s="73" t="n">
        <x:f>IF(OR(L149="",L149="Выходной"),0,IF(L149="Готово",ROUND(24*MOD(I149-H149,1)-J149/60,10),"Проверить"))</x:f>
        <x:v>7.5</x:v>
      </x:c>
      <x:c r="L149" s="74" t="str">
        <x:f>IF(E149="","",IF(C149="","Нет дня",IF(E149="В","Выходной",IF(LEN(TRIM($B$16))=0,"Нет имени",IF(COUNTIFS($B$10:$B$33,$B$16)&gt;1,"Повтор имени",IF(OR(E149=$B$42,E149=$B$43,E149=$B$44,E149=$B$45,E149=$B$46),IF(INDEX($I$42:$I$46,MATCH(E149,$B$42:$B$46,0))="Готово","Готово","Проверьте смену"),IF(OR(IFERROR(SEARCH("-",E149),0)=0,IFERROR(SEARCH("-",E149,SEARCH("-",E149)+1),0)&gt;0),"Нет кода",IF(OR(H149&lt;0,I149&lt;0),"Неверное время",IF(H149=I149,"Начало равно концу",IF(NOT(ISNUMBER($D$7)),"Проверьте перерыв",IF(OR($D$7&lt;0,$D$7&lt;&gt;INT($D$7)),"Проверьте перерыв",IF($D$7&gt;=ROUND(MOD(I149-H149,1)*1440,8),"Перерыв не меньше смены","Готово"))))))))))))</x:f>
        <x:v>Готово</x:v>
      </x:c>
      <x:c r="M149" s="3"/>
      <x:c r="N149" s="3"/>
      <x:c r="O149" s="3"/>
      <x:c r="P149" s="3"/>
      <x:c r="Q149" s="3"/>
      <x:c r="R149" s="3"/>
      <x:c r="S149" s="3"/>
      <x:c r="T149" s="3"/>
      <x:c r="U149" s="3"/>
      <x:c r="V149" s="3"/>
      <x:c r="W149" s="3"/>
      <x:c r="X149" s="3"/>
      <x:c r="Y149" s="3"/>
      <x:c r="Z149" s="3"/>
      <x:c r="AA149" s="3"/>
      <x:c r="AB149" s="3"/>
      <x:c r="AC149" s="3"/>
      <x:c r="AD149" s="3"/>
      <x:c r="AE149" s="3"/>
      <x:c r="AF149" s="3"/>
      <x:c r="AG149" s="3"/>
      <x:c r="AH149" s="3"/>
      <x:c r="AI149" s="3"/>
      <x:c r="AJ149" s="3"/>
      <x:c r="AK149" s="3"/>
    </x:row>
    <x:row r="150" ht="30" customHeight="1">
      <x:c r="A150" s="3"/>
      <x:c r="B150" s="69" t="str">
        <x:f>IF($B$16="","",$B$16)</x:f>
        <x:v>Глеб</x:v>
      </x:c>
      <x:c r="C150" s="70" t="n">
        <x:f>IF(E$8="","",E$8)</x:f>
        <x:v>46328</x:v>
      </x:c>
      <x:c r="D150" s="69" t="str">
        <x:f>IF(E16="","",E16)</x:f>
        <x:v>П</x:v>
      </x:c>
      <x:c r="E150" s="69" t="str">
        <x:f>IFERROR(UPPER(CONCATENATE("",SUBSTITUTE(CONCATENATE("",SUBSTITUTE(CONCATENATE("",SUBSTITUTE(TRIM(CONCATENATE("",D150))," ","")),"–","-")),"—","-"))),CONCATENATE("",D150))</x:f>
        <x:v>П</x:v>
      </x:c>
      <x:c r="F150" s="69" t="str">
        <x:f>IFERROR(LEFT(CONCATENATE("[",E150),SEARCH("-",E150)),"")</x:f>
      </x:c>
      <x:c r="G150" s="69" t="str">
        <x:f>IFERROR(MID(CONCATENATE(E150,"]"),SEARCH("-",E150)+1,32),"")</x:f>
      </x:c>
      <x:c r="H150" s="71" t="n">
        <x:f>IF(OR(E150="",E150="В"),"",IF(OR(E150=$B$42,E150=$B$43,E150=$B$44,E150=$B$45,E150=$B$46),INDEX($E$42:$E$46,MATCH(E150,$B$42:$B$46,0)),IFERROR(IF(ISNUMBER(SEARCH(":",F150)),IF(AND(OR((LEN(F150)-1)=4,(LEN(F150)-1)=5),MID(F150,1+(LEN(F150)-1)-2,1)=":",ISNUMBER(VALUE(MID(F150,2,1))),IF((LEN(F150)-1)=5,ISNUMBER(VALUE(MID(F150,3,1))),TRUE),ISNUMBER(VALUE(MID(F150,1+(LEN(F150)-1)-1,1))),ISNUMBER(VALUE(MID(F150,1+(LEN(F150)-1),1))),VALUE(MID(F150,2,(LEN(F150)-1)-3))&lt;24,VALUE(MID(F150,1+(LEN(F150)-1)-1,2))&lt;60),VALUE(MID(F150,2,(LEN(F150)-1)-3))/24+VALUE(MID(F150,1+(LEN(F150)-1)-1,2))/1440,-1),IF(AND((LEN(F150)-1)&gt;=1,(LEN(F150)-1)&lt;=2,ISNUMBER(VALUE(MID(F150,2,1))),IF((LEN(F150)-1)=2,ISNUMBER(VALUE(MID(F150,3,1))),TRUE),VALUE(MID(F150,2,(LEN(F150)-1)))&lt;24),VALUE(MID(F150,2,(LEN(F150)-1)))/24,-1)),-1)))</x:f>
        <x:v>0.5833333333333334</x:v>
      </x:c>
      <x:c r="I150" s="71" t="n">
        <x:f>IF(OR(E150="",E150="В"),"",IF(OR(E150=$B$42,E150=$B$43,E150=$B$44,E150=$B$45,E150=$B$46),INDEX($F$42:$F$46,MATCH(E150,$B$42:$B$46,0)),IFERROR(IF(ISNUMBER(SEARCH(":",G150)),IF(AND(OR((LEN(G150)-1)=4,(LEN(G150)-1)=5),MID(G150,0+(LEN(G150)-1)-2,1)=":",ISNUMBER(VALUE(MID(G150,1,1))),IF((LEN(G150)-1)=5,ISNUMBER(VALUE(MID(G150,2,1))),TRUE),ISNUMBER(VALUE(MID(G150,0+(LEN(G150)-1)-1,1))),ISNUMBER(VALUE(MID(G150,0+(LEN(G150)-1),1))),VALUE(MID(G150,1,(LEN(G150)-1)-3))&lt;24,VALUE(MID(G150,0+(LEN(G150)-1)-1,2))&lt;60),VALUE(MID(G150,1,(LEN(G150)-1)-3))/24+VALUE(MID(G150,0+(LEN(G150)-1)-1,2))/1440,-1),IF(AND((LEN(G150)-1)&gt;=1,(LEN(G150)-1)&lt;=2,ISNUMBER(VALUE(MID(G150,1,1))),IF((LEN(G150)-1)=2,ISNUMBER(VALUE(MID(G150,2,1))),TRUE),VALUE(MID(G150,1,(LEN(G150)-1)))&lt;24),VALUE(MID(G150,1,(LEN(G150)-1)))/24,-1)),-1)))</x:f>
        <x:v>0.9166666666666666</x:v>
      </x:c>
      <x:c r="J150" s="72" t="n">
        <x:f>IF(OR(E150="",E150="В"),0,IF(OR(E150=$B$42,E150=$B$43,E150=$B$44,E150=$B$45,E150=$B$46),INDEX($G$42:$G$46,MATCH(E150,$B$42:$B$46,0)),$D$7))</x:f>
        <x:v>30</x:v>
      </x:c>
      <x:c r="K150" s="73" t="n">
        <x:f>IF(OR(L150="",L150="Выходной"),0,IF(L150="Готово",ROUND(24*MOD(I150-H150,1)-J150/60,10),"Проверить"))</x:f>
        <x:v>7.5</x:v>
      </x:c>
      <x:c r="L150" s="74" t="str">
        <x:f>IF(E150="","",IF(C150="","Нет дня",IF(E150="В","Выходной",IF(LEN(TRIM($B$16))=0,"Нет имени",IF(COUNTIFS($B$10:$B$33,$B$16)&gt;1,"Повтор имени",IF(OR(E150=$B$42,E150=$B$43,E150=$B$44,E150=$B$45,E150=$B$46),IF(INDEX($I$42:$I$46,MATCH(E150,$B$42:$B$46,0))="Готово","Готово","Проверьте смену"),IF(OR(IFERROR(SEARCH("-",E150),0)=0,IFERROR(SEARCH("-",E150,SEARCH("-",E150)+1),0)&gt;0),"Нет кода",IF(OR(H150&lt;0,I150&lt;0),"Неверное время",IF(H150=I150,"Начало равно концу",IF(NOT(ISNUMBER($D$7)),"Проверьте перерыв",IF(OR($D$7&lt;0,$D$7&lt;&gt;INT($D$7)),"Проверьте перерыв",IF($D$7&gt;=ROUND(MOD(I150-H150,1)*1440,8),"Перерыв не меньше смены","Готово"))))))))))))</x:f>
        <x:v>Готово</x:v>
      </x:c>
      <x:c r="M150" s="3"/>
      <x:c r="N150" s="3"/>
      <x:c r="O150" s="3"/>
      <x:c r="P150" s="3"/>
      <x:c r="Q150" s="3"/>
      <x:c r="R150" s="3"/>
      <x:c r="S150" s="3"/>
      <x:c r="T150" s="3"/>
      <x:c r="U150" s="3"/>
      <x:c r="V150" s="3"/>
      <x:c r="W150" s="3"/>
      <x:c r="X150" s="3"/>
      <x:c r="Y150" s="3"/>
      <x:c r="Z150" s="3"/>
      <x:c r="AA150" s="3"/>
      <x:c r="AB150" s="3"/>
      <x:c r="AC150" s="3"/>
      <x:c r="AD150" s="3"/>
      <x:c r="AE150" s="3"/>
      <x:c r="AF150" s="3"/>
      <x:c r="AG150" s="3"/>
      <x:c r="AH150" s="3"/>
      <x:c r="AI150" s="3"/>
      <x:c r="AJ150" s="3"/>
      <x:c r="AK150" s="3"/>
    </x:row>
    <x:row r="151" ht="30" customHeight="1">
      <x:c r="A151" s="3"/>
      <x:c r="B151" s="69" t="str">
        <x:f>IF($B$16="","",$B$16)</x:f>
        <x:v>Глеб</x:v>
      </x:c>
      <x:c r="C151" s="70" t="n">
        <x:f>IF(F$8="","",F$8)</x:f>
        <x:v>46329</x:v>
      </x:c>
      <x:c r="D151" s="69" t="str">
        <x:f>IF(F16="","",F16)</x:f>
        <x:v>П</x:v>
      </x:c>
      <x:c r="E151" s="69" t="str">
        <x:f>IFERROR(UPPER(CONCATENATE("",SUBSTITUTE(CONCATENATE("",SUBSTITUTE(CONCATENATE("",SUBSTITUTE(TRIM(CONCATENATE("",D151))," ","")),"–","-")),"—","-"))),CONCATENATE("",D151))</x:f>
        <x:v>П</x:v>
      </x:c>
      <x:c r="F151" s="69" t="str">
        <x:f>IFERROR(LEFT(CONCATENATE("[",E151),SEARCH("-",E151)),"")</x:f>
      </x:c>
      <x:c r="G151" s="69" t="str">
        <x:f>IFERROR(MID(CONCATENATE(E151,"]"),SEARCH("-",E151)+1,32),"")</x:f>
      </x:c>
      <x:c r="H151" s="71" t="n">
        <x:f>IF(OR(E151="",E151="В"),"",IF(OR(E151=$B$42,E151=$B$43,E151=$B$44,E151=$B$45,E151=$B$46),INDEX($E$42:$E$46,MATCH(E151,$B$42:$B$46,0)),IFERROR(IF(ISNUMBER(SEARCH(":",F151)),IF(AND(OR((LEN(F151)-1)=4,(LEN(F151)-1)=5),MID(F151,1+(LEN(F151)-1)-2,1)=":",ISNUMBER(VALUE(MID(F151,2,1))),IF((LEN(F151)-1)=5,ISNUMBER(VALUE(MID(F151,3,1))),TRUE),ISNUMBER(VALUE(MID(F151,1+(LEN(F151)-1)-1,1))),ISNUMBER(VALUE(MID(F151,1+(LEN(F151)-1),1))),VALUE(MID(F151,2,(LEN(F151)-1)-3))&lt;24,VALUE(MID(F151,1+(LEN(F151)-1)-1,2))&lt;60),VALUE(MID(F151,2,(LEN(F151)-1)-3))/24+VALUE(MID(F151,1+(LEN(F151)-1)-1,2))/1440,-1),IF(AND((LEN(F151)-1)&gt;=1,(LEN(F151)-1)&lt;=2,ISNUMBER(VALUE(MID(F151,2,1))),IF((LEN(F151)-1)=2,ISNUMBER(VALUE(MID(F151,3,1))),TRUE),VALUE(MID(F151,2,(LEN(F151)-1)))&lt;24),VALUE(MID(F151,2,(LEN(F151)-1)))/24,-1)),-1)))</x:f>
        <x:v>0.5833333333333334</x:v>
      </x:c>
      <x:c r="I151" s="71" t="n">
        <x:f>IF(OR(E151="",E151="В"),"",IF(OR(E151=$B$42,E151=$B$43,E151=$B$44,E151=$B$45,E151=$B$46),INDEX($F$42:$F$46,MATCH(E151,$B$42:$B$46,0)),IFERROR(IF(ISNUMBER(SEARCH(":",G151)),IF(AND(OR((LEN(G151)-1)=4,(LEN(G151)-1)=5),MID(G151,0+(LEN(G151)-1)-2,1)=":",ISNUMBER(VALUE(MID(G151,1,1))),IF((LEN(G151)-1)=5,ISNUMBER(VALUE(MID(G151,2,1))),TRUE),ISNUMBER(VALUE(MID(G151,0+(LEN(G151)-1)-1,1))),ISNUMBER(VALUE(MID(G151,0+(LEN(G151)-1),1))),VALUE(MID(G151,1,(LEN(G151)-1)-3))&lt;24,VALUE(MID(G151,0+(LEN(G151)-1)-1,2))&lt;60),VALUE(MID(G151,1,(LEN(G151)-1)-3))/24+VALUE(MID(G151,0+(LEN(G151)-1)-1,2))/1440,-1),IF(AND((LEN(G151)-1)&gt;=1,(LEN(G151)-1)&lt;=2,ISNUMBER(VALUE(MID(G151,1,1))),IF((LEN(G151)-1)=2,ISNUMBER(VALUE(MID(G151,2,1))),TRUE),VALUE(MID(G151,1,(LEN(G151)-1)))&lt;24),VALUE(MID(G151,1,(LEN(G151)-1)))/24,-1)),-1)))</x:f>
        <x:v>0.9166666666666666</x:v>
      </x:c>
      <x:c r="J151" s="72" t="n">
        <x:f>IF(OR(E151="",E151="В"),0,IF(OR(E151=$B$42,E151=$B$43,E151=$B$44,E151=$B$45,E151=$B$46),INDEX($G$42:$G$46,MATCH(E151,$B$42:$B$46,0)),$D$7))</x:f>
        <x:v>30</x:v>
      </x:c>
      <x:c r="K151" s="73" t="n">
        <x:f>IF(OR(L151="",L151="Выходной"),0,IF(L151="Готово",ROUND(24*MOD(I151-H151,1)-J151/60,10),"Проверить"))</x:f>
        <x:v>7.5</x:v>
      </x:c>
      <x:c r="L151" s="74" t="str">
        <x:f>IF(E151="","",IF(C151="","Нет дня",IF(E151="В","Выходной",IF(LEN(TRIM($B$16))=0,"Нет имени",IF(COUNTIFS($B$10:$B$33,$B$16)&gt;1,"Повтор имени",IF(OR(E151=$B$42,E151=$B$43,E151=$B$44,E151=$B$45,E151=$B$46),IF(INDEX($I$42:$I$46,MATCH(E151,$B$42:$B$46,0))="Готово","Готово","Проверьте смену"),IF(OR(IFERROR(SEARCH("-",E151),0)=0,IFERROR(SEARCH("-",E151,SEARCH("-",E151)+1),0)&gt;0),"Нет кода",IF(OR(H151&lt;0,I151&lt;0),"Неверное время",IF(H151=I151,"Начало равно концу",IF(NOT(ISNUMBER($D$7)),"Проверьте перерыв",IF(OR($D$7&lt;0,$D$7&lt;&gt;INT($D$7)),"Проверьте перерыв",IF($D$7&gt;=ROUND(MOD(I151-H151,1)*1440,8),"Перерыв не меньше смены","Готово"))))))))))))</x:f>
        <x:v>Готово</x:v>
      </x:c>
      <x:c r="M151" s="3"/>
      <x:c r="N151" s="3"/>
      <x:c r="O151" s="3"/>
      <x:c r="P151" s="3"/>
      <x:c r="Q151" s="3"/>
      <x:c r="R151" s="3"/>
      <x:c r="S151" s="3"/>
      <x:c r="T151" s="3"/>
      <x:c r="U151" s="3"/>
      <x:c r="V151" s="3"/>
      <x:c r="W151" s="3"/>
      <x:c r="X151" s="3"/>
      <x:c r="Y151" s="3"/>
      <x:c r="Z151" s="3"/>
      <x:c r="AA151" s="3"/>
      <x:c r="AB151" s="3"/>
      <x:c r="AC151" s="3"/>
      <x:c r="AD151" s="3"/>
      <x:c r="AE151" s="3"/>
      <x:c r="AF151" s="3"/>
      <x:c r="AG151" s="3"/>
      <x:c r="AH151" s="3"/>
      <x:c r="AI151" s="3"/>
      <x:c r="AJ151" s="3"/>
      <x:c r="AK151" s="3"/>
    </x:row>
    <x:row r="152" ht="30" customHeight="1">
      <x:c r="A152" s="3"/>
      <x:c r="B152" s="69" t="str">
        <x:f>IF($B$16="","",$B$16)</x:f>
        <x:v>Глеб</x:v>
      </x:c>
      <x:c r="C152" s="70" t="n">
        <x:f>IF(G$8="","",G$8)</x:f>
        <x:v>46330</x:v>
      </x:c>
      <x:c r="D152" s="69" t="str">
        <x:f>IF(G16="","",G16)</x:f>
        <x:v>П</x:v>
      </x:c>
      <x:c r="E152" s="69" t="str">
        <x:f>IFERROR(UPPER(CONCATENATE("",SUBSTITUTE(CONCATENATE("",SUBSTITUTE(CONCATENATE("",SUBSTITUTE(TRIM(CONCATENATE("",D152))," ","")),"–","-")),"—","-"))),CONCATENATE("",D152))</x:f>
        <x:v>П</x:v>
      </x:c>
      <x:c r="F152" s="69" t="str">
        <x:f>IFERROR(LEFT(CONCATENATE("[",E152),SEARCH("-",E152)),"")</x:f>
      </x:c>
      <x:c r="G152" s="69" t="str">
        <x:f>IFERROR(MID(CONCATENATE(E152,"]"),SEARCH("-",E152)+1,32),"")</x:f>
      </x:c>
      <x:c r="H152" s="71" t="n">
        <x:f>IF(OR(E152="",E152="В"),"",IF(OR(E152=$B$42,E152=$B$43,E152=$B$44,E152=$B$45,E152=$B$46),INDEX($E$42:$E$46,MATCH(E152,$B$42:$B$46,0)),IFERROR(IF(ISNUMBER(SEARCH(":",F152)),IF(AND(OR((LEN(F152)-1)=4,(LEN(F152)-1)=5),MID(F152,1+(LEN(F152)-1)-2,1)=":",ISNUMBER(VALUE(MID(F152,2,1))),IF((LEN(F152)-1)=5,ISNUMBER(VALUE(MID(F152,3,1))),TRUE),ISNUMBER(VALUE(MID(F152,1+(LEN(F152)-1)-1,1))),ISNUMBER(VALUE(MID(F152,1+(LEN(F152)-1),1))),VALUE(MID(F152,2,(LEN(F152)-1)-3))&lt;24,VALUE(MID(F152,1+(LEN(F152)-1)-1,2))&lt;60),VALUE(MID(F152,2,(LEN(F152)-1)-3))/24+VALUE(MID(F152,1+(LEN(F152)-1)-1,2))/1440,-1),IF(AND((LEN(F152)-1)&gt;=1,(LEN(F152)-1)&lt;=2,ISNUMBER(VALUE(MID(F152,2,1))),IF((LEN(F152)-1)=2,ISNUMBER(VALUE(MID(F152,3,1))),TRUE),VALUE(MID(F152,2,(LEN(F152)-1)))&lt;24),VALUE(MID(F152,2,(LEN(F152)-1)))/24,-1)),-1)))</x:f>
        <x:v>0.5833333333333334</x:v>
      </x:c>
      <x:c r="I152" s="71" t="n">
        <x:f>IF(OR(E152="",E152="В"),"",IF(OR(E152=$B$42,E152=$B$43,E152=$B$44,E152=$B$45,E152=$B$46),INDEX($F$42:$F$46,MATCH(E152,$B$42:$B$46,0)),IFERROR(IF(ISNUMBER(SEARCH(":",G152)),IF(AND(OR((LEN(G152)-1)=4,(LEN(G152)-1)=5),MID(G152,0+(LEN(G152)-1)-2,1)=":",ISNUMBER(VALUE(MID(G152,1,1))),IF((LEN(G152)-1)=5,ISNUMBER(VALUE(MID(G152,2,1))),TRUE),ISNUMBER(VALUE(MID(G152,0+(LEN(G152)-1)-1,1))),ISNUMBER(VALUE(MID(G152,0+(LEN(G152)-1),1))),VALUE(MID(G152,1,(LEN(G152)-1)-3))&lt;24,VALUE(MID(G152,0+(LEN(G152)-1)-1,2))&lt;60),VALUE(MID(G152,1,(LEN(G152)-1)-3))/24+VALUE(MID(G152,0+(LEN(G152)-1)-1,2))/1440,-1),IF(AND((LEN(G152)-1)&gt;=1,(LEN(G152)-1)&lt;=2,ISNUMBER(VALUE(MID(G152,1,1))),IF((LEN(G152)-1)=2,ISNUMBER(VALUE(MID(G152,2,1))),TRUE),VALUE(MID(G152,1,(LEN(G152)-1)))&lt;24),VALUE(MID(G152,1,(LEN(G152)-1)))/24,-1)),-1)))</x:f>
        <x:v>0.9166666666666666</x:v>
      </x:c>
      <x:c r="J152" s="72" t="n">
        <x:f>IF(OR(E152="",E152="В"),0,IF(OR(E152=$B$42,E152=$B$43,E152=$B$44,E152=$B$45,E152=$B$46),INDEX($G$42:$G$46,MATCH(E152,$B$42:$B$46,0)),$D$7))</x:f>
        <x:v>30</x:v>
      </x:c>
      <x:c r="K152" s="73" t="n">
        <x:f>IF(OR(L152="",L152="Выходной"),0,IF(L152="Готово",ROUND(24*MOD(I152-H152,1)-J152/60,10),"Проверить"))</x:f>
        <x:v>7.5</x:v>
      </x:c>
      <x:c r="L152" s="74" t="str">
        <x:f>IF(E152="","",IF(C152="","Нет дня",IF(E152="В","Выходной",IF(LEN(TRIM($B$16))=0,"Нет имени",IF(COUNTIFS($B$10:$B$33,$B$16)&gt;1,"Повтор имени",IF(OR(E152=$B$42,E152=$B$43,E152=$B$44,E152=$B$45,E152=$B$46),IF(INDEX($I$42:$I$46,MATCH(E152,$B$42:$B$46,0))="Готово","Готово","Проверьте смену"),IF(OR(IFERROR(SEARCH("-",E152),0)=0,IFERROR(SEARCH("-",E152,SEARCH("-",E152)+1),0)&gt;0),"Нет кода",IF(OR(H152&lt;0,I152&lt;0),"Неверное время",IF(H152=I152,"Начало равно концу",IF(NOT(ISNUMBER($D$7)),"Проверьте перерыв",IF(OR($D$7&lt;0,$D$7&lt;&gt;INT($D$7)),"Проверьте перерыв",IF($D$7&gt;=ROUND(MOD(I152-H152,1)*1440,8),"Перерыв не меньше смены","Готово"))))))))))))</x:f>
        <x:v>Готово</x:v>
      </x:c>
      <x:c r="M152" s="3"/>
      <x:c r="N152" s="3"/>
      <x:c r="O152" s="3"/>
      <x:c r="P152" s="3"/>
      <x:c r="Q152" s="3"/>
      <x:c r="R152" s="3"/>
      <x:c r="S152" s="3"/>
      <x:c r="T152" s="3"/>
      <x:c r="U152" s="3"/>
      <x:c r="V152" s="3"/>
      <x:c r="W152" s="3"/>
      <x:c r="X152" s="3"/>
      <x:c r="Y152" s="3"/>
      <x:c r="Z152" s="3"/>
      <x:c r="AA152" s="3"/>
      <x:c r="AB152" s="3"/>
      <x:c r="AC152" s="3"/>
      <x:c r="AD152" s="3"/>
      <x:c r="AE152" s="3"/>
      <x:c r="AF152" s="3"/>
      <x:c r="AG152" s="3"/>
      <x:c r="AH152" s="3"/>
      <x:c r="AI152" s="3"/>
      <x:c r="AJ152" s="3"/>
      <x:c r="AK152" s="3"/>
    </x:row>
    <x:row r="153" ht="30" customHeight="1">
      <x:c r="A153" s="3"/>
      <x:c r="B153" s="69" t="str">
        <x:f>IF($B$16="","",$B$16)</x:f>
        <x:v>Глеб</x:v>
      </x:c>
      <x:c r="C153" s="70" t="n">
        <x:f>IF(H$8="","",H$8)</x:f>
        <x:v>46331</x:v>
      </x:c>
      <x:c r="D153" s="69" t="str">
        <x:f>IF(H16="","",H16)</x:f>
        <x:v>В</x:v>
      </x:c>
      <x:c r="E153" s="69" t="str">
        <x:f>IFERROR(UPPER(CONCATENATE("",SUBSTITUTE(CONCATENATE("",SUBSTITUTE(CONCATENATE("",SUBSTITUTE(TRIM(CONCATENATE("",D153))," ","")),"–","-")),"—","-"))),CONCATENATE("",D153))</x:f>
        <x:v>В</x:v>
      </x:c>
      <x:c r="F153" s="69" t="str">
        <x:f>IFERROR(LEFT(CONCATENATE("[",E153),SEARCH("-",E153)),"")</x:f>
      </x:c>
      <x:c r="G153" s="69" t="str">
        <x:f>IFERROR(MID(CONCATENATE(E153,"]"),SEARCH("-",E153)+1,32),"")</x:f>
      </x:c>
      <x:c r="H153" s="71" t="str">
        <x:f>IF(OR(E153="",E153="В"),"",IF(OR(E153=$B$42,E153=$B$43,E153=$B$44,E153=$B$45,E153=$B$46),INDEX($E$42:$E$46,MATCH(E153,$B$42:$B$46,0)),IFERROR(IF(ISNUMBER(SEARCH(":",F153)),IF(AND(OR((LEN(F153)-1)=4,(LEN(F153)-1)=5),MID(F153,1+(LEN(F153)-1)-2,1)=":",ISNUMBER(VALUE(MID(F153,2,1))),IF((LEN(F153)-1)=5,ISNUMBER(VALUE(MID(F153,3,1))),TRUE),ISNUMBER(VALUE(MID(F153,1+(LEN(F153)-1)-1,1))),ISNUMBER(VALUE(MID(F153,1+(LEN(F153)-1),1))),VALUE(MID(F153,2,(LEN(F153)-1)-3))&lt;24,VALUE(MID(F153,1+(LEN(F153)-1)-1,2))&lt;60),VALUE(MID(F153,2,(LEN(F153)-1)-3))/24+VALUE(MID(F153,1+(LEN(F153)-1)-1,2))/1440,-1),IF(AND((LEN(F153)-1)&gt;=1,(LEN(F153)-1)&lt;=2,ISNUMBER(VALUE(MID(F153,2,1))),IF((LEN(F153)-1)=2,ISNUMBER(VALUE(MID(F153,3,1))),TRUE),VALUE(MID(F153,2,(LEN(F153)-1)))&lt;24),VALUE(MID(F153,2,(LEN(F153)-1)))/24,-1)),-1)))</x:f>
      </x:c>
      <x:c r="I153" s="71" t="str">
        <x:f>IF(OR(E153="",E153="В"),"",IF(OR(E153=$B$42,E153=$B$43,E153=$B$44,E153=$B$45,E153=$B$46),INDEX($F$42:$F$46,MATCH(E153,$B$42:$B$46,0)),IFERROR(IF(ISNUMBER(SEARCH(":",G153)),IF(AND(OR((LEN(G153)-1)=4,(LEN(G153)-1)=5),MID(G153,0+(LEN(G153)-1)-2,1)=":",ISNUMBER(VALUE(MID(G153,1,1))),IF((LEN(G153)-1)=5,ISNUMBER(VALUE(MID(G153,2,1))),TRUE),ISNUMBER(VALUE(MID(G153,0+(LEN(G153)-1)-1,1))),ISNUMBER(VALUE(MID(G153,0+(LEN(G153)-1),1))),VALUE(MID(G153,1,(LEN(G153)-1)-3))&lt;24,VALUE(MID(G153,0+(LEN(G153)-1)-1,2))&lt;60),VALUE(MID(G153,1,(LEN(G153)-1)-3))/24+VALUE(MID(G153,0+(LEN(G153)-1)-1,2))/1440,-1),IF(AND((LEN(G153)-1)&gt;=1,(LEN(G153)-1)&lt;=2,ISNUMBER(VALUE(MID(G153,1,1))),IF((LEN(G153)-1)=2,ISNUMBER(VALUE(MID(G153,2,1))),TRUE),VALUE(MID(G153,1,(LEN(G153)-1)))&lt;24),VALUE(MID(G153,1,(LEN(G153)-1)))/24,-1)),-1)))</x:f>
      </x:c>
      <x:c r="J153" s="72" t="n">
        <x:f>IF(OR(E153="",E153="В"),0,IF(OR(E153=$B$42,E153=$B$43,E153=$B$44,E153=$B$45,E153=$B$46),INDEX($G$42:$G$46,MATCH(E153,$B$42:$B$46,0)),$D$7))</x:f>
        <x:v>0</x:v>
      </x:c>
      <x:c r="K153" s="73" t="n">
        <x:f>IF(OR(L153="",L153="Выходной"),0,IF(L153="Готово",ROUND(24*MOD(I153-H153,1)-J153/60,10),"Проверить"))</x:f>
        <x:v>0</x:v>
      </x:c>
      <x:c r="L153" s="74" t="str">
        <x:f>IF(E153="","",IF(C153="","Нет дня",IF(E153="В","Выходной",IF(LEN(TRIM($B$16))=0,"Нет имени",IF(COUNTIFS($B$10:$B$33,$B$16)&gt;1,"Повтор имени",IF(OR(E153=$B$42,E153=$B$43,E153=$B$44,E153=$B$45,E153=$B$46),IF(INDEX($I$42:$I$46,MATCH(E153,$B$42:$B$46,0))="Готово","Готово","Проверьте смену"),IF(OR(IFERROR(SEARCH("-",E153),0)=0,IFERROR(SEARCH("-",E153,SEARCH("-",E153)+1),0)&gt;0),"Нет кода",IF(OR(H153&lt;0,I153&lt;0),"Неверное время",IF(H153=I153,"Начало равно концу",IF(NOT(ISNUMBER($D$7)),"Проверьте перерыв",IF(OR($D$7&lt;0,$D$7&lt;&gt;INT($D$7)),"Проверьте перерыв",IF($D$7&gt;=ROUND(MOD(I153-H153,1)*1440,8),"Перерыв не меньше смены","Готово"))))))))))))</x:f>
        <x:v>Выходной</x:v>
      </x:c>
      <x:c r="M153" s="3"/>
      <x:c r="N153" s="3"/>
      <x:c r="O153" s="3"/>
      <x:c r="P153" s="3"/>
      <x:c r="Q153" s="3"/>
      <x:c r="R153" s="3"/>
      <x:c r="S153" s="3"/>
      <x:c r="T153" s="3"/>
      <x:c r="U153" s="3"/>
      <x:c r="V153" s="3"/>
      <x:c r="W153" s="3"/>
      <x:c r="X153" s="3"/>
      <x:c r="Y153" s="3"/>
      <x:c r="Z153" s="3"/>
      <x:c r="AA153" s="3"/>
      <x:c r="AB153" s="3"/>
      <x:c r="AC153" s="3"/>
      <x:c r="AD153" s="3"/>
      <x:c r="AE153" s="3"/>
      <x:c r="AF153" s="3"/>
      <x:c r="AG153" s="3"/>
      <x:c r="AH153" s="3"/>
      <x:c r="AI153" s="3"/>
      <x:c r="AJ153" s="3"/>
      <x:c r="AK153" s="3"/>
    </x:row>
    <x:row r="154" ht="30" customHeight="1">
      <x:c r="A154" s="3"/>
      <x:c r="B154" s="69" t="str">
        <x:f>IF($B$16="","",$B$16)</x:f>
        <x:v>Глеб</x:v>
      </x:c>
      <x:c r="C154" s="70" t="n">
        <x:f>IF(I$8="","",I$8)</x:f>
        <x:v>46332</x:v>
      </x:c>
      <x:c r="D154" s="69" t="str">
        <x:f>IF(I16="","",I16)</x:f>
        <x:v>В</x:v>
      </x:c>
      <x:c r="E154" s="69" t="str">
        <x:f>IFERROR(UPPER(CONCATENATE("",SUBSTITUTE(CONCATENATE("",SUBSTITUTE(CONCATENATE("",SUBSTITUTE(TRIM(CONCATENATE("",D154))," ","")),"–","-")),"—","-"))),CONCATENATE("",D154))</x:f>
        <x:v>В</x:v>
      </x:c>
      <x:c r="F154" s="69" t="str">
        <x:f>IFERROR(LEFT(CONCATENATE("[",E154),SEARCH("-",E154)),"")</x:f>
      </x:c>
      <x:c r="G154" s="69" t="str">
        <x:f>IFERROR(MID(CONCATENATE(E154,"]"),SEARCH("-",E154)+1,32),"")</x:f>
      </x:c>
      <x:c r="H154" s="71" t="str">
        <x:f>IF(OR(E154="",E154="В"),"",IF(OR(E154=$B$42,E154=$B$43,E154=$B$44,E154=$B$45,E154=$B$46),INDEX($E$42:$E$46,MATCH(E154,$B$42:$B$46,0)),IFERROR(IF(ISNUMBER(SEARCH(":",F154)),IF(AND(OR((LEN(F154)-1)=4,(LEN(F154)-1)=5),MID(F154,1+(LEN(F154)-1)-2,1)=":",ISNUMBER(VALUE(MID(F154,2,1))),IF((LEN(F154)-1)=5,ISNUMBER(VALUE(MID(F154,3,1))),TRUE),ISNUMBER(VALUE(MID(F154,1+(LEN(F154)-1)-1,1))),ISNUMBER(VALUE(MID(F154,1+(LEN(F154)-1),1))),VALUE(MID(F154,2,(LEN(F154)-1)-3))&lt;24,VALUE(MID(F154,1+(LEN(F154)-1)-1,2))&lt;60),VALUE(MID(F154,2,(LEN(F154)-1)-3))/24+VALUE(MID(F154,1+(LEN(F154)-1)-1,2))/1440,-1),IF(AND((LEN(F154)-1)&gt;=1,(LEN(F154)-1)&lt;=2,ISNUMBER(VALUE(MID(F154,2,1))),IF((LEN(F154)-1)=2,ISNUMBER(VALUE(MID(F154,3,1))),TRUE),VALUE(MID(F154,2,(LEN(F154)-1)))&lt;24),VALUE(MID(F154,2,(LEN(F154)-1)))/24,-1)),-1)))</x:f>
      </x:c>
      <x:c r="I154" s="71" t="str">
        <x:f>IF(OR(E154="",E154="В"),"",IF(OR(E154=$B$42,E154=$B$43,E154=$B$44,E154=$B$45,E154=$B$46),INDEX($F$42:$F$46,MATCH(E154,$B$42:$B$46,0)),IFERROR(IF(ISNUMBER(SEARCH(":",G154)),IF(AND(OR((LEN(G154)-1)=4,(LEN(G154)-1)=5),MID(G154,0+(LEN(G154)-1)-2,1)=":",ISNUMBER(VALUE(MID(G154,1,1))),IF((LEN(G154)-1)=5,ISNUMBER(VALUE(MID(G154,2,1))),TRUE),ISNUMBER(VALUE(MID(G154,0+(LEN(G154)-1)-1,1))),ISNUMBER(VALUE(MID(G154,0+(LEN(G154)-1),1))),VALUE(MID(G154,1,(LEN(G154)-1)-3))&lt;24,VALUE(MID(G154,0+(LEN(G154)-1)-1,2))&lt;60),VALUE(MID(G154,1,(LEN(G154)-1)-3))/24+VALUE(MID(G154,0+(LEN(G154)-1)-1,2))/1440,-1),IF(AND((LEN(G154)-1)&gt;=1,(LEN(G154)-1)&lt;=2,ISNUMBER(VALUE(MID(G154,1,1))),IF((LEN(G154)-1)=2,ISNUMBER(VALUE(MID(G154,2,1))),TRUE),VALUE(MID(G154,1,(LEN(G154)-1)))&lt;24),VALUE(MID(G154,1,(LEN(G154)-1)))/24,-1)),-1)))</x:f>
      </x:c>
      <x:c r="J154" s="72" t="n">
        <x:f>IF(OR(E154="",E154="В"),0,IF(OR(E154=$B$42,E154=$B$43,E154=$B$44,E154=$B$45,E154=$B$46),INDEX($G$42:$G$46,MATCH(E154,$B$42:$B$46,0)),$D$7))</x:f>
        <x:v>0</x:v>
      </x:c>
      <x:c r="K154" s="73" t="n">
        <x:f>IF(OR(L154="",L154="Выходной"),0,IF(L154="Готово",ROUND(24*MOD(I154-H154,1)-J154/60,10),"Проверить"))</x:f>
        <x:v>0</x:v>
      </x:c>
      <x:c r="L154" s="74" t="str">
        <x:f>IF(E154="","",IF(C154="","Нет дня",IF(E154="В","Выходной",IF(LEN(TRIM($B$16))=0,"Нет имени",IF(COUNTIFS($B$10:$B$33,$B$16)&gt;1,"Повтор имени",IF(OR(E154=$B$42,E154=$B$43,E154=$B$44,E154=$B$45,E154=$B$46),IF(INDEX($I$42:$I$46,MATCH(E154,$B$42:$B$46,0))="Готово","Готово","Проверьте смену"),IF(OR(IFERROR(SEARCH("-",E154),0)=0,IFERROR(SEARCH("-",E154,SEARCH("-",E154)+1),0)&gt;0),"Нет кода",IF(OR(H154&lt;0,I154&lt;0),"Неверное время",IF(H154=I154,"Начало равно концу",IF(NOT(ISNUMBER($D$7)),"Проверьте перерыв",IF(OR($D$7&lt;0,$D$7&lt;&gt;INT($D$7)),"Проверьте перерыв",IF($D$7&gt;=ROUND(MOD(I154-H154,1)*1440,8),"Перерыв не меньше смены","Готово"))))))))))))</x:f>
        <x:v>Выходной</x:v>
      </x:c>
      <x:c r="M154" s="3"/>
      <x:c r="N154" s="3"/>
      <x:c r="O154" s="3"/>
      <x:c r="P154" s="3"/>
      <x:c r="Q154" s="3"/>
      <x:c r="R154" s="3"/>
      <x:c r="S154" s="3"/>
      <x:c r="T154" s="3"/>
      <x:c r="U154" s="3"/>
      <x:c r="V154" s="3"/>
      <x:c r="W154" s="3"/>
      <x:c r="X154" s="3"/>
      <x:c r="Y154" s="3"/>
      <x:c r="Z154" s="3"/>
      <x:c r="AA154" s="3"/>
      <x:c r="AB154" s="3"/>
      <x:c r="AC154" s="3"/>
      <x:c r="AD154" s="3"/>
      <x:c r="AE154" s="3"/>
      <x:c r="AF154" s="3"/>
      <x:c r="AG154" s="3"/>
      <x:c r="AH154" s="3"/>
      <x:c r="AI154" s="3"/>
      <x:c r="AJ154" s="3"/>
      <x:c r="AK154" s="3"/>
    </x:row>
    <x:row r="155" ht="30" customHeight="1">
      <x:c r="A155" s="3"/>
      <x:c r="B155" s="69" t="str">
        <x:f>IF($B$16="","",$B$16)</x:f>
        <x:v>Глеб</x:v>
      </x:c>
      <x:c r="C155" s="70" t="n">
        <x:f>IF(J$8="","",J$8)</x:f>
        <x:v>46333</x:v>
      </x:c>
      <x:c r="D155" s="69" t="str">
        <x:f>IF(J16="","",J16)</x:f>
        <x:v>П</x:v>
      </x:c>
      <x:c r="E155" s="69" t="str">
        <x:f>IFERROR(UPPER(CONCATENATE("",SUBSTITUTE(CONCATENATE("",SUBSTITUTE(CONCATENATE("",SUBSTITUTE(TRIM(CONCATENATE("",D155))," ","")),"–","-")),"—","-"))),CONCATENATE("",D155))</x:f>
        <x:v>П</x:v>
      </x:c>
      <x:c r="F155" s="69" t="str">
        <x:f>IFERROR(LEFT(CONCATENATE("[",E155),SEARCH("-",E155)),"")</x:f>
      </x:c>
      <x:c r="G155" s="69" t="str">
        <x:f>IFERROR(MID(CONCATENATE(E155,"]"),SEARCH("-",E155)+1,32),"")</x:f>
      </x:c>
      <x:c r="H155" s="71" t="n">
        <x:f>IF(OR(E155="",E155="В"),"",IF(OR(E155=$B$42,E155=$B$43,E155=$B$44,E155=$B$45,E155=$B$46),INDEX($E$42:$E$46,MATCH(E155,$B$42:$B$46,0)),IFERROR(IF(ISNUMBER(SEARCH(":",F155)),IF(AND(OR((LEN(F155)-1)=4,(LEN(F155)-1)=5),MID(F155,1+(LEN(F155)-1)-2,1)=":",ISNUMBER(VALUE(MID(F155,2,1))),IF((LEN(F155)-1)=5,ISNUMBER(VALUE(MID(F155,3,1))),TRUE),ISNUMBER(VALUE(MID(F155,1+(LEN(F155)-1)-1,1))),ISNUMBER(VALUE(MID(F155,1+(LEN(F155)-1),1))),VALUE(MID(F155,2,(LEN(F155)-1)-3))&lt;24,VALUE(MID(F155,1+(LEN(F155)-1)-1,2))&lt;60),VALUE(MID(F155,2,(LEN(F155)-1)-3))/24+VALUE(MID(F155,1+(LEN(F155)-1)-1,2))/1440,-1),IF(AND((LEN(F155)-1)&gt;=1,(LEN(F155)-1)&lt;=2,ISNUMBER(VALUE(MID(F155,2,1))),IF((LEN(F155)-1)=2,ISNUMBER(VALUE(MID(F155,3,1))),TRUE),VALUE(MID(F155,2,(LEN(F155)-1)))&lt;24),VALUE(MID(F155,2,(LEN(F155)-1)))/24,-1)),-1)))</x:f>
        <x:v>0.5833333333333334</x:v>
      </x:c>
      <x:c r="I155" s="71" t="n">
        <x:f>IF(OR(E155="",E155="В"),"",IF(OR(E155=$B$42,E155=$B$43,E155=$B$44,E155=$B$45,E155=$B$46),INDEX($F$42:$F$46,MATCH(E155,$B$42:$B$46,0)),IFERROR(IF(ISNUMBER(SEARCH(":",G155)),IF(AND(OR((LEN(G155)-1)=4,(LEN(G155)-1)=5),MID(G155,0+(LEN(G155)-1)-2,1)=":",ISNUMBER(VALUE(MID(G155,1,1))),IF((LEN(G155)-1)=5,ISNUMBER(VALUE(MID(G155,2,1))),TRUE),ISNUMBER(VALUE(MID(G155,0+(LEN(G155)-1)-1,1))),ISNUMBER(VALUE(MID(G155,0+(LEN(G155)-1),1))),VALUE(MID(G155,1,(LEN(G155)-1)-3))&lt;24,VALUE(MID(G155,0+(LEN(G155)-1)-1,2))&lt;60),VALUE(MID(G155,1,(LEN(G155)-1)-3))/24+VALUE(MID(G155,0+(LEN(G155)-1)-1,2))/1440,-1),IF(AND((LEN(G155)-1)&gt;=1,(LEN(G155)-1)&lt;=2,ISNUMBER(VALUE(MID(G155,1,1))),IF((LEN(G155)-1)=2,ISNUMBER(VALUE(MID(G155,2,1))),TRUE),VALUE(MID(G155,1,(LEN(G155)-1)))&lt;24),VALUE(MID(G155,1,(LEN(G155)-1)))/24,-1)),-1)))</x:f>
        <x:v>0.9166666666666666</x:v>
      </x:c>
      <x:c r="J155" s="72" t="n">
        <x:f>IF(OR(E155="",E155="В"),0,IF(OR(E155=$B$42,E155=$B$43,E155=$B$44,E155=$B$45,E155=$B$46),INDEX($G$42:$G$46,MATCH(E155,$B$42:$B$46,0)),$D$7))</x:f>
        <x:v>30</x:v>
      </x:c>
      <x:c r="K155" s="73" t="n">
        <x:f>IF(OR(L155="",L155="Выходной"),0,IF(L155="Готово",ROUND(24*MOD(I155-H155,1)-J155/60,10),"Проверить"))</x:f>
        <x:v>7.5</x:v>
      </x:c>
      <x:c r="L155" s="74" t="str">
        <x:f>IF(E155="","",IF(C155="","Нет дня",IF(E155="В","Выходной",IF(LEN(TRIM($B$16))=0,"Нет имени",IF(COUNTIFS($B$10:$B$33,$B$16)&gt;1,"Повтор имени",IF(OR(E155=$B$42,E155=$B$43,E155=$B$44,E155=$B$45,E155=$B$46),IF(INDEX($I$42:$I$46,MATCH(E155,$B$42:$B$46,0))="Готово","Готово","Проверьте смену"),IF(OR(IFERROR(SEARCH("-",E155),0)=0,IFERROR(SEARCH("-",E155,SEARCH("-",E155)+1),0)&gt;0),"Нет кода",IF(OR(H155&lt;0,I155&lt;0),"Неверное время",IF(H155=I155,"Начало равно концу",IF(NOT(ISNUMBER($D$7)),"Проверьте перерыв",IF(OR($D$7&lt;0,$D$7&lt;&gt;INT($D$7)),"Проверьте перерыв",IF($D$7&gt;=ROUND(MOD(I155-H155,1)*1440,8),"Перерыв не меньше смены","Готово"))))))))))))</x:f>
        <x:v>Готово</x:v>
      </x:c>
      <x:c r="M155" s="3"/>
      <x:c r="N155" s="3"/>
      <x:c r="O155" s="3"/>
      <x:c r="P155" s="3"/>
      <x:c r="Q155" s="3"/>
      <x:c r="R155" s="3"/>
      <x:c r="S155" s="3"/>
      <x:c r="T155" s="3"/>
      <x:c r="U155" s="3"/>
      <x:c r="V155" s="3"/>
      <x:c r="W155" s="3"/>
      <x:c r="X155" s="3"/>
      <x:c r="Y155" s="3"/>
      <x:c r="Z155" s="3"/>
      <x:c r="AA155" s="3"/>
      <x:c r="AB155" s="3"/>
      <x:c r="AC155" s="3"/>
      <x:c r="AD155" s="3"/>
      <x:c r="AE155" s="3"/>
      <x:c r="AF155" s="3"/>
      <x:c r="AG155" s="3"/>
      <x:c r="AH155" s="3"/>
      <x:c r="AI155" s="3"/>
      <x:c r="AJ155" s="3"/>
      <x:c r="AK155" s="3"/>
    </x:row>
    <x:row r="156" ht="30" customHeight="1">
      <x:c r="A156" s="3"/>
      <x:c r="B156" s="69" t="str">
        <x:f>IF($B$16="","",$B$16)</x:f>
        <x:v>Глеб</x:v>
      </x:c>
      <x:c r="C156" s="70" t="n">
        <x:f>IF(K$8="","",K$8)</x:f>
        <x:v>46334</x:v>
      </x:c>
      <x:c r="D156" s="69" t="str">
        <x:f>IF(K16="","",K16)</x:f>
        <x:v>П</x:v>
      </x:c>
      <x:c r="E156" s="69" t="str">
        <x:f>IFERROR(UPPER(CONCATENATE("",SUBSTITUTE(CONCATENATE("",SUBSTITUTE(CONCATENATE("",SUBSTITUTE(TRIM(CONCATENATE("",D156))," ","")),"–","-")),"—","-"))),CONCATENATE("",D156))</x:f>
        <x:v>П</x:v>
      </x:c>
      <x:c r="F156" s="69" t="str">
        <x:f>IFERROR(LEFT(CONCATENATE("[",E156),SEARCH("-",E156)),"")</x:f>
      </x:c>
      <x:c r="G156" s="69" t="str">
        <x:f>IFERROR(MID(CONCATENATE(E156,"]"),SEARCH("-",E156)+1,32),"")</x:f>
      </x:c>
      <x:c r="H156" s="71" t="n">
        <x:f>IF(OR(E156="",E156="В"),"",IF(OR(E156=$B$42,E156=$B$43,E156=$B$44,E156=$B$45,E156=$B$46),INDEX($E$42:$E$46,MATCH(E156,$B$42:$B$46,0)),IFERROR(IF(ISNUMBER(SEARCH(":",F156)),IF(AND(OR((LEN(F156)-1)=4,(LEN(F156)-1)=5),MID(F156,1+(LEN(F156)-1)-2,1)=":",ISNUMBER(VALUE(MID(F156,2,1))),IF((LEN(F156)-1)=5,ISNUMBER(VALUE(MID(F156,3,1))),TRUE),ISNUMBER(VALUE(MID(F156,1+(LEN(F156)-1)-1,1))),ISNUMBER(VALUE(MID(F156,1+(LEN(F156)-1),1))),VALUE(MID(F156,2,(LEN(F156)-1)-3))&lt;24,VALUE(MID(F156,1+(LEN(F156)-1)-1,2))&lt;60),VALUE(MID(F156,2,(LEN(F156)-1)-3))/24+VALUE(MID(F156,1+(LEN(F156)-1)-1,2))/1440,-1),IF(AND((LEN(F156)-1)&gt;=1,(LEN(F156)-1)&lt;=2,ISNUMBER(VALUE(MID(F156,2,1))),IF((LEN(F156)-1)=2,ISNUMBER(VALUE(MID(F156,3,1))),TRUE),VALUE(MID(F156,2,(LEN(F156)-1)))&lt;24),VALUE(MID(F156,2,(LEN(F156)-1)))/24,-1)),-1)))</x:f>
        <x:v>0.5833333333333334</x:v>
      </x:c>
      <x:c r="I156" s="71" t="n">
        <x:f>IF(OR(E156="",E156="В"),"",IF(OR(E156=$B$42,E156=$B$43,E156=$B$44,E156=$B$45,E156=$B$46),INDEX($F$42:$F$46,MATCH(E156,$B$42:$B$46,0)),IFERROR(IF(ISNUMBER(SEARCH(":",G156)),IF(AND(OR((LEN(G156)-1)=4,(LEN(G156)-1)=5),MID(G156,0+(LEN(G156)-1)-2,1)=":",ISNUMBER(VALUE(MID(G156,1,1))),IF((LEN(G156)-1)=5,ISNUMBER(VALUE(MID(G156,2,1))),TRUE),ISNUMBER(VALUE(MID(G156,0+(LEN(G156)-1)-1,1))),ISNUMBER(VALUE(MID(G156,0+(LEN(G156)-1),1))),VALUE(MID(G156,1,(LEN(G156)-1)-3))&lt;24,VALUE(MID(G156,0+(LEN(G156)-1)-1,2))&lt;60),VALUE(MID(G156,1,(LEN(G156)-1)-3))/24+VALUE(MID(G156,0+(LEN(G156)-1)-1,2))/1440,-1),IF(AND((LEN(G156)-1)&gt;=1,(LEN(G156)-1)&lt;=2,ISNUMBER(VALUE(MID(G156,1,1))),IF((LEN(G156)-1)=2,ISNUMBER(VALUE(MID(G156,2,1))),TRUE),VALUE(MID(G156,1,(LEN(G156)-1)))&lt;24),VALUE(MID(G156,1,(LEN(G156)-1)))/24,-1)),-1)))</x:f>
        <x:v>0.9166666666666666</x:v>
      </x:c>
      <x:c r="J156" s="72" t="n">
        <x:f>IF(OR(E156="",E156="В"),0,IF(OR(E156=$B$42,E156=$B$43,E156=$B$44,E156=$B$45,E156=$B$46),INDEX($G$42:$G$46,MATCH(E156,$B$42:$B$46,0)),$D$7))</x:f>
        <x:v>30</x:v>
      </x:c>
      <x:c r="K156" s="73" t="n">
        <x:f>IF(OR(L156="",L156="Выходной"),0,IF(L156="Готово",ROUND(24*MOD(I156-H156,1)-J156/60,10),"Проверить"))</x:f>
        <x:v>7.5</x:v>
      </x:c>
      <x:c r="L156" s="74" t="str">
        <x:f>IF(E156="","",IF(C156="","Нет дня",IF(E156="В","Выходной",IF(LEN(TRIM($B$16))=0,"Нет имени",IF(COUNTIFS($B$10:$B$33,$B$16)&gt;1,"Повтор имени",IF(OR(E156=$B$42,E156=$B$43,E156=$B$44,E156=$B$45,E156=$B$46),IF(INDEX($I$42:$I$46,MATCH(E156,$B$42:$B$46,0))="Готово","Готово","Проверьте смену"),IF(OR(IFERROR(SEARCH("-",E156),0)=0,IFERROR(SEARCH("-",E156,SEARCH("-",E156)+1),0)&gt;0),"Нет кода",IF(OR(H156&lt;0,I156&lt;0),"Неверное время",IF(H156=I156,"Начало равно концу",IF(NOT(ISNUMBER($D$7)),"Проверьте перерыв",IF(OR($D$7&lt;0,$D$7&lt;&gt;INT($D$7)),"Проверьте перерыв",IF($D$7&gt;=ROUND(MOD(I156-H156,1)*1440,8),"Перерыв не меньше смены","Готово"))))))))))))</x:f>
        <x:v>Готово</x:v>
      </x:c>
      <x:c r="M156" s="3"/>
      <x:c r="N156" s="3"/>
      <x:c r="O156" s="3"/>
      <x:c r="P156" s="3"/>
      <x:c r="Q156" s="3"/>
      <x:c r="R156" s="3"/>
      <x:c r="S156" s="3"/>
      <x:c r="T156" s="3"/>
      <x:c r="U156" s="3"/>
      <x:c r="V156" s="3"/>
      <x:c r="W156" s="3"/>
      <x:c r="X156" s="3"/>
      <x:c r="Y156" s="3"/>
      <x:c r="Z156" s="3"/>
      <x:c r="AA156" s="3"/>
      <x:c r="AB156" s="3"/>
      <x:c r="AC156" s="3"/>
      <x:c r="AD156" s="3"/>
      <x:c r="AE156" s="3"/>
      <x:c r="AF156" s="3"/>
      <x:c r="AG156" s="3"/>
      <x:c r="AH156" s="3"/>
      <x:c r="AI156" s="3"/>
      <x:c r="AJ156" s="3"/>
      <x:c r="AK156" s="3"/>
    </x:row>
    <x:row r="157" ht="30" customHeight="1">
      <x:c r="A157" s="3"/>
      <x:c r="B157" s="69" t="str">
        <x:f>IF($B$16="","",$B$16)</x:f>
        <x:v>Глеб</x:v>
      </x:c>
      <x:c r="C157" s="70" t="n">
        <x:f>IF(L$8="","",L$8)</x:f>
        <x:v>46335</x:v>
      </x:c>
      <x:c r="D157" s="69" t="str">
        <x:f>IF(L16="","",L16)</x:f>
        <x:v>П</x:v>
      </x:c>
      <x:c r="E157" s="69" t="str">
        <x:f>IFERROR(UPPER(CONCATENATE("",SUBSTITUTE(CONCATENATE("",SUBSTITUTE(CONCATENATE("",SUBSTITUTE(TRIM(CONCATENATE("",D157))," ","")),"–","-")),"—","-"))),CONCATENATE("",D157))</x:f>
        <x:v>П</x:v>
      </x:c>
      <x:c r="F157" s="69" t="str">
        <x:f>IFERROR(LEFT(CONCATENATE("[",E157),SEARCH("-",E157)),"")</x:f>
      </x:c>
      <x:c r="G157" s="69" t="str">
        <x:f>IFERROR(MID(CONCATENATE(E157,"]"),SEARCH("-",E157)+1,32),"")</x:f>
      </x:c>
      <x:c r="H157" s="71" t="n">
        <x:f>IF(OR(E157="",E157="В"),"",IF(OR(E157=$B$42,E157=$B$43,E157=$B$44,E157=$B$45,E157=$B$46),INDEX($E$42:$E$46,MATCH(E157,$B$42:$B$46,0)),IFERROR(IF(ISNUMBER(SEARCH(":",F157)),IF(AND(OR((LEN(F157)-1)=4,(LEN(F157)-1)=5),MID(F157,1+(LEN(F157)-1)-2,1)=":",ISNUMBER(VALUE(MID(F157,2,1))),IF((LEN(F157)-1)=5,ISNUMBER(VALUE(MID(F157,3,1))),TRUE),ISNUMBER(VALUE(MID(F157,1+(LEN(F157)-1)-1,1))),ISNUMBER(VALUE(MID(F157,1+(LEN(F157)-1),1))),VALUE(MID(F157,2,(LEN(F157)-1)-3))&lt;24,VALUE(MID(F157,1+(LEN(F157)-1)-1,2))&lt;60),VALUE(MID(F157,2,(LEN(F157)-1)-3))/24+VALUE(MID(F157,1+(LEN(F157)-1)-1,2))/1440,-1),IF(AND((LEN(F157)-1)&gt;=1,(LEN(F157)-1)&lt;=2,ISNUMBER(VALUE(MID(F157,2,1))),IF((LEN(F157)-1)=2,ISNUMBER(VALUE(MID(F157,3,1))),TRUE),VALUE(MID(F157,2,(LEN(F157)-1)))&lt;24),VALUE(MID(F157,2,(LEN(F157)-1)))/24,-1)),-1)))</x:f>
        <x:v>0.5833333333333334</x:v>
      </x:c>
      <x:c r="I157" s="71" t="n">
        <x:f>IF(OR(E157="",E157="В"),"",IF(OR(E157=$B$42,E157=$B$43,E157=$B$44,E157=$B$45,E157=$B$46),INDEX($F$42:$F$46,MATCH(E157,$B$42:$B$46,0)),IFERROR(IF(ISNUMBER(SEARCH(":",G157)),IF(AND(OR((LEN(G157)-1)=4,(LEN(G157)-1)=5),MID(G157,0+(LEN(G157)-1)-2,1)=":",ISNUMBER(VALUE(MID(G157,1,1))),IF((LEN(G157)-1)=5,ISNUMBER(VALUE(MID(G157,2,1))),TRUE),ISNUMBER(VALUE(MID(G157,0+(LEN(G157)-1)-1,1))),ISNUMBER(VALUE(MID(G157,0+(LEN(G157)-1),1))),VALUE(MID(G157,1,(LEN(G157)-1)-3))&lt;24,VALUE(MID(G157,0+(LEN(G157)-1)-1,2))&lt;60),VALUE(MID(G157,1,(LEN(G157)-1)-3))/24+VALUE(MID(G157,0+(LEN(G157)-1)-1,2))/1440,-1),IF(AND((LEN(G157)-1)&gt;=1,(LEN(G157)-1)&lt;=2,ISNUMBER(VALUE(MID(G157,1,1))),IF((LEN(G157)-1)=2,ISNUMBER(VALUE(MID(G157,2,1))),TRUE),VALUE(MID(G157,1,(LEN(G157)-1)))&lt;24),VALUE(MID(G157,1,(LEN(G157)-1)))/24,-1)),-1)))</x:f>
        <x:v>0.9166666666666666</x:v>
      </x:c>
      <x:c r="J157" s="72" t="n">
        <x:f>IF(OR(E157="",E157="В"),0,IF(OR(E157=$B$42,E157=$B$43,E157=$B$44,E157=$B$45,E157=$B$46),INDEX($G$42:$G$46,MATCH(E157,$B$42:$B$46,0)),$D$7))</x:f>
        <x:v>30</x:v>
      </x:c>
      <x:c r="K157" s="73" t="n">
        <x:f>IF(OR(L157="",L157="Выходной"),0,IF(L157="Готово",ROUND(24*MOD(I157-H157,1)-J157/60,10),"Проверить"))</x:f>
        <x:v>7.5</x:v>
      </x:c>
      <x:c r="L157" s="74" t="str">
        <x:f>IF(E157="","",IF(C157="","Нет дня",IF(E157="В","Выходной",IF(LEN(TRIM($B$16))=0,"Нет имени",IF(COUNTIFS($B$10:$B$33,$B$16)&gt;1,"Повтор имени",IF(OR(E157=$B$42,E157=$B$43,E157=$B$44,E157=$B$45,E157=$B$46),IF(INDEX($I$42:$I$46,MATCH(E157,$B$42:$B$46,0))="Готово","Готово","Проверьте смену"),IF(OR(IFERROR(SEARCH("-",E157),0)=0,IFERROR(SEARCH("-",E157,SEARCH("-",E157)+1),0)&gt;0),"Нет кода",IF(OR(H157&lt;0,I157&lt;0),"Неверное время",IF(H157=I157,"Начало равно концу",IF(NOT(ISNUMBER($D$7)),"Проверьте перерыв",IF(OR($D$7&lt;0,$D$7&lt;&gt;INT($D$7)),"Проверьте перерыв",IF($D$7&gt;=ROUND(MOD(I157-H157,1)*1440,8),"Перерыв не меньше смены","Готово"))))))))))))</x:f>
        <x:v>Готово</x:v>
      </x:c>
      <x:c r="M157" s="3"/>
      <x:c r="N157" s="3"/>
      <x:c r="O157" s="3"/>
      <x:c r="P157" s="3"/>
      <x:c r="Q157" s="3"/>
      <x:c r="R157" s="3"/>
      <x:c r="S157" s="3"/>
      <x:c r="T157" s="3"/>
      <x:c r="U157" s="3"/>
      <x:c r="V157" s="3"/>
      <x:c r="W157" s="3"/>
      <x:c r="X157" s="3"/>
      <x:c r="Y157" s="3"/>
      <x:c r="Z157" s="3"/>
      <x:c r="AA157" s="3"/>
      <x:c r="AB157" s="3"/>
      <x:c r="AC157" s="3"/>
      <x:c r="AD157" s="3"/>
      <x:c r="AE157" s="3"/>
      <x:c r="AF157" s="3"/>
      <x:c r="AG157" s="3"/>
      <x:c r="AH157" s="3"/>
      <x:c r="AI157" s="3"/>
      <x:c r="AJ157" s="3"/>
      <x:c r="AK157" s="3"/>
    </x:row>
    <x:row r="158" ht="30" customHeight="1">
      <x:c r="A158" s="3"/>
      <x:c r="B158" s="69" t="str">
        <x:f>IF($B$16="","",$B$16)</x:f>
        <x:v>Глеб</x:v>
      </x:c>
      <x:c r="C158" s="70" t="n">
        <x:f>IF(M$8="","",M$8)</x:f>
        <x:v>46336</x:v>
      </x:c>
      <x:c r="D158" s="69" t="str">
        <x:f>IF(M16="","",M16)</x:f>
        <x:v>П</x:v>
      </x:c>
      <x:c r="E158" s="69" t="str">
        <x:f>IFERROR(UPPER(CONCATENATE("",SUBSTITUTE(CONCATENATE("",SUBSTITUTE(CONCATENATE("",SUBSTITUTE(TRIM(CONCATENATE("",D158))," ","")),"–","-")),"—","-"))),CONCATENATE("",D158))</x:f>
        <x:v>П</x:v>
      </x:c>
      <x:c r="F158" s="69" t="str">
        <x:f>IFERROR(LEFT(CONCATENATE("[",E158),SEARCH("-",E158)),"")</x:f>
      </x:c>
      <x:c r="G158" s="69" t="str">
        <x:f>IFERROR(MID(CONCATENATE(E158,"]"),SEARCH("-",E158)+1,32),"")</x:f>
      </x:c>
      <x:c r="H158" s="71" t="n">
        <x:f>IF(OR(E158="",E158="В"),"",IF(OR(E158=$B$42,E158=$B$43,E158=$B$44,E158=$B$45,E158=$B$46),INDEX($E$42:$E$46,MATCH(E158,$B$42:$B$46,0)),IFERROR(IF(ISNUMBER(SEARCH(":",F158)),IF(AND(OR((LEN(F158)-1)=4,(LEN(F158)-1)=5),MID(F158,1+(LEN(F158)-1)-2,1)=":",ISNUMBER(VALUE(MID(F158,2,1))),IF((LEN(F158)-1)=5,ISNUMBER(VALUE(MID(F158,3,1))),TRUE),ISNUMBER(VALUE(MID(F158,1+(LEN(F158)-1)-1,1))),ISNUMBER(VALUE(MID(F158,1+(LEN(F158)-1),1))),VALUE(MID(F158,2,(LEN(F158)-1)-3))&lt;24,VALUE(MID(F158,1+(LEN(F158)-1)-1,2))&lt;60),VALUE(MID(F158,2,(LEN(F158)-1)-3))/24+VALUE(MID(F158,1+(LEN(F158)-1)-1,2))/1440,-1),IF(AND((LEN(F158)-1)&gt;=1,(LEN(F158)-1)&lt;=2,ISNUMBER(VALUE(MID(F158,2,1))),IF((LEN(F158)-1)=2,ISNUMBER(VALUE(MID(F158,3,1))),TRUE),VALUE(MID(F158,2,(LEN(F158)-1)))&lt;24),VALUE(MID(F158,2,(LEN(F158)-1)))/24,-1)),-1)))</x:f>
        <x:v>0.5833333333333334</x:v>
      </x:c>
      <x:c r="I158" s="71" t="n">
        <x:f>IF(OR(E158="",E158="В"),"",IF(OR(E158=$B$42,E158=$B$43,E158=$B$44,E158=$B$45,E158=$B$46),INDEX($F$42:$F$46,MATCH(E158,$B$42:$B$46,0)),IFERROR(IF(ISNUMBER(SEARCH(":",G158)),IF(AND(OR((LEN(G158)-1)=4,(LEN(G158)-1)=5),MID(G158,0+(LEN(G158)-1)-2,1)=":",ISNUMBER(VALUE(MID(G158,1,1))),IF((LEN(G158)-1)=5,ISNUMBER(VALUE(MID(G158,2,1))),TRUE),ISNUMBER(VALUE(MID(G158,0+(LEN(G158)-1)-1,1))),ISNUMBER(VALUE(MID(G158,0+(LEN(G158)-1),1))),VALUE(MID(G158,1,(LEN(G158)-1)-3))&lt;24,VALUE(MID(G158,0+(LEN(G158)-1)-1,2))&lt;60),VALUE(MID(G158,1,(LEN(G158)-1)-3))/24+VALUE(MID(G158,0+(LEN(G158)-1)-1,2))/1440,-1),IF(AND((LEN(G158)-1)&gt;=1,(LEN(G158)-1)&lt;=2,ISNUMBER(VALUE(MID(G158,1,1))),IF((LEN(G158)-1)=2,ISNUMBER(VALUE(MID(G158,2,1))),TRUE),VALUE(MID(G158,1,(LEN(G158)-1)))&lt;24),VALUE(MID(G158,1,(LEN(G158)-1)))/24,-1)),-1)))</x:f>
        <x:v>0.9166666666666666</x:v>
      </x:c>
      <x:c r="J158" s="72" t="n">
        <x:f>IF(OR(E158="",E158="В"),0,IF(OR(E158=$B$42,E158=$B$43,E158=$B$44,E158=$B$45,E158=$B$46),INDEX($G$42:$G$46,MATCH(E158,$B$42:$B$46,0)),$D$7))</x:f>
        <x:v>30</x:v>
      </x:c>
      <x:c r="K158" s="73" t="n">
        <x:f>IF(OR(L158="",L158="Выходной"),0,IF(L158="Готово",ROUND(24*MOD(I158-H158,1)-J158/60,10),"Проверить"))</x:f>
        <x:v>7.5</x:v>
      </x:c>
      <x:c r="L158" s="74" t="str">
        <x:f>IF(E158="","",IF(C158="","Нет дня",IF(E158="В","Выходной",IF(LEN(TRIM($B$16))=0,"Нет имени",IF(COUNTIFS($B$10:$B$33,$B$16)&gt;1,"Повтор имени",IF(OR(E158=$B$42,E158=$B$43,E158=$B$44,E158=$B$45,E158=$B$46),IF(INDEX($I$42:$I$46,MATCH(E158,$B$42:$B$46,0))="Готово","Готово","Проверьте смену"),IF(OR(IFERROR(SEARCH("-",E158),0)=0,IFERROR(SEARCH("-",E158,SEARCH("-",E158)+1),0)&gt;0),"Нет кода",IF(OR(H158&lt;0,I158&lt;0),"Неверное время",IF(H158=I158,"Начало равно концу",IF(NOT(ISNUMBER($D$7)),"Проверьте перерыв",IF(OR($D$7&lt;0,$D$7&lt;&gt;INT($D$7)),"Проверьте перерыв",IF($D$7&gt;=ROUND(MOD(I158-H158,1)*1440,8),"Перерыв не меньше смены","Готово"))))))))))))</x:f>
        <x:v>Готово</x:v>
      </x:c>
      <x:c r="M158" s="3"/>
      <x:c r="N158" s="3"/>
      <x:c r="O158" s="3"/>
      <x:c r="P158" s="3"/>
      <x:c r="Q158" s="3"/>
      <x:c r="R158" s="3"/>
      <x:c r="S158" s="3"/>
      <x:c r="T158" s="3"/>
      <x:c r="U158" s="3"/>
      <x:c r="V158" s="3"/>
      <x:c r="W158" s="3"/>
      <x:c r="X158" s="3"/>
      <x:c r="Y158" s="3"/>
      <x:c r="Z158" s="3"/>
      <x:c r="AA158" s="3"/>
      <x:c r="AB158" s="3"/>
      <x:c r="AC158" s="3"/>
      <x:c r="AD158" s="3"/>
      <x:c r="AE158" s="3"/>
      <x:c r="AF158" s="3"/>
      <x:c r="AG158" s="3"/>
      <x:c r="AH158" s="3"/>
      <x:c r="AI158" s="3"/>
      <x:c r="AJ158" s="3"/>
      <x:c r="AK158" s="3"/>
    </x:row>
    <x:row r="159" ht="30" customHeight="1">
      <x:c r="A159" s="3"/>
      <x:c r="B159" s="69" t="str">
        <x:f>IF($B$16="","",$B$16)</x:f>
        <x:v>Глеб</x:v>
      </x:c>
      <x:c r="C159" s="70" t="n">
        <x:f>IF(N$8="","",N$8)</x:f>
        <x:v>46337</x:v>
      </x:c>
      <x:c r="D159" s="69" t="str">
        <x:f>IF(N16="","",N16)</x:f>
        <x:v>П</x:v>
      </x:c>
      <x:c r="E159" s="69" t="str">
        <x:f>IFERROR(UPPER(CONCATENATE("",SUBSTITUTE(CONCATENATE("",SUBSTITUTE(CONCATENATE("",SUBSTITUTE(TRIM(CONCATENATE("",D159))," ","")),"–","-")),"—","-"))),CONCATENATE("",D159))</x:f>
        <x:v>П</x:v>
      </x:c>
      <x:c r="F159" s="69" t="str">
        <x:f>IFERROR(LEFT(CONCATENATE("[",E159),SEARCH("-",E159)),"")</x:f>
      </x:c>
      <x:c r="G159" s="69" t="str">
        <x:f>IFERROR(MID(CONCATENATE(E159,"]"),SEARCH("-",E159)+1,32),"")</x:f>
      </x:c>
      <x:c r="H159" s="71" t="n">
        <x:f>IF(OR(E159="",E159="В"),"",IF(OR(E159=$B$42,E159=$B$43,E159=$B$44,E159=$B$45,E159=$B$46),INDEX($E$42:$E$46,MATCH(E159,$B$42:$B$46,0)),IFERROR(IF(ISNUMBER(SEARCH(":",F159)),IF(AND(OR((LEN(F159)-1)=4,(LEN(F159)-1)=5),MID(F159,1+(LEN(F159)-1)-2,1)=":",ISNUMBER(VALUE(MID(F159,2,1))),IF((LEN(F159)-1)=5,ISNUMBER(VALUE(MID(F159,3,1))),TRUE),ISNUMBER(VALUE(MID(F159,1+(LEN(F159)-1)-1,1))),ISNUMBER(VALUE(MID(F159,1+(LEN(F159)-1),1))),VALUE(MID(F159,2,(LEN(F159)-1)-3))&lt;24,VALUE(MID(F159,1+(LEN(F159)-1)-1,2))&lt;60),VALUE(MID(F159,2,(LEN(F159)-1)-3))/24+VALUE(MID(F159,1+(LEN(F159)-1)-1,2))/1440,-1),IF(AND((LEN(F159)-1)&gt;=1,(LEN(F159)-1)&lt;=2,ISNUMBER(VALUE(MID(F159,2,1))),IF((LEN(F159)-1)=2,ISNUMBER(VALUE(MID(F159,3,1))),TRUE),VALUE(MID(F159,2,(LEN(F159)-1)))&lt;24),VALUE(MID(F159,2,(LEN(F159)-1)))/24,-1)),-1)))</x:f>
        <x:v>0.5833333333333334</x:v>
      </x:c>
      <x:c r="I159" s="71" t="n">
        <x:f>IF(OR(E159="",E159="В"),"",IF(OR(E159=$B$42,E159=$B$43,E159=$B$44,E159=$B$45,E159=$B$46),INDEX($F$42:$F$46,MATCH(E159,$B$42:$B$46,0)),IFERROR(IF(ISNUMBER(SEARCH(":",G159)),IF(AND(OR((LEN(G159)-1)=4,(LEN(G159)-1)=5),MID(G159,0+(LEN(G159)-1)-2,1)=":",ISNUMBER(VALUE(MID(G159,1,1))),IF((LEN(G159)-1)=5,ISNUMBER(VALUE(MID(G159,2,1))),TRUE),ISNUMBER(VALUE(MID(G159,0+(LEN(G159)-1)-1,1))),ISNUMBER(VALUE(MID(G159,0+(LEN(G159)-1),1))),VALUE(MID(G159,1,(LEN(G159)-1)-3))&lt;24,VALUE(MID(G159,0+(LEN(G159)-1)-1,2))&lt;60),VALUE(MID(G159,1,(LEN(G159)-1)-3))/24+VALUE(MID(G159,0+(LEN(G159)-1)-1,2))/1440,-1),IF(AND((LEN(G159)-1)&gt;=1,(LEN(G159)-1)&lt;=2,ISNUMBER(VALUE(MID(G159,1,1))),IF((LEN(G159)-1)=2,ISNUMBER(VALUE(MID(G159,2,1))),TRUE),VALUE(MID(G159,1,(LEN(G159)-1)))&lt;24),VALUE(MID(G159,1,(LEN(G159)-1)))/24,-1)),-1)))</x:f>
        <x:v>0.9166666666666666</x:v>
      </x:c>
      <x:c r="J159" s="72" t="n">
        <x:f>IF(OR(E159="",E159="В"),0,IF(OR(E159=$B$42,E159=$B$43,E159=$B$44,E159=$B$45,E159=$B$46),INDEX($G$42:$G$46,MATCH(E159,$B$42:$B$46,0)),$D$7))</x:f>
        <x:v>30</x:v>
      </x:c>
      <x:c r="K159" s="73" t="n">
        <x:f>IF(OR(L159="",L159="Выходной"),0,IF(L159="Готово",ROUND(24*MOD(I159-H159,1)-J159/60,10),"Проверить"))</x:f>
        <x:v>7.5</x:v>
      </x:c>
      <x:c r="L159" s="74" t="str">
        <x:f>IF(E159="","",IF(C159="","Нет дня",IF(E159="В","Выходной",IF(LEN(TRIM($B$16))=0,"Нет имени",IF(COUNTIFS($B$10:$B$33,$B$16)&gt;1,"Повтор имени",IF(OR(E159=$B$42,E159=$B$43,E159=$B$44,E159=$B$45,E159=$B$46),IF(INDEX($I$42:$I$46,MATCH(E159,$B$42:$B$46,0))="Готово","Готово","Проверьте смену"),IF(OR(IFERROR(SEARCH("-",E159),0)=0,IFERROR(SEARCH("-",E159,SEARCH("-",E159)+1),0)&gt;0),"Нет кода",IF(OR(H159&lt;0,I159&lt;0),"Неверное время",IF(H159=I159,"Начало равно концу",IF(NOT(ISNUMBER($D$7)),"Проверьте перерыв",IF(OR($D$7&lt;0,$D$7&lt;&gt;INT($D$7)),"Проверьте перерыв",IF($D$7&gt;=ROUND(MOD(I159-H159,1)*1440,8),"Перерыв не меньше смены","Готово"))))))))))))</x:f>
        <x:v>Готово</x:v>
      </x:c>
      <x:c r="M159" s="3"/>
      <x:c r="N159" s="3"/>
      <x:c r="O159" s="3"/>
      <x:c r="P159" s="3"/>
      <x:c r="Q159" s="3"/>
      <x:c r="R159" s="3"/>
      <x:c r="S159" s="3"/>
      <x:c r="T159" s="3"/>
      <x:c r="U159" s="3"/>
      <x:c r="V159" s="3"/>
      <x:c r="W159" s="3"/>
      <x:c r="X159" s="3"/>
      <x:c r="Y159" s="3"/>
      <x:c r="Z159" s="3"/>
      <x:c r="AA159" s="3"/>
      <x:c r="AB159" s="3"/>
      <x:c r="AC159" s="3"/>
      <x:c r="AD159" s="3"/>
      <x:c r="AE159" s="3"/>
      <x:c r="AF159" s="3"/>
      <x:c r="AG159" s="3"/>
      <x:c r="AH159" s="3"/>
      <x:c r="AI159" s="3"/>
      <x:c r="AJ159" s="3"/>
      <x:c r="AK159" s="3"/>
    </x:row>
    <x:row r="160" ht="30" customHeight="1">
      <x:c r="A160" s="3"/>
      <x:c r="B160" s="69" t="str">
        <x:f>IF($B$16="","",$B$16)</x:f>
        <x:v>Глеб</x:v>
      </x:c>
      <x:c r="C160" s="70" t="n">
        <x:f>IF(O$8="","",O$8)</x:f>
        <x:v>46338</x:v>
      </x:c>
      <x:c r="D160" s="69" t="str">
        <x:f>IF(O16="","",O16)</x:f>
        <x:v>В</x:v>
      </x:c>
      <x:c r="E160" s="69" t="str">
        <x:f>IFERROR(UPPER(CONCATENATE("",SUBSTITUTE(CONCATENATE("",SUBSTITUTE(CONCATENATE("",SUBSTITUTE(TRIM(CONCATENATE("",D160))," ","")),"–","-")),"—","-"))),CONCATENATE("",D160))</x:f>
        <x:v>В</x:v>
      </x:c>
      <x:c r="F160" s="69" t="str">
        <x:f>IFERROR(LEFT(CONCATENATE("[",E160),SEARCH("-",E160)),"")</x:f>
      </x:c>
      <x:c r="G160" s="69" t="str">
        <x:f>IFERROR(MID(CONCATENATE(E160,"]"),SEARCH("-",E160)+1,32),"")</x:f>
      </x:c>
      <x:c r="H160" s="71" t="str">
        <x:f>IF(OR(E160="",E160="В"),"",IF(OR(E160=$B$42,E160=$B$43,E160=$B$44,E160=$B$45,E160=$B$46),INDEX($E$42:$E$46,MATCH(E160,$B$42:$B$46,0)),IFERROR(IF(ISNUMBER(SEARCH(":",F160)),IF(AND(OR((LEN(F160)-1)=4,(LEN(F160)-1)=5),MID(F160,1+(LEN(F160)-1)-2,1)=":",ISNUMBER(VALUE(MID(F160,2,1))),IF((LEN(F160)-1)=5,ISNUMBER(VALUE(MID(F160,3,1))),TRUE),ISNUMBER(VALUE(MID(F160,1+(LEN(F160)-1)-1,1))),ISNUMBER(VALUE(MID(F160,1+(LEN(F160)-1),1))),VALUE(MID(F160,2,(LEN(F160)-1)-3))&lt;24,VALUE(MID(F160,1+(LEN(F160)-1)-1,2))&lt;60),VALUE(MID(F160,2,(LEN(F160)-1)-3))/24+VALUE(MID(F160,1+(LEN(F160)-1)-1,2))/1440,-1),IF(AND((LEN(F160)-1)&gt;=1,(LEN(F160)-1)&lt;=2,ISNUMBER(VALUE(MID(F160,2,1))),IF((LEN(F160)-1)=2,ISNUMBER(VALUE(MID(F160,3,1))),TRUE),VALUE(MID(F160,2,(LEN(F160)-1)))&lt;24),VALUE(MID(F160,2,(LEN(F160)-1)))/24,-1)),-1)))</x:f>
      </x:c>
      <x:c r="I160" s="71" t="str">
        <x:f>IF(OR(E160="",E160="В"),"",IF(OR(E160=$B$42,E160=$B$43,E160=$B$44,E160=$B$45,E160=$B$46),INDEX($F$42:$F$46,MATCH(E160,$B$42:$B$46,0)),IFERROR(IF(ISNUMBER(SEARCH(":",G160)),IF(AND(OR((LEN(G160)-1)=4,(LEN(G160)-1)=5),MID(G160,0+(LEN(G160)-1)-2,1)=":",ISNUMBER(VALUE(MID(G160,1,1))),IF((LEN(G160)-1)=5,ISNUMBER(VALUE(MID(G160,2,1))),TRUE),ISNUMBER(VALUE(MID(G160,0+(LEN(G160)-1)-1,1))),ISNUMBER(VALUE(MID(G160,0+(LEN(G160)-1),1))),VALUE(MID(G160,1,(LEN(G160)-1)-3))&lt;24,VALUE(MID(G160,0+(LEN(G160)-1)-1,2))&lt;60),VALUE(MID(G160,1,(LEN(G160)-1)-3))/24+VALUE(MID(G160,0+(LEN(G160)-1)-1,2))/1440,-1),IF(AND((LEN(G160)-1)&gt;=1,(LEN(G160)-1)&lt;=2,ISNUMBER(VALUE(MID(G160,1,1))),IF((LEN(G160)-1)=2,ISNUMBER(VALUE(MID(G160,2,1))),TRUE),VALUE(MID(G160,1,(LEN(G160)-1)))&lt;24),VALUE(MID(G160,1,(LEN(G160)-1)))/24,-1)),-1)))</x:f>
      </x:c>
      <x:c r="J160" s="72" t="n">
        <x:f>IF(OR(E160="",E160="В"),0,IF(OR(E160=$B$42,E160=$B$43,E160=$B$44,E160=$B$45,E160=$B$46),INDEX($G$42:$G$46,MATCH(E160,$B$42:$B$46,0)),$D$7))</x:f>
        <x:v>0</x:v>
      </x:c>
      <x:c r="K160" s="73" t="n">
        <x:f>IF(OR(L160="",L160="Выходной"),0,IF(L160="Готово",ROUND(24*MOD(I160-H160,1)-J160/60,10),"Проверить"))</x:f>
        <x:v>0</x:v>
      </x:c>
      <x:c r="L160" s="74" t="str">
        <x:f>IF(E160="","",IF(C160="","Нет дня",IF(E160="В","Выходной",IF(LEN(TRIM($B$16))=0,"Нет имени",IF(COUNTIFS($B$10:$B$33,$B$16)&gt;1,"Повтор имени",IF(OR(E160=$B$42,E160=$B$43,E160=$B$44,E160=$B$45,E160=$B$46),IF(INDEX($I$42:$I$46,MATCH(E160,$B$42:$B$46,0))="Готово","Готово","Проверьте смену"),IF(OR(IFERROR(SEARCH("-",E160),0)=0,IFERROR(SEARCH("-",E160,SEARCH("-",E160)+1),0)&gt;0),"Нет кода",IF(OR(H160&lt;0,I160&lt;0),"Неверное время",IF(H160=I160,"Начало равно концу",IF(NOT(ISNUMBER($D$7)),"Проверьте перерыв",IF(OR($D$7&lt;0,$D$7&lt;&gt;INT($D$7)),"Проверьте перерыв",IF($D$7&gt;=ROUND(MOD(I160-H160,1)*1440,8),"Перерыв не меньше смены","Готово"))))))))))))</x:f>
        <x:v>Выходной</x:v>
      </x:c>
      <x:c r="M160" s="3"/>
      <x:c r="N160" s="3"/>
      <x:c r="O160" s="3"/>
      <x:c r="P160" s="3"/>
      <x:c r="Q160" s="3"/>
      <x:c r="R160" s="3"/>
      <x:c r="S160" s="3"/>
      <x:c r="T160" s="3"/>
      <x:c r="U160" s="3"/>
      <x:c r="V160" s="3"/>
      <x:c r="W160" s="3"/>
      <x:c r="X160" s="3"/>
      <x:c r="Y160" s="3"/>
      <x:c r="Z160" s="3"/>
      <x:c r="AA160" s="3"/>
      <x:c r="AB160" s="3"/>
      <x:c r="AC160" s="3"/>
      <x:c r="AD160" s="3"/>
      <x:c r="AE160" s="3"/>
      <x:c r="AF160" s="3"/>
      <x:c r="AG160" s="3"/>
      <x:c r="AH160" s="3"/>
      <x:c r="AI160" s="3"/>
      <x:c r="AJ160" s="3"/>
      <x:c r="AK160" s="3"/>
    </x:row>
    <x:row r="161" ht="30" customHeight="1">
      <x:c r="A161" s="3"/>
      <x:c r="B161" s="69" t="str">
        <x:f>IF($B$16="","",$B$16)</x:f>
        <x:v>Глеб</x:v>
      </x:c>
      <x:c r="C161" s="70" t="n">
        <x:f>IF(P$8="","",P$8)</x:f>
        <x:v>46339</x:v>
      </x:c>
      <x:c r="D161" s="69" t="str">
        <x:f>IF(P16="","",P16)</x:f>
        <x:v>В</x:v>
      </x:c>
      <x:c r="E161" s="69" t="str">
        <x:f>IFERROR(UPPER(CONCATENATE("",SUBSTITUTE(CONCATENATE("",SUBSTITUTE(CONCATENATE("",SUBSTITUTE(TRIM(CONCATENATE("",D161))," ","")),"–","-")),"—","-"))),CONCATENATE("",D161))</x:f>
        <x:v>В</x:v>
      </x:c>
      <x:c r="F161" s="69" t="str">
        <x:f>IFERROR(LEFT(CONCATENATE("[",E161),SEARCH("-",E161)),"")</x:f>
      </x:c>
      <x:c r="G161" s="69" t="str">
        <x:f>IFERROR(MID(CONCATENATE(E161,"]"),SEARCH("-",E161)+1,32),"")</x:f>
      </x:c>
      <x:c r="H161" s="71" t="str">
        <x:f>IF(OR(E161="",E161="В"),"",IF(OR(E161=$B$42,E161=$B$43,E161=$B$44,E161=$B$45,E161=$B$46),INDEX($E$42:$E$46,MATCH(E161,$B$42:$B$46,0)),IFERROR(IF(ISNUMBER(SEARCH(":",F161)),IF(AND(OR((LEN(F161)-1)=4,(LEN(F161)-1)=5),MID(F161,1+(LEN(F161)-1)-2,1)=":",ISNUMBER(VALUE(MID(F161,2,1))),IF((LEN(F161)-1)=5,ISNUMBER(VALUE(MID(F161,3,1))),TRUE),ISNUMBER(VALUE(MID(F161,1+(LEN(F161)-1)-1,1))),ISNUMBER(VALUE(MID(F161,1+(LEN(F161)-1),1))),VALUE(MID(F161,2,(LEN(F161)-1)-3))&lt;24,VALUE(MID(F161,1+(LEN(F161)-1)-1,2))&lt;60),VALUE(MID(F161,2,(LEN(F161)-1)-3))/24+VALUE(MID(F161,1+(LEN(F161)-1)-1,2))/1440,-1),IF(AND((LEN(F161)-1)&gt;=1,(LEN(F161)-1)&lt;=2,ISNUMBER(VALUE(MID(F161,2,1))),IF((LEN(F161)-1)=2,ISNUMBER(VALUE(MID(F161,3,1))),TRUE),VALUE(MID(F161,2,(LEN(F161)-1)))&lt;24),VALUE(MID(F161,2,(LEN(F161)-1)))/24,-1)),-1)))</x:f>
      </x:c>
      <x:c r="I161" s="71" t="str">
        <x:f>IF(OR(E161="",E161="В"),"",IF(OR(E161=$B$42,E161=$B$43,E161=$B$44,E161=$B$45,E161=$B$46),INDEX($F$42:$F$46,MATCH(E161,$B$42:$B$46,0)),IFERROR(IF(ISNUMBER(SEARCH(":",G161)),IF(AND(OR((LEN(G161)-1)=4,(LEN(G161)-1)=5),MID(G161,0+(LEN(G161)-1)-2,1)=":",ISNUMBER(VALUE(MID(G161,1,1))),IF((LEN(G161)-1)=5,ISNUMBER(VALUE(MID(G161,2,1))),TRUE),ISNUMBER(VALUE(MID(G161,0+(LEN(G161)-1)-1,1))),ISNUMBER(VALUE(MID(G161,0+(LEN(G161)-1),1))),VALUE(MID(G161,1,(LEN(G161)-1)-3))&lt;24,VALUE(MID(G161,0+(LEN(G161)-1)-1,2))&lt;60),VALUE(MID(G161,1,(LEN(G161)-1)-3))/24+VALUE(MID(G161,0+(LEN(G161)-1)-1,2))/1440,-1),IF(AND((LEN(G161)-1)&gt;=1,(LEN(G161)-1)&lt;=2,ISNUMBER(VALUE(MID(G161,1,1))),IF((LEN(G161)-1)=2,ISNUMBER(VALUE(MID(G161,2,1))),TRUE),VALUE(MID(G161,1,(LEN(G161)-1)))&lt;24),VALUE(MID(G161,1,(LEN(G161)-1)))/24,-1)),-1)))</x:f>
      </x:c>
      <x:c r="J161" s="72" t="n">
        <x:f>IF(OR(E161="",E161="В"),0,IF(OR(E161=$B$42,E161=$B$43,E161=$B$44,E161=$B$45,E161=$B$46),INDEX($G$42:$G$46,MATCH(E161,$B$42:$B$46,0)),$D$7))</x:f>
        <x:v>0</x:v>
      </x:c>
      <x:c r="K161" s="73" t="n">
        <x:f>IF(OR(L161="",L161="Выходной"),0,IF(L161="Готово",ROUND(24*MOD(I161-H161,1)-J161/60,10),"Проверить"))</x:f>
        <x:v>0</x:v>
      </x:c>
      <x:c r="L161" s="74" t="str">
        <x:f>IF(E161="","",IF(C161="","Нет дня",IF(E161="В","Выходной",IF(LEN(TRIM($B$16))=0,"Нет имени",IF(COUNTIFS($B$10:$B$33,$B$16)&gt;1,"Повтор имени",IF(OR(E161=$B$42,E161=$B$43,E161=$B$44,E161=$B$45,E161=$B$46),IF(INDEX($I$42:$I$46,MATCH(E161,$B$42:$B$46,0))="Готово","Готово","Проверьте смену"),IF(OR(IFERROR(SEARCH("-",E161),0)=0,IFERROR(SEARCH("-",E161,SEARCH("-",E161)+1),0)&gt;0),"Нет кода",IF(OR(H161&lt;0,I161&lt;0),"Неверное время",IF(H161=I161,"Начало равно концу",IF(NOT(ISNUMBER($D$7)),"Проверьте перерыв",IF(OR($D$7&lt;0,$D$7&lt;&gt;INT($D$7)),"Проверьте перерыв",IF($D$7&gt;=ROUND(MOD(I161-H161,1)*1440,8),"Перерыв не меньше смены","Готово"))))))))))))</x:f>
        <x:v>Выходной</x:v>
      </x:c>
      <x:c r="M161" s="3"/>
      <x:c r="N161" s="3"/>
      <x:c r="O161" s="3"/>
      <x:c r="P161" s="3"/>
      <x:c r="Q161" s="3"/>
      <x:c r="R161" s="3"/>
      <x:c r="S161" s="3"/>
      <x:c r="T161" s="3"/>
      <x:c r="U161" s="3"/>
      <x:c r="V161" s="3"/>
      <x:c r="W161" s="3"/>
      <x:c r="X161" s="3"/>
      <x:c r="Y161" s="3"/>
      <x:c r="Z161" s="3"/>
      <x:c r="AA161" s="3"/>
      <x:c r="AB161" s="3"/>
      <x:c r="AC161" s="3"/>
      <x:c r="AD161" s="3"/>
      <x:c r="AE161" s="3"/>
      <x:c r="AF161" s="3"/>
      <x:c r="AG161" s="3"/>
      <x:c r="AH161" s="3"/>
      <x:c r="AI161" s="3"/>
      <x:c r="AJ161" s="3"/>
      <x:c r="AK161" s="3"/>
    </x:row>
    <x:row r="162" ht="30" customHeight="1">
      <x:c r="A162" s="3"/>
      <x:c r="B162" s="69" t="str">
        <x:f>IF($B$16="","",$B$16)</x:f>
        <x:v>Глеб</x:v>
      </x:c>
      <x:c r="C162" s="70" t="n">
        <x:f>IF(Q$8="","",Q$8)</x:f>
        <x:v>46340</x:v>
      </x:c>
      <x:c r="D162" s="69" t="str">
        <x:f>IF(Q16="","",Q16)</x:f>
        <x:v>П</x:v>
      </x:c>
      <x:c r="E162" s="69" t="str">
        <x:f>IFERROR(UPPER(CONCATENATE("",SUBSTITUTE(CONCATENATE("",SUBSTITUTE(CONCATENATE("",SUBSTITUTE(TRIM(CONCATENATE("",D162))," ","")),"–","-")),"—","-"))),CONCATENATE("",D162))</x:f>
        <x:v>П</x:v>
      </x:c>
      <x:c r="F162" s="69" t="str">
        <x:f>IFERROR(LEFT(CONCATENATE("[",E162),SEARCH("-",E162)),"")</x:f>
      </x:c>
      <x:c r="G162" s="69" t="str">
        <x:f>IFERROR(MID(CONCATENATE(E162,"]"),SEARCH("-",E162)+1,32),"")</x:f>
      </x:c>
      <x:c r="H162" s="71" t="n">
        <x:f>IF(OR(E162="",E162="В"),"",IF(OR(E162=$B$42,E162=$B$43,E162=$B$44,E162=$B$45,E162=$B$46),INDEX($E$42:$E$46,MATCH(E162,$B$42:$B$46,0)),IFERROR(IF(ISNUMBER(SEARCH(":",F162)),IF(AND(OR((LEN(F162)-1)=4,(LEN(F162)-1)=5),MID(F162,1+(LEN(F162)-1)-2,1)=":",ISNUMBER(VALUE(MID(F162,2,1))),IF((LEN(F162)-1)=5,ISNUMBER(VALUE(MID(F162,3,1))),TRUE),ISNUMBER(VALUE(MID(F162,1+(LEN(F162)-1)-1,1))),ISNUMBER(VALUE(MID(F162,1+(LEN(F162)-1),1))),VALUE(MID(F162,2,(LEN(F162)-1)-3))&lt;24,VALUE(MID(F162,1+(LEN(F162)-1)-1,2))&lt;60),VALUE(MID(F162,2,(LEN(F162)-1)-3))/24+VALUE(MID(F162,1+(LEN(F162)-1)-1,2))/1440,-1),IF(AND((LEN(F162)-1)&gt;=1,(LEN(F162)-1)&lt;=2,ISNUMBER(VALUE(MID(F162,2,1))),IF((LEN(F162)-1)=2,ISNUMBER(VALUE(MID(F162,3,1))),TRUE),VALUE(MID(F162,2,(LEN(F162)-1)))&lt;24),VALUE(MID(F162,2,(LEN(F162)-1)))/24,-1)),-1)))</x:f>
        <x:v>0.5833333333333334</x:v>
      </x:c>
      <x:c r="I162" s="71" t="n">
        <x:f>IF(OR(E162="",E162="В"),"",IF(OR(E162=$B$42,E162=$B$43,E162=$B$44,E162=$B$45,E162=$B$46),INDEX($F$42:$F$46,MATCH(E162,$B$42:$B$46,0)),IFERROR(IF(ISNUMBER(SEARCH(":",G162)),IF(AND(OR((LEN(G162)-1)=4,(LEN(G162)-1)=5),MID(G162,0+(LEN(G162)-1)-2,1)=":",ISNUMBER(VALUE(MID(G162,1,1))),IF((LEN(G162)-1)=5,ISNUMBER(VALUE(MID(G162,2,1))),TRUE),ISNUMBER(VALUE(MID(G162,0+(LEN(G162)-1)-1,1))),ISNUMBER(VALUE(MID(G162,0+(LEN(G162)-1),1))),VALUE(MID(G162,1,(LEN(G162)-1)-3))&lt;24,VALUE(MID(G162,0+(LEN(G162)-1)-1,2))&lt;60),VALUE(MID(G162,1,(LEN(G162)-1)-3))/24+VALUE(MID(G162,0+(LEN(G162)-1)-1,2))/1440,-1),IF(AND((LEN(G162)-1)&gt;=1,(LEN(G162)-1)&lt;=2,ISNUMBER(VALUE(MID(G162,1,1))),IF((LEN(G162)-1)=2,ISNUMBER(VALUE(MID(G162,2,1))),TRUE),VALUE(MID(G162,1,(LEN(G162)-1)))&lt;24),VALUE(MID(G162,1,(LEN(G162)-1)))/24,-1)),-1)))</x:f>
        <x:v>0.9166666666666666</x:v>
      </x:c>
      <x:c r="J162" s="72" t="n">
        <x:f>IF(OR(E162="",E162="В"),0,IF(OR(E162=$B$42,E162=$B$43,E162=$B$44,E162=$B$45,E162=$B$46),INDEX($G$42:$G$46,MATCH(E162,$B$42:$B$46,0)),$D$7))</x:f>
        <x:v>30</x:v>
      </x:c>
      <x:c r="K162" s="73" t="n">
        <x:f>IF(OR(L162="",L162="Выходной"),0,IF(L162="Готово",ROUND(24*MOD(I162-H162,1)-J162/60,10),"Проверить"))</x:f>
        <x:v>7.5</x:v>
      </x:c>
      <x:c r="L162" s="74" t="str">
        <x:f>IF(E162="","",IF(C162="","Нет дня",IF(E162="В","Выходной",IF(LEN(TRIM($B$16))=0,"Нет имени",IF(COUNTIFS($B$10:$B$33,$B$16)&gt;1,"Повтор имени",IF(OR(E162=$B$42,E162=$B$43,E162=$B$44,E162=$B$45,E162=$B$46),IF(INDEX($I$42:$I$46,MATCH(E162,$B$42:$B$46,0))="Готово","Готово","Проверьте смену"),IF(OR(IFERROR(SEARCH("-",E162),0)=0,IFERROR(SEARCH("-",E162,SEARCH("-",E162)+1),0)&gt;0),"Нет кода",IF(OR(H162&lt;0,I162&lt;0),"Неверное время",IF(H162=I162,"Начало равно концу",IF(NOT(ISNUMBER($D$7)),"Проверьте перерыв",IF(OR($D$7&lt;0,$D$7&lt;&gt;INT($D$7)),"Проверьте перерыв",IF($D$7&gt;=ROUND(MOD(I162-H162,1)*1440,8),"Перерыв не меньше смены","Готово"))))))))))))</x:f>
        <x:v>Готово</x:v>
      </x:c>
      <x:c r="M162" s="3"/>
      <x:c r="N162" s="3"/>
      <x:c r="O162" s="3"/>
      <x:c r="P162" s="3"/>
      <x:c r="Q162" s="3"/>
      <x:c r="R162" s="3"/>
      <x:c r="S162" s="3"/>
      <x:c r="T162" s="3"/>
      <x:c r="U162" s="3"/>
      <x:c r="V162" s="3"/>
      <x:c r="W162" s="3"/>
      <x:c r="X162" s="3"/>
      <x:c r="Y162" s="3"/>
      <x:c r="Z162" s="3"/>
      <x:c r="AA162" s="3"/>
      <x:c r="AB162" s="3"/>
      <x:c r="AC162" s="3"/>
      <x:c r="AD162" s="3"/>
      <x:c r="AE162" s="3"/>
      <x:c r="AF162" s="3"/>
      <x:c r="AG162" s="3"/>
      <x:c r="AH162" s="3"/>
      <x:c r="AI162" s="3"/>
      <x:c r="AJ162" s="3"/>
      <x:c r="AK162" s="3"/>
    </x:row>
    <x:row r="163" ht="30" customHeight="1">
      <x:c r="A163" s="3"/>
      <x:c r="B163" s="69" t="str">
        <x:f>IF($B$16="","",$B$16)</x:f>
        <x:v>Глеб</x:v>
      </x:c>
      <x:c r="C163" s="70" t="n">
        <x:f>IF(R$8="","",R$8)</x:f>
        <x:v>46341</x:v>
      </x:c>
      <x:c r="D163" s="69" t="str">
        <x:f>IF(R16="","",R16)</x:f>
        <x:v>П</x:v>
      </x:c>
      <x:c r="E163" s="69" t="str">
        <x:f>IFERROR(UPPER(CONCATENATE("",SUBSTITUTE(CONCATENATE("",SUBSTITUTE(CONCATENATE("",SUBSTITUTE(TRIM(CONCATENATE("",D163))," ","")),"–","-")),"—","-"))),CONCATENATE("",D163))</x:f>
        <x:v>П</x:v>
      </x:c>
      <x:c r="F163" s="69" t="str">
        <x:f>IFERROR(LEFT(CONCATENATE("[",E163),SEARCH("-",E163)),"")</x:f>
      </x:c>
      <x:c r="G163" s="69" t="str">
        <x:f>IFERROR(MID(CONCATENATE(E163,"]"),SEARCH("-",E163)+1,32),"")</x:f>
      </x:c>
      <x:c r="H163" s="71" t="n">
        <x:f>IF(OR(E163="",E163="В"),"",IF(OR(E163=$B$42,E163=$B$43,E163=$B$44,E163=$B$45,E163=$B$46),INDEX($E$42:$E$46,MATCH(E163,$B$42:$B$46,0)),IFERROR(IF(ISNUMBER(SEARCH(":",F163)),IF(AND(OR((LEN(F163)-1)=4,(LEN(F163)-1)=5),MID(F163,1+(LEN(F163)-1)-2,1)=":",ISNUMBER(VALUE(MID(F163,2,1))),IF((LEN(F163)-1)=5,ISNUMBER(VALUE(MID(F163,3,1))),TRUE),ISNUMBER(VALUE(MID(F163,1+(LEN(F163)-1)-1,1))),ISNUMBER(VALUE(MID(F163,1+(LEN(F163)-1),1))),VALUE(MID(F163,2,(LEN(F163)-1)-3))&lt;24,VALUE(MID(F163,1+(LEN(F163)-1)-1,2))&lt;60),VALUE(MID(F163,2,(LEN(F163)-1)-3))/24+VALUE(MID(F163,1+(LEN(F163)-1)-1,2))/1440,-1),IF(AND((LEN(F163)-1)&gt;=1,(LEN(F163)-1)&lt;=2,ISNUMBER(VALUE(MID(F163,2,1))),IF((LEN(F163)-1)=2,ISNUMBER(VALUE(MID(F163,3,1))),TRUE),VALUE(MID(F163,2,(LEN(F163)-1)))&lt;24),VALUE(MID(F163,2,(LEN(F163)-1)))/24,-1)),-1)))</x:f>
        <x:v>0.5833333333333334</x:v>
      </x:c>
      <x:c r="I163" s="71" t="n">
        <x:f>IF(OR(E163="",E163="В"),"",IF(OR(E163=$B$42,E163=$B$43,E163=$B$44,E163=$B$45,E163=$B$46),INDEX($F$42:$F$46,MATCH(E163,$B$42:$B$46,0)),IFERROR(IF(ISNUMBER(SEARCH(":",G163)),IF(AND(OR((LEN(G163)-1)=4,(LEN(G163)-1)=5),MID(G163,0+(LEN(G163)-1)-2,1)=":",ISNUMBER(VALUE(MID(G163,1,1))),IF((LEN(G163)-1)=5,ISNUMBER(VALUE(MID(G163,2,1))),TRUE),ISNUMBER(VALUE(MID(G163,0+(LEN(G163)-1)-1,1))),ISNUMBER(VALUE(MID(G163,0+(LEN(G163)-1),1))),VALUE(MID(G163,1,(LEN(G163)-1)-3))&lt;24,VALUE(MID(G163,0+(LEN(G163)-1)-1,2))&lt;60),VALUE(MID(G163,1,(LEN(G163)-1)-3))/24+VALUE(MID(G163,0+(LEN(G163)-1)-1,2))/1440,-1),IF(AND((LEN(G163)-1)&gt;=1,(LEN(G163)-1)&lt;=2,ISNUMBER(VALUE(MID(G163,1,1))),IF((LEN(G163)-1)=2,ISNUMBER(VALUE(MID(G163,2,1))),TRUE),VALUE(MID(G163,1,(LEN(G163)-1)))&lt;24),VALUE(MID(G163,1,(LEN(G163)-1)))/24,-1)),-1)))</x:f>
        <x:v>0.9166666666666666</x:v>
      </x:c>
      <x:c r="J163" s="72" t="n">
        <x:f>IF(OR(E163="",E163="В"),0,IF(OR(E163=$B$42,E163=$B$43,E163=$B$44,E163=$B$45,E163=$B$46),INDEX($G$42:$G$46,MATCH(E163,$B$42:$B$46,0)),$D$7))</x:f>
        <x:v>30</x:v>
      </x:c>
      <x:c r="K163" s="73" t="n">
        <x:f>IF(OR(L163="",L163="Выходной"),0,IF(L163="Готово",ROUND(24*MOD(I163-H163,1)-J163/60,10),"Проверить"))</x:f>
        <x:v>7.5</x:v>
      </x:c>
      <x:c r="L163" s="74" t="str">
        <x:f>IF(E163="","",IF(C163="","Нет дня",IF(E163="В","Выходной",IF(LEN(TRIM($B$16))=0,"Нет имени",IF(COUNTIFS($B$10:$B$33,$B$16)&gt;1,"Повтор имени",IF(OR(E163=$B$42,E163=$B$43,E163=$B$44,E163=$B$45,E163=$B$46),IF(INDEX($I$42:$I$46,MATCH(E163,$B$42:$B$46,0))="Готово","Готово","Проверьте смену"),IF(OR(IFERROR(SEARCH("-",E163),0)=0,IFERROR(SEARCH("-",E163,SEARCH("-",E163)+1),0)&gt;0),"Нет кода",IF(OR(H163&lt;0,I163&lt;0),"Неверное время",IF(H163=I163,"Начало равно концу",IF(NOT(ISNUMBER($D$7)),"Проверьте перерыв",IF(OR($D$7&lt;0,$D$7&lt;&gt;INT($D$7)),"Проверьте перерыв",IF($D$7&gt;=ROUND(MOD(I163-H163,1)*1440,8),"Перерыв не меньше смены","Готово"))))))))))))</x:f>
        <x:v>Готово</x:v>
      </x:c>
      <x:c r="M163" s="3"/>
      <x:c r="N163" s="3"/>
      <x:c r="O163" s="3"/>
      <x:c r="P163" s="3"/>
      <x:c r="Q163" s="3"/>
      <x:c r="R163" s="3"/>
      <x:c r="S163" s="3"/>
      <x:c r="T163" s="3"/>
      <x:c r="U163" s="3"/>
      <x:c r="V163" s="3"/>
      <x:c r="W163" s="3"/>
      <x:c r="X163" s="3"/>
      <x:c r="Y163" s="3"/>
      <x:c r="Z163" s="3"/>
      <x:c r="AA163" s="3"/>
      <x:c r="AB163" s="3"/>
      <x:c r="AC163" s="3"/>
      <x:c r="AD163" s="3"/>
      <x:c r="AE163" s="3"/>
      <x:c r="AF163" s="3"/>
      <x:c r="AG163" s="3"/>
      <x:c r="AH163" s="3"/>
      <x:c r="AI163" s="3"/>
      <x:c r="AJ163" s="3"/>
      <x:c r="AK163" s="3"/>
    </x:row>
    <x:row r="164" ht="30" customHeight="1">
      <x:c r="A164" s="3"/>
      <x:c r="B164" s="69" t="str">
        <x:f>IF($B$16="","",$B$16)</x:f>
        <x:v>Глеб</x:v>
      </x:c>
      <x:c r="C164" s="70" t="n">
        <x:f>IF(S$8="","",S$8)</x:f>
        <x:v>46342</x:v>
      </x:c>
      <x:c r="D164" s="69" t="str">
        <x:f>IF(S16="","",S16)</x:f>
        <x:v>П</x:v>
      </x:c>
      <x:c r="E164" s="69" t="str">
        <x:f>IFERROR(UPPER(CONCATENATE("",SUBSTITUTE(CONCATENATE("",SUBSTITUTE(CONCATENATE("",SUBSTITUTE(TRIM(CONCATENATE("",D164))," ","")),"–","-")),"—","-"))),CONCATENATE("",D164))</x:f>
        <x:v>П</x:v>
      </x:c>
      <x:c r="F164" s="69" t="str">
        <x:f>IFERROR(LEFT(CONCATENATE("[",E164),SEARCH("-",E164)),"")</x:f>
      </x:c>
      <x:c r="G164" s="69" t="str">
        <x:f>IFERROR(MID(CONCATENATE(E164,"]"),SEARCH("-",E164)+1,32),"")</x:f>
      </x:c>
      <x:c r="H164" s="71" t="n">
        <x:f>IF(OR(E164="",E164="В"),"",IF(OR(E164=$B$42,E164=$B$43,E164=$B$44,E164=$B$45,E164=$B$46),INDEX($E$42:$E$46,MATCH(E164,$B$42:$B$46,0)),IFERROR(IF(ISNUMBER(SEARCH(":",F164)),IF(AND(OR((LEN(F164)-1)=4,(LEN(F164)-1)=5),MID(F164,1+(LEN(F164)-1)-2,1)=":",ISNUMBER(VALUE(MID(F164,2,1))),IF((LEN(F164)-1)=5,ISNUMBER(VALUE(MID(F164,3,1))),TRUE),ISNUMBER(VALUE(MID(F164,1+(LEN(F164)-1)-1,1))),ISNUMBER(VALUE(MID(F164,1+(LEN(F164)-1),1))),VALUE(MID(F164,2,(LEN(F164)-1)-3))&lt;24,VALUE(MID(F164,1+(LEN(F164)-1)-1,2))&lt;60),VALUE(MID(F164,2,(LEN(F164)-1)-3))/24+VALUE(MID(F164,1+(LEN(F164)-1)-1,2))/1440,-1),IF(AND((LEN(F164)-1)&gt;=1,(LEN(F164)-1)&lt;=2,ISNUMBER(VALUE(MID(F164,2,1))),IF((LEN(F164)-1)=2,ISNUMBER(VALUE(MID(F164,3,1))),TRUE),VALUE(MID(F164,2,(LEN(F164)-1)))&lt;24),VALUE(MID(F164,2,(LEN(F164)-1)))/24,-1)),-1)))</x:f>
        <x:v>0.5833333333333334</x:v>
      </x:c>
      <x:c r="I164" s="71" t="n">
        <x:f>IF(OR(E164="",E164="В"),"",IF(OR(E164=$B$42,E164=$B$43,E164=$B$44,E164=$B$45,E164=$B$46),INDEX($F$42:$F$46,MATCH(E164,$B$42:$B$46,0)),IFERROR(IF(ISNUMBER(SEARCH(":",G164)),IF(AND(OR((LEN(G164)-1)=4,(LEN(G164)-1)=5),MID(G164,0+(LEN(G164)-1)-2,1)=":",ISNUMBER(VALUE(MID(G164,1,1))),IF((LEN(G164)-1)=5,ISNUMBER(VALUE(MID(G164,2,1))),TRUE),ISNUMBER(VALUE(MID(G164,0+(LEN(G164)-1)-1,1))),ISNUMBER(VALUE(MID(G164,0+(LEN(G164)-1),1))),VALUE(MID(G164,1,(LEN(G164)-1)-3))&lt;24,VALUE(MID(G164,0+(LEN(G164)-1)-1,2))&lt;60),VALUE(MID(G164,1,(LEN(G164)-1)-3))/24+VALUE(MID(G164,0+(LEN(G164)-1)-1,2))/1440,-1),IF(AND((LEN(G164)-1)&gt;=1,(LEN(G164)-1)&lt;=2,ISNUMBER(VALUE(MID(G164,1,1))),IF((LEN(G164)-1)=2,ISNUMBER(VALUE(MID(G164,2,1))),TRUE),VALUE(MID(G164,1,(LEN(G164)-1)))&lt;24),VALUE(MID(G164,1,(LEN(G164)-1)))/24,-1)),-1)))</x:f>
        <x:v>0.9166666666666666</x:v>
      </x:c>
      <x:c r="J164" s="72" t="n">
        <x:f>IF(OR(E164="",E164="В"),0,IF(OR(E164=$B$42,E164=$B$43,E164=$B$44,E164=$B$45,E164=$B$46),INDEX($G$42:$G$46,MATCH(E164,$B$42:$B$46,0)),$D$7))</x:f>
        <x:v>30</x:v>
      </x:c>
      <x:c r="K164" s="73" t="n">
        <x:f>IF(OR(L164="",L164="Выходной"),0,IF(L164="Готово",ROUND(24*MOD(I164-H164,1)-J164/60,10),"Проверить"))</x:f>
        <x:v>7.5</x:v>
      </x:c>
      <x:c r="L164" s="74" t="str">
        <x:f>IF(E164="","",IF(C164="","Нет дня",IF(E164="В","Выходной",IF(LEN(TRIM($B$16))=0,"Нет имени",IF(COUNTIFS($B$10:$B$33,$B$16)&gt;1,"Повтор имени",IF(OR(E164=$B$42,E164=$B$43,E164=$B$44,E164=$B$45,E164=$B$46),IF(INDEX($I$42:$I$46,MATCH(E164,$B$42:$B$46,0))="Готово","Готово","Проверьте смену"),IF(OR(IFERROR(SEARCH("-",E164),0)=0,IFERROR(SEARCH("-",E164,SEARCH("-",E164)+1),0)&gt;0),"Нет кода",IF(OR(H164&lt;0,I164&lt;0),"Неверное время",IF(H164=I164,"Начало равно концу",IF(NOT(ISNUMBER($D$7)),"Проверьте перерыв",IF(OR($D$7&lt;0,$D$7&lt;&gt;INT($D$7)),"Проверьте перерыв",IF($D$7&gt;=ROUND(MOD(I164-H164,1)*1440,8),"Перерыв не меньше смены","Готово"))))))))))))</x:f>
        <x:v>Готово</x:v>
      </x:c>
      <x:c r="M164" s="3"/>
      <x:c r="N164" s="3"/>
      <x:c r="O164" s="3"/>
      <x:c r="P164" s="3"/>
      <x:c r="Q164" s="3"/>
      <x:c r="R164" s="3"/>
      <x:c r="S164" s="3"/>
      <x:c r="T164" s="3"/>
      <x:c r="U164" s="3"/>
      <x:c r="V164" s="3"/>
      <x:c r="W164" s="3"/>
      <x:c r="X164" s="3"/>
      <x:c r="Y164" s="3"/>
      <x:c r="Z164" s="3"/>
      <x:c r="AA164" s="3"/>
      <x:c r="AB164" s="3"/>
      <x:c r="AC164" s="3"/>
      <x:c r="AD164" s="3"/>
      <x:c r="AE164" s="3"/>
      <x:c r="AF164" s="3"/>
      <x:c r="AG164" s="3"/>
      <x:c r="AH164" s="3"/>
      <x:c r="AI164" s="3"/>
      <x:c r="AJ164" s="3"/>
      <x:c r="AK164" s="3"/>
    </x:row>
    <x:row r="165" ht="30" customHeight="1">
      <x:c r="A165" s="3"/>
      <x:c r="B165" s="69" t="str">
        <x:f>IF($B$16="","",$B$16)</x:f>
        <x:v>Глеб</x:v>
      </x:c>
      <x:c r="C165" s="70" t="n">
        <x:f>IF(T$8="","",T$8)</x:f>
        <x:v>46343</x:v>
      </x:c>
      <x:c r="D165" s="69" t="str">
        <x:f>IF(T16="","",T16)</x:f>
        <x:v>П</x:v>
      </x:c>
      <x:c r="E165" s="69" t="str">
        <x:f>IFERROR(UPPER(CONCATENATE("",SUBSTITUTE(CONCATENATE("",SUBSTITUTE(CONCATENATE("",SUBSTITUTE(TRIM(CONCATENATE("",D165))," ","")),"–","-")),"—","-"))),CONCATENATE("",D165))</x:f>
        <x:v>П</x:v>
      </x:c>
      <x:c r="F165" s="69" t="str">
        <x:f>IFERROR(LEFT(CONCATENATE("[",E165),SEARCH("-",E165)),"")</x:f>
      </x:c>
      <x:c r="G165" s="69" t="str">
        <x:f>IFERROR(MID(CONCATENATE(E165,"]"),SEARCH("-",E165)+1,32),"")</x:f>
      </x:c>
      <x:c r="H165" s="71" t="n">
        <x:f>IF(OR(E165="",E165="В"),"",IF(OR(E165=$B$42,E165=$B$43,E165=$B$44,E165=$B$45,E165=$B$46),INDEX($E$42:$E$46,MATCH(E165,$B$42:$B$46,0)),IFERROR(IF(ISNUMBER(SEARCH(":",F165)),IF(AND(OR((LEN(F165)-1)=4,(LEN(F165)-1)=5),MID(F165,1+(LEN(F165)-1)-2,1)=":",ISNUMBER(VALUE(MID(F165,2,1))),IF((LEN(F165)-1)=5,ISNUMBER(VALUE(MID(F165,3,1))),TRUE),ISNUMBER(VALUE(MID(F165,1+(LEN(F165)-1)-1,1))),ISNUMBER(VALUE(MID(F165,1+(LEN(F165)-1),1))),VALUE(MID(F165,2,(LEN(F165)-1)-3))&lt;24,VALUE(MID(F165,1+(LEN(F165)-1)-1,2))&lt;60),VALUE(MID(F165,2,(LEN(F165)-1)-3))/24+VALUE(MID(F165,1+(LEN(F165)-1)-1,2))/1440,-1),IF(AND((LEN(F165)-1)&gt;=1,(LEN(F165)-1)&lt;=2,ISNUMBER(VALUE(MID(F165,2,1))),IF((LEN(F165)-1)=2,ISNUMBER(VALUE(MID(F165,3,1))),TRUE),VALUE(MID(F165,2,(LEN(F165)-1)))&lt;24),VALUE(MID(F165,2,(LEN(F165)-1)))/24,-1)),-1)))</x:f>
        <x:v>0.5833333333333334</x:v>
      </x:c>
      <x:c r="I165" s="71" t="n">
        <x:f>IF(OR(E165="",E165="В"),"",IF(OR(E165=$B$42,E165=$B$43,E165=$B$44,E165=$B$45,E165=$B$46),INDEX($F$42:$F$46,MATCH(E165,$B$42:$B$46,0)),IFERROR(IF(ISNUMBER(SEARCH(":",G165)),IF(AND(OR((LEN(G165)-1)=4,(LEN(G165)-1)=5),MID(G165,0+(LEN(G165)-1)-2,1)=":",ISNUMBER(VALUE(MID(G165,1,1))),IF((LEN(G165)-1)=5,ISNUMBER(VALUE(MID(G165,2,1))),TRUE),ISNUMBER(VALUE(MID(G165,0+(LEN(G165)-1)-1,1))),ISNUMBER(VALUE(MID(G165,0+(LEN(G165)-1),1))),VALUE(MID(G165,1,(LEN(G165)-1)-3))&lt;24,VALUE(MID(G165,0+(LEN(G165)-1)-1,2))&lt;60),VALUE(MID(G165,1,(LEN(G165)-1)-3))/24+VALUE(MID(G165,0+(LEN(G165)-1)-1,2))/1440,-1),IF(AND((LEN(G165)-1)&gt;=1,(LEN(G165)-1)&lt;=2,ISNUMBER(VALUE(MID(G165,1,1))),IF((LEN(G165)-1)=2,ISNUMBER(VALUE(MID(G165,2,1))),TRUE),VALUE(MID(G165,1,(LEN(G165)-1)))&lt;24),VALUE(MID(G165,1,(LEN(G165)-1)))/24,-1)),-1)))</x:f>
        <x:v>0.9166666666666666</x:v>
      </x:c>
      <x:c r="J165" s="72" t="n">
        <x:f>IF(OR(E165="",E165="В"),0,IF(OR(E165=$B$42,E165=$B$43,E165=$B$44,E165=$B$45,E165=$B$46),INDEX($G$42:$G$46,MATCH(E165,$B$42:$B$46,0)),$D$7))</x:f>
        <x:v>30</x:v>
      </x:c>
      <x:c r="K165" s="73" t="n">
        <x:f>IF(OR(L165="",L165="Выходной"),0,IF(L165="Готово",ROUND(24*MOD(I165-H165,1)-J165/60,10),"Проверить"))</x:f>
        <x:v>7.5</x:v>
      </x:c>
      <x:c r="L165" s="74" t="str">
        <x:f>IF(E165="","",IF(C165="","Нет дня",IF(E165="В","Выходной",IF(LEN(TRIM($B$16))=0,"Нет имени",IF(COUNTIFS($B$10:$B$33,$B$16)&gt;1,"Повтор имени",IF(OR(E165=$B$42,E165=$B$43,E165=$B$44,E165=$B$45,E165=$B$46),IF(INDEX($I$42:$I$46,MATCH(E165,$B$42:$B$46,0))="Готово","Готово","Проверьте смену"),IF(OR(IFERROR(SEARCH("-",E165),0)=0,IFERROR(SEARCH("-",E165,SEARCH("-",E165)+1),0)&gt;0),"Нет кода",IF(OR(H165&lt;0,I165&lt;0),"Неверное время",IF(H165=I165,"Начало равно концу",IF(NOT(ISNUMBER($D$7)),"Проверьте перерыв",IF(OR($D$7&lt;0,$D$7&lt;&gt;INT($D$7)),"Проверьте перерыв",IF($D$7&gt;=ROUND(MOD(I165-H165,1)*1440,8),"Перерыв не меньше смены","Готово"))))))))))))</x:f>
        <x:v>Готово</x:v>
      </x:c>
      <x:c r="M165" s="3"/>
      <x:c r="N165" s="3"/>
      <x:c r="O165" s="3"/>
      <x:c r="P165" s="3"/>
      <x:c r="Q165" s="3"/>
      <x:c r="R165" s="3"/>
      <x:c r="S165" s="3"/>
      <x:c r="T165" s="3"/>
      <x:c r="U165" s="3"/>
      <x:c r="V165" s="3"/>
      <x:c r="W165" s="3"/>
      <x:c r="X165" s="3"/>
      <x:c r="Y165" s="3"/>
      <x:c r="Z165" s="3"/>
      <x:c r="AA165" s="3"/>
      <x:c r="AB165" s="3"/>
      <x:c r="AC165" s="3"/>
      <x:c r="AD165" s="3"/>
      <x:c r="AE165" s="3"/>
      <x:c r="AF165" s="3"/>
      <x:c r="AG165" s="3"/>
      <x:c r="AH165" s="3"/>
      <x:c r="AI165" s="3"/>
      <x:c r="AJ165" s="3"/>
      <x:c r="AK165" s="3"/>
    </x:row>
    <x:row r="166" ht="30" customHeight="1">
      <x:c r="A166" s="3"/>
      <x:c r="B166" s="69" t="str">
        <x:f>IF($B$16="","",$B$16)</x:f>
        <x:v>Глеб</x:v>
      </x:c>
      <x:c r="C166" s="70" t="n">
        <x:f>IF(U$8="","",U$8)</x:f>
        <x:v>46344</x:v>
      </x:c>
      <x:c r="D166" s="69" t="str">
        <x:f>IF(U16="","",U16)</x:f>
        <x:v>П</x:v>
      </x:c>
      <x:c r="E166" s="69" t="str">
        <x:f>IFERROR(UPPER(CONCATENATE("",SUBSTITUTE(CONCATENATE("",SUBSTITUTE(CONCATENATE("",SUBSTITUTE(TRIM(CONCATENATE("",D166))," ","")),"–","-")),"—","-"))),CONCATENATE("",D166))</x:f>
        <x:v>П</x:v>
      </x:c>
      <x:c r="F166" s="69" t="str">
        <x:f>IFERROR(LEFT(CONCATENATE("[",E166),SEARCH("-",E166)),"")</x:f>
      </x:c>
      <x:c r="G166" s="69" t="str">
        <x:f>IFERROR(MID(CONCATENATE(E166,"]"),SEARCH("-",E166)+1,32),"")</x:f>
      </x:c>
      <x:c r="H166" s="71" t="n">
        <x:f>IF(OR(E166="",E166="В"),"",IF(OR(E166=$B$42,E166=$B$43,E166=$B$44,E166=$B$45,E166=$B$46),INDEX($E$42:$E$46,MATCH(E166,$B$42:$B$46,0)),IFERROR(IF(ISNUMBER(SEARCH(":",F166)),IF(AND(OR((LEN(F166)-1)=4,(LEN(F166)-1)=5),MID(F166,1+(LEN(F166)-1)-2,1)=":",ISNUMBER(VALUE(MID(F166,2,1))),IF((LEN(F166)-1)=5,ISNUMBER(VALUE(MID(F166,3,1))),TRUE),ISNUMBER(VALUE(MID(F166,1+(LEN(F166)-1)-1,1))),ISNUMBER(VALUE(MID(F166,1+(LEN(F166)-1),1))),VALUE(MID(F166,2,(LEN(F166)-1)-3))&lt;24,VALUE(MID(F166,1+(LEN(F166)-1)-1,2))&lt;60),VALUE(MID(F166,2,(LEN(F166)-1)-3))/24+VALUE(MID(F166,1+(LEN(F166)-1)-1,2))/1440,-1),IF(AND((LEN(F166)-1)&gt;=1,(LEN(F166)-1)&lt;=2,ISNUMBER(VALUE(MID(F166,2,1))),IF((LEN(F166)-1)=2,ISNUMBER(VALUE(MID(F166,3,1))),TRUE),VALUE(MID(F166,2,(LEN(F166)-1)))&lt;24),VALUE(MID(F166,2,(LEN(F166)-1)))/24,-1)),-1)))</x:f>
        <x:v>0.5833333333333334</x:v>
      </x:c>
      <x:c r="I166" s="71" t="n">
        <x:f>IF(OR(E166="",E166="В"),"",IF(OR(E166=$B$42,E166=$B$43,E166=$B$44,E166=$B$45,E166=$B$46),INDEX($F$42:$F$46,MATCH(E166,$B$42:$B$46,0)),IFERROR(IF(ISNUMBER(SEARCH(":",G166)),IF(AND(OR((LEN(G166)-1)=4,(LEN(G166)-1)=5),MID(G166,0+(LEN(G166)-1)-2,1)=":",ISNUMBER(VALUE(MID(G166,1,1))),IF((LEN(G166)-1)=5,ISNUMBER(VALUE(MID(G166,2,1))),TRUE),ISNUMBER(VALUE(MID(G166,0+(LEN(G166)-1)-1,1))),ISNUMBER(VALUE(MID(G166,0+(LEN(G166)-1),1))),VALUE(MID(G166,1,(LEN(G166)-1)-3))&lt;24,VALUE(MID(G166,0+(LEN(G166)-1)-1,2))&lt;60),VALUE(MID(G166,1,(LEN(G166)-1)-3))/24+VALUE(MID(G166,0+(LEN(G166)-1)-1,2))/1440,-1),IF(AND((LEN(G166)-1)&gt;=1,(LEN(G166)-1)&lt;=2,ISNUMBER(VALUE(MID(G166,1,1))),IF((LEN(G166)-1)=2,ISNUMBER(VALUE(MID(G166,2,1))),TRUE),VALUE(MID(G166,1,(LEN(G166)-1)))&lt;24),VALUE(MID(G166,1,(LEN(G166)-1)))/24,-1)),-1)))</x:f>
        <x:v>0.9166666666666666</x:v>
      </x:c>
      <x:c r="J166" s="72" t="n">
        <x:f>IF(OR(E166="",E166="В"),0,IF(OR(E166=$B$42,E166=$B$43,E166=$B$44,E166=$B$45,E166=$B$46),INDEX($G$42:$G$46,MATCH(E166,$B$42:$B$46,0)),$D$7))</x:f>
        <x:v>30</x:v>
      </x:c>
      <x:c r="K166" s="73" t="n">
        <x:f>IF(OR(L166="",L166="Выходной"),0,IF(L166="Готово",ROUND(24*MOD(I166-H166,1)-J166/60,10),"Проверить"))</x:f>
        <x:v>7.5</x:v>
      </x:c>
      <x:c r="L166" s="74" t="str">
        <x:f>IF(E166="","",IF(C166="","Нет дня",IF(E166="В","Выходной",IF(LEN(TRIM($B$16))=0,"Нет имени",IF(COUNTIFS($B$10:$B$33,$B$16)&gt;1,"Повтор имени",IF(OR(E166=$B$42,E166=$B$43,E166=$B$44,E166=$B$45,E166=$B$46),IF(INDEX($I$42:$I$46,MATCH(E166,$B$42:$B$46,0))="Готово","Готово","Проверьте смену"),IF(OR(IFERROR(SEARCH("-",E166),0)=0,IFERROR(SEARCH("-",E166,SEARCH("-",E166)+1),0)&gt;0),"Нет кода",IF(OR(H166&lt;0,I166&lt;0),"Неверное время",IF(H166=I166,"Начало равно концу",IF(NOT(ISNUMBER($D$7)),"Проверьте перерыв",IF(OR($D$7&lt;0,$D$7&lt;&gt;INT($D$7)),"Проверьте перерыв",IF($D$7&gt;=ROUND(MOD(I166-H166,1)*1440,8),"Перерыв не меньше смены","Готово"))))))))))))</x:f>
        <x:v>Готово</x:v>
      </x:c>
      <x:c r="M166" s="3"/>
      <x:c r="N166" s="3"/>
      <x:c r="O166" s="3"/>
      <x:c r="P166" s="3"/>
      <x:c r="Q166" s="3"/>
      <x:c r="R166" s="3"/>
      <x:c r="S166" s="3"/>
      <x:c r="T166" s="3"/>
      <x:c r="U166" s="3"/>
      <x:c r="V166" s="3"/>
      <x:c r="W166" s="3"/>
      <x:c r="X166" s="3"/>
      <x:c r="Y166" s="3"/>
      <x:c r="Z166" s="3"/>
      <x:c r="AA166" s="3"/>
      <x:c r="AB166" s="3"/>
      <x:c r="AC166" s="3"/>
      <x:c r="AD166" s="3"/>
      <x:c r="AE166" s="3"/>
      <x:c r="AF166" s="3"/>
      <x:c r="AG166" s="3"/>
      <x:c r="AH166" s="3"/>
      <x:c r="AI166" s="3"/>
      <x:c r="AJ166" s="3"/>
      <x:c r="AK166" s="3"/>
    </x:row>
    <x:row r="167" ht="30" customHeight="1">
      <x:c r="A167" s="3"/>
      <x:c r="B167" s="69" t="str">
        <x:f>IF($B$16="","",$B$16)</x:f>
        <x:v>Глеб</x:v>
      </x:c>
      <x:c r="C167" s="70" t="n">
        <x:f>IF(V$8="","",V$8)</x:f>
        <x:v>46345</x:v>
      </x:c>
      <x:c r="D167" s="69" t="str">
        <x:f>IF(V16="","",V16)</x:f>
        <x:v>В</x:v>
      </x:c>
      <x:c r="E167" s="69" t="str">
        <x:f>IFERROR(UPPER(CONCATENATE("",SUBSTITUTE(CONCATENATE("",SUBSTITUTE(CONCATENATE("",SUBSTITUTE(TRIM(CONCATENATE("",D167))," ","")),"–","-")),"—","-"))),CONCATENATE("",D167))</x:f>
        <x:v>В</x:v>
      </x:c>
      <x:c r="F167" s="69" t="str">
        <x:f>IFERROR(LEFT(CONCATENATE("[",E167),SEARCH("-",E167)),"")</x:f>
      </x:c>
      <x:c r="G167" s="69" t="str">
        <x:f>IFERROR(MID(CONCATENATE(E167,"]"),SEARCH("-",E167)+1,32),"")</x:f>
      </x:c>
      <x:c r="H167" s="71" t="str">
        <x:f>IF(OR(E167="",E167="В"),"",IF(OR(E167=$B$42,E167=$B$43,E167=$B$44,E167=$B$45,E167=$B$46),INDEX($E$42:$E$46,MATCH(E167,$B$42:$B$46,0)),IFERROR(IF(ISNUMBER(SEARCH(":",F167)),IF(AND(OR((LEN(F167)-1)=4,(LEN(F167)-1)=5),MID(F167,1+(LEN(F167)-1)-2,1)=":",ISNUMBER(VALUE(MID(F167,2,1))),IF((LEN(F167)-1)=5,ISNUMBER(VALUE(MID(F167,3,1))),TRUE),ISNUMBER(VALUE(MID(F167,1+(LEN(F167)-1)-1,1))),ISNUMBER(VALUE(MID(F167,1+(LEN(F167)-1),1))),VALUE(MID(F167,2,(LEN(F167)-1)-3))&lt;24,VALUE(MID(F167,1+(LEN(F167)-1)-1,2))&lt;60),VALUE(MID(F167,2,(LEN(F167)-1)-3))/24+VALUE(MID(F167,1+(LEN(F167)-1)-1,2))/1440,-1),IF(AND((LEN(F167)-1)&gt;=1,(LEN(F167)-1)&lt;=2,ISNUMBER(VALUE(MID(F167,2,1))),IF((LEN(F167)-1)=2,ISNUMBER(VALUE(MID(F167,3,1))),TRUE),VALUE(MID(F167,2,(LEN(F167)-1)))&lt;24),VALUE(MID(F167,2,(LEN(F167)-1)))/24,-1)),-1)))</x:f>
      </x:c>
      <x:c r="I167" s="71" t="str">
        <x:f>IF(OR(E167="",E167="В"),"",IF(OR(E167=$B$42,E167=$B$43,E167=$B$44,E167=$B$45,E167=$B$46),INDEX($F$42:$F$46,MATCH(E167,$B$42:$B$46,0)),IFERROR(IF(ISNUMBER(SEARCH(":",G167)),IF(AND(OR((LEN(G167)-1)=4,(LEN(G167)-1)=5),MID(G167,0+(LEN(G167)-1)-2,1)=":",ISNUMBER(VALUE(MID(G167,1,1))),IF((LEN(G167)-1)=5,ISNUMBER(VALUE(MID(G167,2,1))),TRUE),ISNUMBER(VALUE(MID(G167,0+(LEN(G167)-1)-1,1))),ISNUMBER(VALUE(MID(G167,0+(LEN(G167)-1),1))),VALUE(MID(G167,1,(LEN(G167)-1)-3))&lt;24,VALUE(MID(G167,0+(LEN(G167)-1)-1,2))&lt;60),VALUE(MID(G167,1,(LEN(G167)-1)-3))/24+VALUE(MID(G167,0+(LEN(G167)-1)-1,2))/1440,-1),IF(AND((LEN(G167)-1)&gt;=1,(LEN(G167)-1)&lt;=2,ISNUMBER(VALUE(MID(G167,1,1))),IF((LEN(G167)-1)=2,ISNUMBER(VALUE(MID(G167,2,1))),TRUE),VALUE(MID(G167,1,(LEN(G167)-1)))&lt;24),VALUE(MID(G167,1,(LEN(G167)-1)))/24,-1)),-1)))</x:f>
      </x:c>
      <x:c r="J167" s="72" t="n">
        <x:f>IF(OR(E167="",E167="В"),0,IF(OR(E167=$B$42,E167=$B$43,E167=$B$44,E167=$B$45,E167=$B$46),INDEX($G$42:$G$46,MATCH(E167,$B$42:$B$46,0)),$D$7))</x:f>
        <x:v>0</x:v>
      </x:c>
      <x:c r="K167" s="73" t="n">
        <x:f>IF(OR(L167="",L167="Выходной"),0,IF(L167="Готово",ROUND(24*MOD(I167-H167,1)-J167/60,10),"Проверить"))</x:f>
        <x:v>0</x:v>
      </x:c>
      <x:c r="L167" s="74" t="str">
        <x:f>IF(E167="","",IF(C167="","Нет дня",IF(E167="В","Выходной",IF(LEN(TRIM($B$16))=0,"Нет имени",IF(COUNTIFS($B$10:$B$33,$B$16)&gt;1,"Повтор имени",IF(OR(E167=$B$42,E167=$B$43,E167=$B$44,E167=$B$45,E167=$B$46),IF(INDEX($I$42:$I$46,MATCH(E167,$B$42:$B$46,0))="Готово","Готово","Проверьте смену"),IF(OR(IFERROR(SEARCH("-",E167),0)=0,IFERROR(SEARCH("-",E167,SEARCH("-",E167)+1),0)&gt;0),"Нет кода",IF(OR(H167&lt;0,I167&lt;0),"Неверное время",IF(H167=I167,"Начало равно концу",IF(NOT(ISNUMBER($D$7)),"Проверьте перерыв",IF(OR($D$7&lt;0,$D$7&lt;&gt;INT($D$7)),"Проверьте перерыв",IF($D$7&gt;=ROUND(MOD(I167-H167,1)*1440,8),"Перерыв не меньше смены","Готово"))))))))))))</x:f>
        <x:v>Выходной</x:v>
      </x:c>
      <x:c r="M167" s="3"/>
      <x:c r="N167" s="3"/>
      <x:c r="O167" s="3"/>
      <x:c r="P167" s="3"/>
      <x:c r="Q167" s="3"/>
      <x:c r="R167" s="3"/>
      <x:c r="S167" s="3"/>
      <x:c r="T167" s="3"/>
      <x:c r="U167" s="3"/>
      <x:c r="V167" s="3"/>
      <x:c r="W167" s="3"/>
      <x:c r="X167" s="3"/>
      <x:c r="Y167" s="3"/>
      <x:c r="Z167" s="3"/>
      <x:c r="AA167" s="3"/>
      <x:c r="AB167" s="3"/>
      <x:c r="AC167" s="3"/>
      <x:c r="AD167" s="3"/>
      <x:c r="AE167" s="3"/>
      <x:c r="AF167" s="3"/>
      <x:c r="AG167" s="3"/>
      <x:c r="AH167" s="3"/>
      <x:c r="AI167" s="3"/>
      <x:c r="AJ167" s="3"/>
      <x:c r="AK167" s="3"/>
    </x:row>
    <x:row r="168" ht="30" customHeight="1">
      <x:c r="A168" s="3"/>
      <x:c r="B168" s="69" t="str">
        <x:f>IF($B$16="","",$B$16)</x:f>
        <x:v>Глеб</x:v>
      </x:c>
      <x:c r="C168" s="70" t="n">
        <x:f>IF(W$8="","",W$8)</x:f>
        <x:v>46346</x:v>
      </x:c>
      <x:c r="D168" s="69" t="str">
        <x:f>IF(W16="","",W16)</x:f>
        <x:v>В</x:v>
      </x:c>
      <x:c r="E168" s="69" t="str">
        <x:f>IFERROR(UPPER(CONCATENATE("",SUBSTITUTE(CONCATENATE("",SUBSTITUTE(CONCATENATE("",SUBSTITUTE(TRIM(CONCATENATE("",D168))," ","")),"–","-")),"—","-"))),CONCATENATE("",D168))</x:f>
        <x:v>В</x:v>
      </x:c>
      <x:c r="F168" s="69" t="str">
        <x:f>IFERROR(LEFT(CONCATENATE("[",E168),SEARCH("-",E168)),"")</x:f>
      </x:c>
      <x:c r="G168" s="69" t="str">
        <x:f>IFERROR(MID(CONCATENATE(E168,"]"),SEARCH("-",E168)+1,32),"")</x:f>
      </x:c>
      <x:c r="H168" s="71" t="str">
        <x:f>IF(OR(E168="",E168="В"),"",IF(OR(E168=$B$42,E168=$B$43,E168=$B$44,E168=$B$45,E168=$B$46),INDEX($E$42:$E$46,MATCH(E168,$B$42:$B$46,0)),IFERROR(IF(ISNUMBER(SEARCH(":",F168)),IF(AND(OR((LEN(F168)-1)=4,(LEN(F168)-1)=5),MID(F168,1+(LEN(F168)-1)-2,1)=":",ISNUMBER(VALUE(MID(F168,2,1))),IF((LEN(F168)-1)=5,ISNUMBER(VALUE(MID(F168,3,1))),TRUE),ISNUMBER(VALUE(MID(F168,1+(LEN(F168)-1)-1,1))),ISNUMBER(VALUE(MID(F168,1+(LEN(F168)-1),1))),VALUE(MID(F168,2,(LEN(F168)-1)-3))&lt;24,VALUE(MID(F168,1+(LEN(F168)-1)-1,2))&lt;60),VALUE(MID(F168,2,(LEN(F168)-1)-3))/24+VALUE(MID(F168,1+(LEN(F168)-1)-1,2))/1440,-1),IF(AND((LEN(F168)-1)&gt;=1,(LEN(F168)-1)&lt;=2,ISNUMBER(VALUE(MID(F168,2,1))),IF((LEN(F168)-1)=2,ISNUMBER(VALUE(MID(F168,3,1))),TRUE),VALUE(MID(F168,2,(LEN(F168)-1)))&lt;24),VALUE(MID(F168,2,(LEN(F168)-1)))/24,-1)),-1)))</x:f>
      </x:c>
      <x:c r="I168" s="71" t="str">
        <x:f>IF(OR(E168="",E168="В"),"",IF(OR(E168=$B$42,E168=$B$43,E168=$B$44,E168=$B$45,E168=$B$46),INDEX($F$42:$F$46,MATCH(E168,$B$42:$B$46,0)),IFERROR(IF(ISNUMBER(SEARCH(":",G168)),IF(AND(OR((LEN(G168)-1)=4,(LEN(G168)-1)=5),MID(G168,0+(LEN(G168)-1)-2,1)=":",ISNUMBER(VALUE(MID(G168,1,1))),IF((LEN(G168)-1)=5,ISNUMBER(VALUE(MID(G168,2,1))),TRUE),ISNUMBER(VALUE(MID(G168,0+(LEN(G168)-1)-1,1))),ISNUMBER(VALUE(MID(G168,0+(LEN(G168)-1),1))),VALUE(MID(G168,1,(LEN(G168)-1)-3))&lt;24,VALUE(MID(G168,0+(LEN(G168)-1)-1,2))&lt;60),VALUE(MID(G168,1,(LEN(G168)-1)-3))/24+VALUE(MID(G168,0+(LEN(G168)-1)-1,2))/1440,-1),IF(AND((LEN(G168)-1)&gt;=1,(LEN(G168)-1)&lt;=2,ISNUMBER(VALUE(MID(G168,1,1))),IF((LEN(G168)-1)=2,ISNUMBER(VALUE(MID(G168,2,1))),TRUE),VALUE(MID(G168,1,(LEN(G168)-1)))&lt;24),VALUE(MID(G168,1,(LEN(G168)-1)))/24,-1)),-1)))</x:f>
      </x:c>
      <x:c r="J168" s="72" t="n">
        <x:f>IF(OR(E168="",E168="В"),0,IF(OR(E168=$B$42,E168=$B$43,E168=$B$44,E168=$B$45,E168=$B$46),INDEX($G$42:$G$46,MATCH(E168,$B$42:$B$46,0)),$D$7))</x:f>
        <x:v>0</x:v>
      </x:c>
      <x:c r="K168" s="73" t="n">
        <x:f>IF(OR(L168="",L168="Выходной"),0,IF(L168="Готово",ROUND(24*MOD(I168-H168,1)-J168/60,10),"Проверить"))</x:f>
        <x:v>0</x:v>
      </x:c>
      <x:c r="L168" s="74" t="str">
        <x:f>IF(E168="","",IF(C168="","Нет дня",IF(E168="В","Выходной",IF(LEN(TRIM($B$16))=0,"Нет имени",IF(COUNTIFS($B$10:$B$33,$B$16)&gt;1,"Повтор имени",IF(OR(E168=$B$42,E168=$B$43,E168=$B$44,E168=$B$45,E168=$B$46),IF(INDEX($I$42:$I$46,MATCH(E168,$B$42:$B$46,0))="Готово","Готово","Проверьте смену"),IF(OR(IFERROR(SEARCH("-",E168),0)=0,IFERROR(SEARCH("-",E168,SEARCH("-",E168)+1),0)&gt;0),"Нет кода",IF(OR(H168&lt;0,I168&lt;0),"Неверное время",IF(H168=I168,"Начало равно концу",IF(NOT(ISNUMBER($D$7)),"Проверьте перерыв",IF(OR($D$7&lt;0,$D$7&lt;&gt;INT($D$7)),"Проверьте перерыв",IF($D$7&gt;=ROUND(MOD(I168-H168,1)*1440,8),"Перерыв не меньше смены","Готово"))))))))))))</x:f>
        <x:v>Выходной</x:v>
      </x:c>
      <x:c r="M168" s="3"/>
      <x:c r="N168" s="3"/>
      <x:c r="O168" s="3"/>
      <x:c r="P168" s="3"/>
      <x:c r="Q168" s="3"/>
      <x:c r="R168" s="3"/>
      <x:c r="S168" s="3"/>
      <x:c r="T168" s="3"/>
      <x:c r="U168" s="3"/>
      <x:c r="V168" s="3"/>
      <x:c r="W168" s="3"/>
      <x:c r="X168" s="3"/>
      <x:c r="Y168" s="3"/>
      <x:c r="Z168" s="3"/>
      <x:c r="AA168" s="3"/>
      <x:c r="AB168" s="3"/>
      <x:c r="AC168" s="3"/>
      <x:c r="AD168" s="3"/>
      <x:c r="AE168" s="3"/>
      <x:c r="AF168" s="3"/>
      <x:c r="AG168" s="3"/>
      <x:c r="AH168" s="3"/>
      <x:c r="AI168" s="3"/>
      <x:c r="AJ168" s="3"/>
      <x:c r="AK168" s="3"/>
    </x:row>
    <x:row r="169" ht="30" customHeight="1">
      <x:c r="A169" s="3"/>
      <x:c r="B169" s="69" t="str">
        <x:f>IF($B$16="","",$B$16)</x:f>
        <x:v>Глеб</x:v>
      </x:c>
      <x:c r="C169" s="70" t="n">
        <x:f>IF(X$8="","",X$8)</x:f>
        <x:v>46347</x:v>
      </x:c>
      <x:c r="D169" s="69" t="str">
        <x:f>IF(X16="","",X16)</x:f>
        <x:v>П</x:v>
      </x:c>
      <x:c r="E169" s="69" t="str">
        <x:f>IFERROR(UPPER(CONCATENATE("",SUBSTITUTE(CONCATENATE("",SUBSTITUTE(CONCATENATE("",SUBSTITUTE(TRIM(CONCATENATE("",D169))," ","")),"–","-")),"—","-"))),CONCATENATE("",D169))</x:f>
        <x:v>П</x:v>
      </x:c>
      <x:c r="F169" s="69" t="str">
        <x:f>IFERROR(LEFT(CONCATENATE("[",E169),SEARCH("-",E169)),"")</x:f>
      </x:c>
      <x:c r="G169" s="69" t="str">
        <x:f>IFERROR(MID(CONCATENATE(E169,"]"),SEARCH("-",E169)+1,32),"")</x:f>
      </x:c>
      <x:c r="H169" s="71" t="n">
        <x:f>IF(OR(E169="",E169="В"),"",IF(OR(E169=$B$42,E169=$B$43,E169=$B$44,E169=$B$45,E169=$B$46),INDEX($E$42:$E$46,MATCH(E169,$B$42:$B$46,0)),IFERROR(IF(ISNUMBER(SEARCH(":",F169)),IF(AND(OR((LEN(F169)-1)=4,(LEN(F169)-1)=5),MID(F169,1+(LEN(F169)-1)-2,1)=":",ISNUMBER(VALUE(MID(F169,2,1))),IF((LEN(F169)-1)=5,ISNUMBER(VALUE(MID(F169,3,1))),TRUE),ISNUMBER(VALUE(MID(F169,1+(LEN(F169)-1)-1,1))),ISNUMBER(VALUE(MID(F169,1+(LEN(F169)-1),1))),VALUE(MID(F169,2,(LEN(F169)-1)-3))&lt;24,VALUE(MID(F169,1+(LEN(F169)-1)-1,2))&lt;60),VALUE(MID(F169,2,(LEN(F169)-1)-3))/24+VALUE(MID(F169,1+(LEN(F169)-1)-1,2))/1440,-1),IF(AND((LEN(F169)-1)&gt;=1,(LEN(F169)-1)&lt;=2,ISNUMBER(VALUE(MID(F169,2,1))),IF((LEN(F169)-1)=2,ISNUMBER(VALUE(MID(F169,3,1))),TRUE),VALUE(MID(F169,2,(LEN(F169)-1)))&lt;24),VALUE(MID(F169,2,(LEN(F169)-1)))/24,-1)),-1)))</x:f>
        <x:v>0.5833333333333334</x:v>
      </x:c>
      <x:c r="I169" s="71" t="n">
        <x:f>IF(OR(E169="",E169="В"),"",IF(OR(E169=$B$42,E169=$B$43,E169=$B$44,E169=$B$45,E169=$B$46),INDEX($F$42:$F$46,MATCH(E169,$B$42:$B$46,0)),IFERROR(IF(ISNUMBER(SEARCH(":",G169)),IF(AND(OR((LEN(G169)-1)=4,(LEN(G169)-1)=5),MID(G169,0+(LEN(G169)-1)-2,1)=":",ISNUMBER(VALUE(MID(G169,1,1))),IF((LEN(G169)-1)=5,ISNUMBER(VALUE(MID(G169,2,1))),TRUE),ISNUMBER(VALUE(MID(G169,0+(LEN(G169)-1)-1,1))),ISNUMBER(VALUE(MID(G169,0+(LEN(G169)-1),1))),VALUE(MID(G169,1,(LEN(G169)-1)-3))&lt;24,VALUE(MID(G169,0+(LEN(G169)-1)-1,2))&lt;60),VALUE(MID(G169,1,(LEN(G169)-1)-3))/24+VALUE(MID(G169,0+(LEN(G169)-1)-1,2))/1440,-1),IF(AND((LEN(G169)-1)&gt;=1,(LEN(G169)-1)&lt;=2,ISNUMBER(VALUE(MID(G169,1,1))),IF((LEN(G169)-1)=2,ISNUMBER(VALUE(MID(G169,2,1))),TRUE),VALUE(MID(G169,1,(LEN(G169)-1)))&lt;24),VALUE(MID(G169,1,(LEN(G169)-1)))/24,-1)),-1)))</x:f>
        <x:v>0.9166666666666666</x:v>
      </x:c>
      <x:c r="J169" s="72" t="n">
        <x:f>IF(OR(E169="",E169="В"),0,IF(OR(E169=$B$42,E169=$B$43,E169=$B$44,E169=$B$45,E169=$B$46),INDEX($G$42:$G$46,MATCH(E169,$B$42:$B$46,0)),$D$7))</x:f>
        <x:v>30</x:v>
      </x:c>
      <x:c r="K169" s="73" t="n">
        <x:f>IF(OR(L169="",L169="Выходной"),0,IF(L169="Готово",ROUND(24*MOD(I169-H169,1)-J169/60,10),"Проверить"))</x:f>
        <x:v>7.5</x:v>
      </x:c>
      <x:c r="L169" s="74" t="str">
        <x:f>IF(E169="","",IF(C169="","Нет дня",IF(E169="В","Выходной",IF(LEN(TRIM($B$16))=0,"Нет имени",IF(COUNTIFS($B$10:$B$33,$B$16)&gt;1,"Повтор имени",IF(OR(E169=$B$42,E169=$B$43,E169=$B$44,E169=$B$45,E169=$B$46),IF(INDEX($I$42:$I$46,MATCH(E169,$B$42:$B$46,0))="Готово","Готово","Проверьте смену"),IF(OR(IFERROR(SEARCH("-",E169),0)=0,IFERROR(SEARCH("-",E169,SEARCH("-",E169)+1),0)&gt;0),"Нет кода",IF(OR(H169&lt;0,I169&lt;0),"Неверное время",IF(H169=I169,"Начало равно концу",IF(NOT(ISNUMBER($D$7)),"Проверьте перерыв",IF(OR($D$7&lt;0,$D$7&lt;&gt;INT($D$7)),"Проверьте перерыв",IF($D$7&gt;=ROUND(MOD(I169-H169,1)*1440,8),"Перерыв не меньше смены","Готово"))))))))))))</x:f>
        <x:v>Готово</x:v>
      </x:c>
      <x:c r="M169" s="3"/>
      <x:c r="N169" s="3"/>
      <x:c r="O169" s="3"/>
      <x:c r="P169" s="3"/>
      <x:c r="Q169" s="3"/>
      <x:c r="R169" s="3"/>
      <x:c r="S169" s="3"/>
      <x:c r="T169" s="3"/>
      <x:c r="U169" s="3"/>
      <x:c r="V169" s="3"/>
      <x:c r="W169" s="3"/>
      <x:c r="X169" s="3"/>
      <x:c r="Y169" s="3"/>
      <x:c r="Z169" s="3"/>
      <x:c r="AA169" s="3"/>
      <x:c r="AB169" s="3"/>
      <x:c r="AC169" s="3"/>
      <x:c r="AD169" s="3"/>
      <x:c r="AE169" s="3"/>
      <x:c r="AF169" s="3"/>
      <x:c r="AG169" s="3"/>
      <x:c r="AH169" s="3"/>
      <x:c r="AI169" s="3"/>
      <x:c r="AJ169" s="3"/>
      <x:c r="AK169" s="3"/>
    </x:row>
    <x:row r="170" ht="30" customHeight="1">
      <x:c r="A170" s="3"/>
      <x:c r="B170" s="69" t="str">
        <x:f>IF($B$16="","",$B$16)</x:f>
        <x:v>Глеб</x:v>
      </x:c>
      <x:c r="C170" s="70" t="n">
        <x:f>IF(Y$8="","",Y$8)</x:f>
        <x:v>46348</x:v>
      </x:c>
      <x:c r="D170" s="69" t="str">
        <x:f>IF(Y16="","",Y16)</x:f>
        <x:v>П</x:v>
      </x:c>
      <x:c r="E170" s="69" t="str">
        <x:f>IFERROR(UPPER(CONCATENATE("",SUBSTITUTE(CONCATENATE("",SUBSTITUTE(CONCATENATE("",SUBSTITUTE(TRIM(CONCATENATE("",D170))," ","")),"–","-")),"—","-"))),CONCATENATE("",D170))</x:f>
        <x:v>П</x:v>
      </x:c>
      <x:c r="F170" s="69" t="str">
        <x:f>IFERROR(LEFT(CONCATENATE("[",E170),SEARCH("-",E170)),"")</x:f>
      </x:c>
      <x:c r="G170" s="69" t="str">
        <x:f>IFERROR(MID(CONCATENATE(E170,"]"),SEARCH("-",E170)+1,32),"")</x:f>
      </x:c>
      <x:c r="H170" s="71" t="n">
        <x:f>IF(OR(E170="",E170="В"),"",IF(OR(E170=$B$42,E170=$B$43,E170=$B$44,E170=$B$45,E170=$B$46),INDEX($E$42:$E$46,MATCH(E170,$B$42:$B$46,0)),IFERROR(IF(ISNUMBER(SEARCH(":",F170)),IF(AND(OR((LEN(F170)-1)=4,(LEN(F170)-1)=5),MID(F170,1+(LEN(F170)-1)-2,1)=":",ISNUMBER(VALUE(MID(F170,2,1))),IF((LEN(F170)-1)=5,ISNUMBER(VALUE(MID(F170,3,1))),TRUE),ISNUMBER(VALUE(MID(F170,1+(LEN(F170)-1)-1,1))),ISNUMBER(VALUE(MID(F170,1+(LEN(F170)-1),1))),VALUE(MID(F170,2,(LEN(F170)-1)-3))&lt;24,VALUE(MID(F170,1+(LEN(F170)-1)-1,2))&lt;60),VALUE(MID(F170,2,(LEN(F170)-1)-3))/24+VALUE(MID(F170,1+(LEN(F170)-1)-1,2))/1440,-1),IF(AND((LEN(F170)-1)&gt;=1,(LEN(F170)-1)&lt;=2,ISNUMBER(VALUE(MID(F170,2,1))),IF((LEN(F170)-1)=2,ISNUMBER(VALUE(MID(F170,3,1))),TRUE),VALUE(MID(F170,2,(LEN(F170)-1)))&lt;24),VALUE(MID(F170,2,(LEN(F170)-1)))/24,-1)),-1)))</x:f>
        <x:v>0.5833333333333334</x:v>
      </x:c>
      <x:c r="I170" s="71" t="n">
        <x:f>IF(OR(E170="",E170="В"),"",IF(OR(E170=$B$42,E170=$B$43,E170=$B$44,E170=$B$45,E170=$B$46),INDEX($F$42:$F$46,MATCH(E170,$B$42:$B$46,0)),IFERROR(IF(ISNUMBER(SEARCH(":",G170)),IF(AND(OR((LEN(G170)-1)=4,(LEN(G170)-1)=5),MID(G170,0+(LEN(G170)-1)-2,1)=":",ISNUMBER(VALUE(MID(G170,1,1))),IF((LEN(G170)-1)=5,ISNUMBER(VALUE(MID(G170,2,1))),TRUE),ISNUMBER(VALUE(MID(G170,0+(LEN(G170)-1)-1,1))),ISNUMBER(VALUE(MID(G170,0+(LEN(G170)-1),1))),VALUE(MID(G170,1,(LEN(G170)-1)-3))&lt;24,VALUE(MID(G170,0+(LEN(G170)-1)-1,2))&lt;60),VALUE(MID(G170,1,(LEN(G170)-1)-3))/24+VALUE(MID(G170,0+(LEN(G170)-1)-1,2))/1440,-1),IF(AND((LEN(G170)-1)&gt;=1,(LEN(G170)-1)&lt;=2,ISNUMBER(VALUE(MID(G170,1,1))),IF((LEN(G170)-1)=2,ISNUMBER(VALUE(MID(G170,2,1))),TRUE),VALUE(MID(G170,1,(LEN(G170)-1)))&lt;24),VALUE(MID(G170,1,(LEN(G170)-1)))/24,-1)),-1)))</x:f>
        <x:v>0.9166666666666666</x:v>
      </x:c>
      <x:c r="J170" s="72" t="n">
        <x:f>IF(OR(E170="",E170="В"),0,IF(OR(E170=$B$42,E170=$B$43,E170=$B$44,E170=$B$45,E170=$B$46),INDEX($G$42:$G$46,MATCH(E170,$B$42:$B$46,0)),$D$7))</x:f>
        <x:v>30</x:v>
      </x:c>
      <x:c r="K170" s="73" t="n">
        <x:f>IF(OR(L170="",L170="Выходной"),0,IF(L170="Готово",ROUND(24*MOD(I170-H170,1)-J170/60,10),"Проверить"))</x:f>
        <x:v>7.5</x:v>
      </x:c>
      <x:c r="L170" s="74" t="str">
        <x:f>IF(E170="","",IF(C170="","Нет дня",IF(E170="В","Выходной",IF(LEN(TRIM($B$16))=0,"Нет имени",IF(COUNTIFS($B$10:$B$33,$B$16)&gt;1,"Повтор имени",IF(OR(E170=$B$42,E170=$B$43,E170=$B$44,E170=$B$45,E170=$B$46),IF(INDEX($I$42:$I$46,MATCH(E170,$B$42:$B$46,0))="Готово","Готово","Проверьте смену"),IF(OR(IFERROR(SEARCH("-",E170),0)=0,IFERROR(SEARCH("-",E170,SEARCH("-",E170)+1),0)&gt;0),"Нет кода",IF(OR(H170&lt;0,I170&lt;0),"Неверное время",IF(H170=I170,"Начало равно концу",IF(NOT(ISNUMBER($D$7)),"Проверьте перерыв",IF(OR($D$7&lt;0,$D$7&lt;&gt;INT($D$7)),"Проверьте перерыв",IF($D$7&gt;=ROUND(MOD(I170-H170,1)*1440,8),"Перерыв не меньше смены","Готово"))))))))))))</x:f>
        <x:v>Готово</x:v>
      </x:c>
      <x:c r="M170" s="3"/>
      <x:c r="N170" s="3"/>
      <x:c r="O170" s="3"/>
      <x:c r="P170" s="3"/>
      <x:c r="Q170" s="3"/>
      <x:c r="R170" s="3"/>
      <x:c r="S170" s="3"/>
      <x:c r="T170" s="3"/>
      <x:c r="U170" s="3"/>
      <x:c r="V170" s="3"/>
      <x:c r="W170" s="3"/>
      <x:c r="X170" s="3"/>
      <x:c r="Y170" s="3"/>
      <x:c r="Z170" s="3"/>
      <x:c r="AA170" s="3"/>
      <x:c r="AB170" s="3"/>
      <x:c r="AC170" s="3"/>
      <x:c r="AD170" s="3"/>
      <x:c r="AE170" s="3"/>
      <x:c r="AF170" s="3"/>
      <x:c r="AG170" s="3"/>
      <x:c r="AH170" s="3"/>
      <x:c r="AI170" s="3"/>
      <x:c r="AJ170" s="3"/>
      <x:c r="AK170" s="3"/>
    </x:row>
    <x:row r="171" ht="30" customHeight="1">
      <x:c r="A171" s="3"/>
      <x:c r="B171" s="69" t="str">
        <x:f>IF($B$16="","",$B$16)</x:f>
        <x:v>Глеб</x:v>
      </x:c>
      <x:c r="C171" s="70" t="n">
        <x:f>IF(Z$8="","",Z$8)</x:f>
        <x:v>46349</x:v>
      </x:c>
      <x:c r="D171" s="69" t="str">
        <x:f>IF(Z16="","",Z16)</x:f>
        <x:v>П</x:v>
      </x:c>
      <x:c r="E171" s="69" t="str">
        <x:f>IFERROR(UPPER(CONCATENATE("",SUBSTITUTE(CONCATENATE("",SUBSTITUTE(CONCATENATE("",SUBSTITUTE(TRIM(CONCATENATE("",D171))," ","")),"–","-")),"—","-"))),CONCATENATE("",D171))</x:f>
        <x:v>П</x:v>
      </x:c>
      <x:c r="F171" s="69" t="str">
        <x:f>IFERROR(LEFT(CONCATENATE("[",E171),SEARCH("-",E171)),"")</x:f>
      </x:c>
      <x:c r="G171" s="69" t="str">
        <x:f>IFERROR(MID(CONCATENATE(E171,"]"),SEARCH("-",E171)+1,32),"")</x:f>
      </x:c>
      <x:c r="H171" s="71" t="n">
        <x:f>IF(OR(E171="",E171="В"),"",IF(OR(E171=$B$42,E171=$B$43,E171=$B$44,E171=$B$45,E171=$B$46),INDEX($E$42:$E$46,MATCH(E171,$B$42:$B$46,0)),IFERROR(IF(ISNUMBER(SEARCH(":",F171)),IF(AND(OR((LEN(F171)-1)=4,(LEN(F171)-1)=5),MID(F171,1+(LEN(F171)-1)-2,1)=":",ISNUMBER(VALUE(MID(F171,2,1))),IF((LEN(F171)-1)=5,ISNUMBER(VALUE(MID(F171,3,1))),TRUE),ISNUMBER(VALUE(MID(F171,1+(LEN(F171)-1)-1,1))),ISNUMBER(VALUE(MID(F171,1+(LEN(F171)-1),1))),VALUE(MID(F171,2,(LEN(F171)-1)-3))&lt;24,VALUE(MID(F171,1+(LEN(F171)-1)-1,2))&lt;60),VALUE(MID(F171,2,(LEN(F171)-1)-3))/24+VALUE(MID(F171,1+(LEN(F171)-1)-1,2))/1440,-1),IF(AND((LEN(F171)-1)&gt;=1,(LEN(F171)-1)&lt;=2,ISNUMBER(VALUE(MID(F171,2,1))),IF((LEN(F171)-1)=2,ISNUMBER(VALUE(MID(F171,3,1))),TRUE),VALUE(MID(F171,2,(LEN(F171)-1)))&lt;24),VALUE(MID(F171,2,(LEN(F171)-1)))/24,-1)),-1)))</x:f>
        <x:v>0.5833333333333334</x:v>
      </x:c>
      <x:c r="I171" s="71" t="n">
        <x:f>IF(OR(E171="",E171="В"),"",IF(OR(E171=$B$42,E171=$B$43,E171=$B$44,E171=$B$45,E171=$B$46),INDEX($F$42:$F$46,MATCH(E171,$B$42:$B$46,0)),IFERROR(IF(ISNUMBER(SEARCH(":",G171)),IF(AND(OR((LEN(G171)-1)=4,(LEN(G171)-1)=5),MID(G171,0+(LEN(G171)-1)-2,1)=":",ISNUMBER(VALUE(MID(G171,1,1))),IF((LEN(G171)-1)=5,ISNUMBER(VALUE(MID(G171,2,1))),TRUE),ISNUMBER(VALUE(MID(G171,0+(LEN(G171)-1)-1,1))),ISNUMBER(VALUE(MID(G171,0+(LEN(G171)-1),1))),VALUE(MID(G171,1,(LEN(G171)-1)-3))&lt;24,VALUE(MID(G171,0+(LEN(G171)-1)-1,2))&lt;60),VALUE(MID(G171,1,(LEN(G171)-1)-3))/24+VALUE(MID(G171,0+(LEN(G171)-1)-1,2))/1440,-1),IF(AND((LEN(G171)-1)&gt;=1,(LEN(G171)-1)&lt;=2,ISNUMBER(VALUE(MID(G171,1,1))),IF((LEN(G171)-1)=2,ISNUMBER(VALUE(MID(G171,2,1))),TRUE),VALUE(MID(G171,1,(LEN(G171)-1)))&lt;24),VALUE(MID(G171,1,(LEN(G171)-1)))/24,-1)),-1)))</x:f>
        <x:v>0.9166666666666666</x:v>
      </x:c>
      <x:c r="J171" s="72" t="n">
        <x:f>IF(OR(E171="",E171="В"),0,IF(OR(E171=$B$42,E171=$B$43,E171=$B$44,E171=$B$45,E171=$B$46),INDEX($G$42:$G$46,MATCH(E171,$B$42:$B$46,0)),$D$7))</x:f>
        <x:v>30</x:v>
      </x:c>
      <x:c r="K171" s="73" t="n">
        <x:f>IF(OR(L171="",L171="Выходной"),0,IF(L171="Готово",ROUND(24*MOD(I171-H171,1)-J171/60,10),"Проверить"))</x:f>
        <x:v>7.5</x:v>
      </x:c>
      <x:c r="L171" s="74" t="str">
        <x:f>IF(E171="","",IF(C171="","Нет дня",IF(E171="В","Выходной",IF(LEN(TRIM($B$16))=0,"Нет имени",IF(COUNTIFS($B$10:$B$33,$B$16)&gt;1,"Повтор имени",IF(OR(E171=$B$42,E171=$B$43,E171=$B$44,E171=$B$45,E171=$B$46),IF(INDEX($I$42:$I$46,MATCH(E171,$B$42:$B$46,0))="Готово","Готово","Проверьте смену"),IF(OR(IFERROR(SEARCH("-",E171),0)=0,IFERROR(SEARCH("-",E171,SEARCH("-",E171)+1),0)&gt;0),"Нет кода",IF(OR(H171&lt;0,I171&lt;0),"Неверное время",IF(H171=I171,"Начало равно концу",IF(NOT(ISNUMBER($D$7)),"Проверьте перерыв",IF(OR($D$7&lt;0,$D$7&lt;&gt;INT($D$7)),"Проверьте перерыв",IF($D$7&gt;=ROUND(MOD(I171-H171,1)*1440,8),"Перерыв не меньше смены","Готово"))))))))))))</x:f>
        <x:v>Готово</x:v>
      </x:c>
      <x:c r="M171" s="3"/>
      <x:c r="N171" s="3"/>
      <x:c r="O171" s="3"/>
      <x:c r="P171" s="3"/>
      <x:c r="Q171" s="3"/>
      <x:c r="R171" s="3"/>
      <x:c r="S171" s="3"/>
      <x:c r="T171" s="3"/>
      <x:c r="U171" s="3"/>
      <x:c r="V171" s="3"/>
      <x:c r="W171" s="3"/>
      <x:c r="X171" s="3"/>
      <x:c r="Y171" s="3"/>
      <x:c r="Z171" s="3"/>
      <x:c r="AA171" s="3"/>
      <x:c r="AB171" s="3"/>
      <x:c r="AC171" s="3"/>
      <x:c r="AD171" s="3"/>
      <x:c r="AE171" s="3"/>
      <x:c r="AF171" s="3"/>
      <x:c r="AG171" s="3"/>
      <x:c r="AH171" s="3"/>
      <x:c r="AI171" s="3"/>
      <x:c r="AJ171" s="3"/>
      <x:c r="AK171" s="3"/>
    </x:row>
    <x:row r="172" ht="30" customHeight="1">
      <x:c r="A172" s="3"/>
      <x:c r="B172" s="69" t="str">
        <x:f>IF($B$16="","",$B$16)</x:f>
        <x:v>Глеб</x:v>
      </x:c>
      <x:c r="C172" s="70" t="n">
        <x:f>IF(AA$8="","",AA$8)</x:f>
        <x:v>46350</x:v>
      </x:c>
      <x:c r="D172" s="69" t="str">
        <x:f>IF(AA16="","",AA16)</x:f>
        <x:v>П</x:v>
      </x:c>
      <x:c r="E172" s="69" t="str">
        <x:f>IFERROR(UPPER(CONCATENATE("",SUBSTITUTE(CONCATENATE("",SUBSTITUTE(CONCATENATE("",SUBSTITUTE(TRIM(CONCATENATE("",D172))," ","")),"–","-")),"—","-"))),CONCATENATE("",D172))</x:f>
        <x:v>П</x:v>
      </x:c>
      <x:c r="F172" s="69" t="str">
        <x:f>IFERROR(LEFT(CONCATENATE("[",E172),SEARCH("-",E172)),"")</x:f>
      </x:c>
      <x:c r="G172" s="69" t="str">
        <x:f>IFERROR(MID(CONCATENATE(E172,"]"),SEARCH("-",E172)+1,32),"")</x:f>
      </x:c>
      <x:c r="H172" s="71" t="n">
        <x:f>IF(OR(E172="",E172="В"),"",IF(OR(E172=$B$42,E172=$B$43,E172=$B$44,E172=$B$45,E172=$B$46),INDEX($E$42:$E$46,MATCH(E172,$B$42:$B$46,0)),IFERROR(IF(ISNUMBER(SEARCH(":",F172)),IF(AND(OR((LEN(F172)-1)=4,(LEN(F172)-1)=5),MID(F172,1+(LEN(F172)-1)-2,1)=":",ISNUMBER(VALUE(MID(F172,2,1))),IF((LEN(F172)-1)=5,ISNUMBER(VALUE(MID(F172,3,1))),TRUE),ISNUMBER(VALUE(MID(F172,1+(LEN(F172)-1)-1,1))),ISNUMBER(VALUE(MID(F172,1+(LEN(F172)-1),1))),VALUE(MID(F172,2,(LEN(F172)-1)-3))&lt;24,VALUE(MID(F172,1+(LEN(F172)-1)-1,2))&lt;60),VALUE(MID(F172,2,(LEN(F172)-1)-3))/24+VALUE(MID(F172,1+(LEN(F172)-1)-1,2))/1440,-1),IF(AND((LEN(F172)-1)&gt;=1,(LEN(F172)-1)&lt;=2,ISNUMBER(VALUE(MID(F172,2,1))),IF((LEN(F172)-1)=2,ISNUMBER(VALUE(MID(F172,3,1))),TRUE),VALUE(MID(F172,2,(LEN(F172)-1)))&lt;24),VALUE(MID(F172,2,(LEN(F172)-1)))/24,-1)),-1)))</x:f>
        <x:v>0.5833333333333334</x:v>
      </x:c>
      <x:c r="I172" s="71" t="n">
        <x:f>IF(OR(E172="",E172="В"),"",IF(OR(E172=$B$42,E172=$B$43,E172=$B$44,E172=$B$45,E172=$B$46),INDEX($F$42:$F$46,MATCH(E172,$B$42:$B$46,0)),IFERROR(IF(ISNUMBER(SEARCH(":",G172)),IF(AND(OR((LEN(G172)-1)=4,(LEN(G172)-1)=5),MID(G172,0+(LEN(G172)-1)-2,1)=":",ISNUMBER(VALUE(MID(G172,1,1))),IF((LEN(G172)-1)=5,ISNUMBER(VALUE(MID(G172,2,1))),TRUE),ISNUMBER(VALUE(MID(G172,0+(LEN(G172)-1)-1,1))),ISNUMBER(VALUE(MID(G172,0+(LEN(G172)-1),1))),VALUE(MID(G172,1,(LEN(G172)-1)-3))&lt;24,VALUE(MID(G172,0+(LEN(G172)-1)-1,2))&lt;60),VALUE(MID(G172,1,(LEN(G172)-1)-3))/24+VALUE(MID(G172,0+(LEN(G172)-1)-1,2))/1440,-1),IF(AND((LEN(G172)-1)&gt;=1,(LEN(G172)-1)&lt;=2,ISNUMBER(VALUE(MID(G172,1,1))),IF((LEN(G172)-1)=2,ISNUMBER(VALUE(MID(G172,2,1))),TRUE),VALUE(MID(G172,1,(LEN(G172)-1)))&lt;24),VALUE(MID(G172,1,(LEN(G172)-1)))/24,-1)),-1)))</x:f>
        <x:v>0.9166666666666666</x:v>
      </x:c>
      <x:c r="J172" s="72" t="n">
        <x:f>IF(OR(E172="",E172="В"),0,IF(OR(E172=$B$42,E172=$B$43,E172=$B$44,E172=$B$45,E172=$B$46),INDEX($G$42:$G$46,MATCH(E172,$B$42:$B$46,0)),$D$7))</x:f>
        <x:v>30</x:v>
      </x:c>
      <x:c r="K172" s="73" t="n">
        <x:f>IF(OR(L172="",L172="Выходной"),0,IF(L172="Готово",ROUND(24*MOD(I172-H172,1)-J172/60,10),"Проверить"))</x:f>
        <x:v>7.5</x:v>
      </x:c>
      <x:c r="L172" s="74" t="str">
        <x:f>IF(E172="","",IF(C172="","Нет дня",IF(E172="В","Выходной",IF(LEN(TRIM($B$16))=0,"Нет имени",IF(COUNTIFS($B$10:$B$33,$B$16)&gt;1,"Повтор имени",IF(OR(E172=$B$42,E172=$B$43,E172=$B$44,E172=$B$45,E172=$B$46),IF(INDEX($I$42:$I$46,MATCH(E172,$B$42:$B$46,0))="Готово","Готово","Проверьте смену"),IF(OR(IFERROR(SEARCH("-",E172),0)=0,IFERROR(SEARCH("-",E172,SEARCH("-",E172)+1),0)&gt;0),"Нет кода",IF(OR(H172&lt;0,I172&lt;0),"Неверное время",IF(H172=I172,"Начало равно концу",IF(NOT(ISNUMBER($D$7)),"Проверьте перерыв",IF(OR($D$7&lt;0,$D$7&lt;&gt;INT($D$7)),"Проверьте перерыв",IF($D$7&gt;=ROUND(MOD(I172-H172,1)*1440,8),"Перерыв не меньше смены","Готово"))))))))))))</x:f>
        <x:v>Готово</x:v>
      </x:c>
      <x:c r="M172" s="3"/>
      <x:c r="N172" s="3"/>
      <x:c r="O172" s="3"/>
      <x:c r="P172" s="3"/>
      <x:c r="Q172" s="3"/>
      <x:c r="R172" s="3"/>
      <x:c r="S172" s="3"/>
      <x:c r="T172" s="3"/>
      <x:c r="U172" s="3"/>
      <x:c r="V172" s="3"/>
      <x:c r="W172" s="3"/>
      <x:c r="X172" s="3"/>
      <x:c r="Y172" s="3"/>
      <x:c r="Z172" s="3"/>
      <x:c r="AA172" s="3"/>
      <x:c r="AB172" s="3"/>
      <x:c r="AC172" s="3"/>
      <x:c r="AD172" s="3"/>
      <x:c r="AE172" s="3"/>
      <x:c r="AF172" s="3"/>
      <x:c r="AG172" s="3"/>
      <x:c r="AH172" s="3"/>
      <x:c r="AI172" s="3"/>
      <x:c r="AJ172" s="3"/>
      <x:c r="AK172" s="3"/>
    </x:row>
    <x:row r="173" ht="30" customHeight="1">
      <x:c r="A173" s="3"/>
      <x:c r="B173" s="69" t="str">
        <x:f>IF($B$16="","",$B$16)</x:f>
        <x:v>Глеб</x:v>
      </x:c>
      <x:c r="C173" s="70" t="n">
        <x:f>IF(AB$8="","",AB$8)</x:f>
        <x:v>46351</x:v>
      </x:c>
      <x:c r="D173" s="69" t="str">
        <x:f>IF(AB16="","",AB16)</x:f>
        <x:v>П</x:v>
      </x:c>
      <x:c r="E173" s="69" t="str">
        <x:f>IFERROR(UPPER(CONCATENATE("",SUBSTITUTE(CONCATENATE("",SUBSTITUTE(CONCATENATE("",SUBSTITUTE(TRIM(CONCATENATE("",D173))," ","")),"–","-")),"—","-"))),CONCATENATE("",D173))</x:f>
        <x:v>П</x:v>
      </x:c>
      <x:c r="F173" s="69" t="str">
        <x:f>IFERROR(LEFT(CONCATENATE("[",E173),SEARCH("-",E173)),"")</x:f>
      </x:c>
      <x:c r="G173" s="69" t="str">
        <x:f>IFERROR(MID(CONCATENATE(E173,"]"),SEARCH("-",E173)+1,32),"")</x:f>
      </x:c>
      <x:c r="H173" s="71" t="n">
        <x:f>IF(OR(E173="",E173="В"),"",IF(OR(E173=$B$42,E173=$B$43,E173=$B$44,E173=$B$45,E173=$B$46),INDEX($E$42:$E$46,MATCH(E173,$B$42:$B$46,0)),IFERROR(IF(ISNUMBER(SEARCH(":",F173)),IF(AND(OR((LEN(F173)-1)=4,(LEN(F173)-1)=5),MID(F173,1+(LEN(F173)-1)-2,1)=":",ISNUMBER(VALUE(MID(F173,2,1))),IF((LEN(F173)-1)=5,ISNUMBER(VALUE(MID(F173,3,1))),TRUE),ISNUMBER(VALUE(MID(F173,1+(LEN(F173)-1)-1,1))),ISNUMBER(VALUE(MID(F173,1+(LEN(F173)-1),1))),VALUE(MID(F173,2,(LEN(F173)-1)-3))&lt;24,VALUE(MID(F173,1+(LEN(F173)-1)-1,2))&lt;60),VALUE(MID(F173,2,(LEN(F173)-1)-3))/24+VALUE(MID(F173,1+(LEN(F173)-1)-1,2))/1440,-1),IF(AND((LEN(F173)-1)&gt;=1,(LEN(F173)-1)&lt;=2,ISNUMBER(VALUE(MID(F173,2,1))),IF((LEN(F173)-1)=2,ISNUMBER(VALUE(MID(F173,3,1))),TRUE),VALUE(MID(F173,2,(LEN(F173)-1)))&lt;24),VALUE(MID(F173,2,(LEN(F173)-1)))/24,-1)),-1)))</x:f>
        <x:v>0.5833333333333334</x:v>
      </x:c>
      <x:c r="I173" s="71" t="n">
        <x:f>IF(OR(E173="",E173="В"),"",IF(OR(E173=$B$42,E173=$B$43,E173=$B$44,E173=$B$45,E173=$B$46),INDEX($F$42:$F$46,MATCH(E173,$B$42:$B$46,0)),IFERROR(IF(ISNUMBER(SEARCH(":",G173)),IF(AND(OR((LEN(G173)-1)=4,(LEN(G173)-1)=5),MID(G173,0+(LEN(G173)-1)-2,1)=":",ISNUMBER(VALUE(MID(G173,1,1))),IF((LEN(G173)-1)=5,ISNUMBER(VALUE(MID(G173,2,1))),TRUE),ISNUMBER(VALUE(MID(G173,0+(LEN(G173)-1)-1,1))),ISNUMBER(VALUE(MID(G173,0+(LEN(G173)-1),1))),VALUE(MID(G173,1,(LEN(G173)-1)-3))&lt;24,VALUE(MID(G173,0+(LEN(G173)-1)-1,2))&lt;60),VALUE(MID(G173,1,(LEN(G173)-1)-3))/24+VALUE(MID(G173,0+(LEN(G173)-1)-1,2))/1440,-1),IF(AND((LEN(G173)-1)&gt;=1,(LEN(G173)-1)&lt;=2,ISNUMBER(VALUE(MID(G173,1,1))),IF((LEN(G173)-1)=2,ISNUMBER(VALUE(MID(G173,2,1))),TRUE),VALUE(MID(G173,1,(LEN(G173)-1)))&lt;24),VALUE(MID(G173,1,(LEN(G173)-1)))/24,-1)),-1)))</x:f>
        <x:v>0.9166666666666666</x:v>
      </x:c>
      <x:c r="J173" s="72" t="n">
        <x:f>IF(OR(E173="",E173="В"),0,IF(OR(E173=$B$42,E173=$B$43,E173=$B$44,E173=$B$45,E173=$B$46),INDEX($G$42:$G$46,MATCH(E173,$B$42:$B$46,0)),$D$7))</x:f>
        <x:v>30</x:v>
      </x:c>
      <x:c r="K173" s="73" t="n">
        <x:f>IF(OR(L173="",L173="Выходной"),0,IF(L173="Готово",ROUND(24*MOD(I173-H173,1)-J173/60,10),"Проверить"))</x:f>
        <x:v>7.5</x:v>
      </x:c>
      <x:c r="L173" s="74" t="str">
        <x:f>IF(E173="","",IF(C173="","Нет дня",IF(E173="В","Выходной",IF(LEN(TRIM($B$16))=0,"Нет имени",IF(COUNTIFS($B$10:$B$33,$B$16)&gt;1,"Повтор имени",IF(OR(E173=$B$42,E173=$B$43,E173=$B$44,E173=$B$45,E173=$B$46),IF(INDEX($I$42:$I$46,MATCH(E173,$B$42:$B$46,0))="Готово","Готово","Проверьте смену"),IF(OR(IFERROR(SEARCH("-",E173),0)=0,IFERROR(SEARCH("-",E173,SEARCH("-",E173)+1),0)&gt;0),"Нет кода",IF(OR(H173&lt;0,I173&lt;0),"Неверное время",IF(H173=I173,"Начало равно концу",IF(NOT(ISNUMBER($D$7)),"Проверьте перерыв",IF(OR($D$7&lt;0,$D$7&lt;&gt;INT($D$7)),"Проверьте перерыв",IF($D$7&gt;=ROUND(MOD(I173-H173,1)*1440,8),"Перерыв не меньше смены","Готово"))))))))))))</x:f>
        <x:v>Готово</x:v>
      </x:c>
      <x:c r="M173" s="3"/>
      <x:c r="N173" s="3"/>
      <x:c r="O173" s="3"/>
      <x:c r="P173" s="3"/>
      <x:c r="Q173" s="3"/>
      <x:c r="R173" s="3"/>
      <x:c r="S173" s="3"/>
      <x:c r="T173" s="3"/>
      <x:c r="U173" s="3"/>
      <x:c r="V173" s="3"/>
      <x:c r="W173" s="3"/>
      <x:c r="X173" s="3"/>
      <x:c r="Y173" s="3"/>
      <x:c r="Z173" s="3"/>
      <x:c r="AA173" s="3"/>
      <x:c r="AB173" s="3"/>
      <x:c r="AC173" s="3"/>
      <x:c r="AD173" s="3"/>
      <x:c r="AE173" s="3"/>
      <x:c r="AF173" s="3"/>
      <x:c r="AG173" s="3"/>
      <x:c r="AH173" s="3"/>
      <x:c r="AI173" s="3"/>
      <x:c r="AJ173" s="3"/>
      <x:c r="AK173" s="3"/>
    </x:row>
    <x:row r="174" ht="30" customHeight="1">
      <x:c r="A174" s="3"/>
      <x:c r="B174" s="69" t="str">
        <x:f>IF($B$16="","",$B$16)</x:f>
        <x:v>Глеб</x:v>
      </x:c>
      <x:c r="C174" s="70" t="n">
        <x:f>IF(AC$8="","",AC$8)</x:f>
        <x:v>46352</x:v>
      </x:c>
      <x:c r="D174" s="69" t="str">
        <x:f>IF(AC16="","",AC16)</x:f>
        <x:v>В</x:v>
      </x:c>
      <x:c r="E174" s="69" t="str">
        <x:f>IFERROR(UPPER(CONCATENATE("",SUBSTITUTE(CONCATENATE("",SUBSTITUTE(CONCATENATE("",SUBSTITUTE(TRIM(CONCATENATE("",D174))," ","")),"–","-")),"—","-"))),CONCATENATE("",D174))</x:f>
        <x:v>В</x:v>
      </x:c>
      <x:c r="F174" s="69" t="str">
        <x:f>IFERROR(LEFT(CONCATENATE("[",E174),SEARCH("-",E174)),"")</x:f>
      </x:c>
      <x:c r="G174" s="69" t="str">
        <x:f>IFERROR(MID(CONCATENATE(E174,"]"),SEARCH("-",E174)+1,32),"")</x:f>
      </x:c>
      <x:c r="H174" s="71" t="str">
        <x:f>IF(OR(E174="",E174="В"),"",IF(OR(E174=$B$42,E174=$B$43,E174=$B$44,E174=$B$45,E174=$B$46),INDEX($E$42:$E$46,MATCH(E174,$B$42:$B$46,0)),IFERROR(IF(ISNUMBER(SEARCH(":",F174)),IF(AND(OR((LEN(F174)-1)=4,(LEN(F174)-1)=5),MID(F174,1+(LEN(F174)-1)-2,1)=":",ISNUMBER(VALUE(MID(F174,2,1))),IF((LEN(F174)-1)=5,ISNUMBER(VALUE(MID(F174,3,1))),TRUE),ISNUMBER(VALUE(MID(F174,1+(LEN(F174)-1)-1,1))),ISNUMBER(VALUE(MID(F174,1+(LEN(F174)-1),1))),VALUE(MID(F174,2,(LEN(F174)-1)-3))&lt;24,VALUE(MID(F174,1+(LEN(F174)-1)-1,2))&lt;60),VALUE(MID(F174,2,(LEN(F174)-1)-3))/24+VALUE(MID(F174,1+(LEN(F174)-1)-1,2))/1440,-1),IF(AND((LEN(F174)-1)&gt;=1,(LEN(F174)-1)&lt;=2,ISNUMBER(VALUE(MID(F174,2,1))),IF((LEN(F174)-1)=2,ISNUMBER(VALUE(MID(F174,3,1))),TRUE),VALUE(MID(F174,2,(LEN(F174)-1)))&lt;24),VALUE(MID(F174,2,(LEN(F174)-1)))/24,-1)),-1)))</x:f>
      </x:c>
      <x:c r="I174" s="71" t="str">
        <x:f>IF(OR(E174="",E174="В"),"",IF(OR(E174=$B$42,E174=$B$43,E174=$B$44,E174=$B$45,E174=$B$46),INDEX($F$42:$F$46,MATCH(E174,$B$42:$B$46,0)),IFERROR(IF(ISNUMBER(SEARCH(":",G174)),IF(AND(OR((LEN(G174)-1)=4,(LEN(G174)-1)=5),MID(G174,0+(LEN(G174)-1)-2,1)=":",ISNUMBER(VALUE(MID(G174,1,1))),IF((LEN(G174)-1)=5,ISNUMBER(VALUE(MID(G174,2,1))),TRUE),ISNUMBER(VALUE(MID(G174,0+(LEN(G174)-1)-1,1))),ISNUMBER(VALUE(MID(G174,0+(LEN(G174)-1),1))),VALUE(MID(G174,1,(LEN(G174)-1)-3))&lt;24,VALUE(MID(G174,0+(LEN(G174)-1)-1,2))&lt;60),VALUE(MID(G174,1,(LEN(G174)-1)-3))/24+VALUE(MID(G174,0+(LEN(G174)-1)-1,2))/1440,-1),IF(AND((LEN(G174)-1)&gt;=1,(LEN(G174)-1)&lt;=2,ISNUMBER(VALUE(MID(G174,1,1))),IF((LEN(G174)-1)=2,ISNUMBER(VALUE(MID(G174,2,1))),TRUE),VALUE(MID(G174,1,(LEN(G174)-1)))&lt;24),VALUE(MID(G174,1,(LEN(G174)-1)))/24,-1)),-1)))</x:f>
      </x:c>
      <x:c r="J174" s="72" t="n">
        <x:f>IF(OR(E174="",E174="В"),0,IF(OR(E174=$B$42,E174=$B$43,E174=$B$44,E174=$B$45,E174=$B$46),INDEX($G$42:$G$46,MATCH(E174,$B$42:$B$46,0)),$D$7))</x:f>
        <x:v>0</x:v>
      </x:c>
      <x:c r="K174" s="73" t="n">
        <x:f>IF(OR(L174="",L174="Выходной"),0,IF(L174="Готово",ROUND(24*MOD(I174-H174,1)-J174/60,10),"Проверить"))</x:f>
        <x:v>0</x:v>
      </x:c>
      <x:c r="L174" s="74" t="str">
        <x:f>IF(E174="","",IF(C174="","Нет дня",IF(E174="В","Выходной",IF(LEN(TRIM($B$16))=0,"Нет имени",IF(COUNTIFS($B$10:$B$33,$B$16)&gt;1,"Повтор имени",IF(OR(E174=$B$42,E174=$B$43,E174=$B$44,E174=$B$45,E174=$B$46),IF(INDEX($I$42:$I$46,MATCH(E174,$B$42:$B$46,0))="Готово","Готово","Проверьте смену"),IF(OR(IFERROR(SEARCH("-",E174),0)=0,IFERROR(SEARCH("-",E174,SEARCH("-",E174)+1),0)&gt;0),"Нет кода",IF(OR(H174&lt;0,I174&lt;0),"Неверное время",IF(H174=I174,"Начало равно концу",IF(NOT(ISNUMBER($D$7)),"Проверьте перерыв",IF(OR($D$7&lt;0,$D$7&lt;&gt;INT($D$7)),"Проверьте перерыв",IF($D$7&gt;=ROUND(MOD(I174-H174,1)*1440,8),"Перерыв не меньше смены","Готово"))))))))))))</x:f>
        <x:v>Выходной</x:v>
      </x:c>
      <x:c r="M174" s="3"/>
      <x:c r="N174" s="3"/>
      <x:c r="O174" s="3"/>
      <x:c r="P174" s="3"/>
      <x:c r="Q174" s="3"/>
      <x:c r="R174" s="3"/>
      <x:c r="S174" s="3"/>
      <x:c r="T174" s="3"/>
      <x:c r="U174" s="3"/>
      <x:c r="V174" s="3"/>
      <x:c r="W174" s="3"/>
      <x:c r="X174" s="3"/>
      <x:c r="Y174" s="3"/>
      <x:c r="Z174" s="3"/>
      <x:c r="AA174" s="3"/>
      <x:c r="AB174" s="3"/>
      <x:c r="AC174" s="3"/>
      <x:c r="AD174" s="3"/>
      <x:c r="AE174" s="3"/>
      <x:c r="AF174" s="3"/>
      <x:c r="AG174" s="3"/>
      <x:c r="AH174" s="3"/>
      <x:c r="AI174" s="3"/>
      <x:c r="AJ174" s="3"/>
      <x:c r="AK174" s="3"/>
    </x:row>
    <x:row r="175" ht="30" customHeight="1">
      <x:c r="A175" s="3"/>
      <x:c r="B175" s="69" t="str">
        <x:f>IF($B$16="","",$B$16)</x:f>
        <x:v>Глеб</x:v>
      </x:c>
      <x:c r="C175" s="70" t="n">
        <x:f>IF(AD$8="","",AD$8)</x:f>
        <x:v>46353</x:v>
      </x:c>
      <x:c r="D175" s="69" t="str">
        <x:f>IF(AD16="","",AD16)</x:f>
        <x:v>В</x:v>
      </x:c>
      <x:c r="E175" s="69" t="str">
        <x:f>IFERROR(UPPER(CONCATENATE("",SUBSTITUTE(CONCATENATE("",SUBSTITUTE(CONCATENATE("",SUBSTITUTE(TRIM(CONCATENATE("",D175))," ","")),"–","-")),"—","-"))),CONCATENATE("",D175))</x:f>
        <x:v>В</x:v>
      </x:c>
      <x:c r="F175" s="69" t="str">
        <x:f>IFERROR(LEFT(CONCATENATE("[",E175),SEARCH("-",E175)),"")</x:f>
      </x:c>
      <x:c r="G175" s="69" t="str">
        <x:f>IFERROR(MID(CONCATENATE(E175,"]"),SEARCH("-",E175)+1,32),"")</x:f>
      </x:c>
      <x:c r="H175" s="71" t="str">
        <x:f>IF(OR(E175="",E175="В"),"",IF(OR(E175=$B$42,E175=$B$43,E175=$B$44,E175=$B$45,E175=$B$46),INDEX($E$42:$E$46,MATCH(E175,$B$42:$B$46,0)),IFERROR(IF(ISNUMBER(SEARCH(":",F175)),IF(AND(OR((LEN(F175)-1)=4,(LEN(F175)-1)=5),MID(F175,1+(LEN(F175)-1)-2,1)=":",ISNUMBER(VALUE(MID(F175,2,1))),IF((LEN(F175)-1)=5,ISNUMBER(VALUE(MID(F175,3,1))),TRUE),ISNUMBER(VALUE(MID(F175,1+(LEN(F175)-1)-1,1))),ISNUMBER(VALUE(MID(F175,1+(LEN(F175)-1),1))),VALUE(MID(F175,2,(LEN(F175)-1)-3))&lt;24,VALUE(MID(F175,1+(LEN(F175)-1)-1,2))&lt;60),VALUE(MID(F175,2,(LEN(F175)-1)-3))/24+VALUE(MID(F175,1+(LEN(F175)-1)-1,2))/1440,-1),IF(AND((LEN(F175)-1)&gt;=1,(LEN(F175)-1)&lt;=2,ISNUMBER(VALUE(MID(F175,2,1))),IF((LEN(F175)-1)=2,ISNUMBER(VALUE(MID(F175,3,1))),TRUE),VALUE(MID(F175,2,(LEN(F175)-1)))&lt;24),VALUE(MID(F175,2,(LEN(F175)-1)))/24,-1)),-1)))</x:f>
      </x:c>
      <x:c r="I175" s="71" t="str">
        <x:f>IF(OR(E175="",E175="В"),"",IF(OR(E175=$B$42,E175=$B$43,E175=$B$44,E175=$B$45,E175=$B$46),INDEX($F$42:$F$46,MATCH(E175,$B$42:$B$46,0)),IFERROR(IF(ISNUMBER(SEARCH(":",G175)),IF(AND(OR((LEN(G175)-1)=4,(LEN(G175)-1)=5),MID(G175,0+(LEN(G175)-1)-2,1)=":",ISNUMBER(VALUE(MID(G175,1,1))),IF((LEN(G175)-1)=5,ISNUMBER(VALUE(MID(G175,2,1))),TRUE),ISNUMBER(VALUE(MID(G175,0+(LEN(G175)-1)-1,1))),ISNUMBER(VALUE(MID(G175,0+(LEN(G175)-1),1))),VALUE(MID(G175,1,(LEN(G175)-1)-3))&lt;24,VALUE(MID(G175,0+(LEN(G175)-1)-1,2))&lt;60),VALUE(MID(G175,1,(LEN(G175)-1)-3))/24+VALUE(MID(G175,0+(LEN(G175)-1)-1,2))/1440,-1),IF(AND((LEN(G175)-1)&gt;=1,(LEN(G175)-1)&lt;=2,ISNUMBER(VALUE(MID(G175,1,1))),IF((LEN(G175)-1)=2,ISNUMBER(VALUE(MID(G175,2,1))),TRUE),VALUE(MID(G175,1,(LEN(G175)-1)))&lt;24),VALUE(MID(G175,1,(LEN(G175)-1)))/24,-1)),-1)))</x:f>
      </x:c>
      <x:c r="J175" s="72" t="n">
        <x:f>IF(OR(E175="",E175="В"),0,IF(OR(E175=$B$42,E175=$B$43,E175=$B$44,E175=$B$45,E175=$B$46),INDEX($G$42:$G$46,MATCH(E175,$B$42:$B$46,0)),$D$7))</x:f>
        <x:v>0</x:v>
      </x:c>
      <x:c r="K175" s="73" t="n">
        <x:f>IF(OR(L175="",L175="Выходной"),0,IF(L175="Готово",ROUND(24*MOD(I175-H175,1)-J175/60,10),"Проверить"))</x:f>
        <x:v>0</x:v>
      </x:c>
      <x:c r="L175" s="74" t="str">
        <x:f>IF(E175="","",IF(C175="","Нет дня",IF(E175="В","Выходной",IF(LEN(TRIM($B$16))=0,"Нет имени",IF(COUNTIFS($B$10:$B$33,$B$16)&gt;1,"Повтор имени",IF(OR(E175=$B$42,E175=$B$43,E175=$B$44,E175=$B$45,E175=$B$46),IF(INDEX($I$42:$I$46,MATCH(E175,$B$42:$B$46,0))="Готово","Готово","Проверьте смену"),IF(OR(IFERROR(SEARCH("-",E175),0)=0,IFERROR(SEARCH("-",E175,SEARCH("-",E175)+1),0)&gt;0),"Нет кода",IF(OR(H175&lt;0,I175&lt;0),"Неверное время",IF(H175=I175,"Начало равно концу",IF(NOT(ISNUMBER($D$7)),"Проверьте перерыв",IF(OR($D$7&lt;0,$D$7&lt;&gt;INT($D$7)),"Проверьте перерыв",IF($D$7&gt;=ROUND(MOD(I175-H175,1)*1440,8),"Перерыв не меньше смены","Готово"))))))))))))</x:f>
        <x:v>Выходной</x:v>
      </x:c>
      <x:c r="M175" s="3"/>
      <x:c r="N175" s="3"/>
      <x:c r="O175" s="3"/>
      <x:c r="P175" s="3"/>
      <x:c r="Q175" s="3"/>
      <x:c r="R175" s="3"/>
      <x:c r="S175" s="3"/>
      <x:c r="T175" s="3"/>
      <x:c r="U175" s="3"/>
      <x:c r="V175" s="3"/>
      <x:c r="W175" s="3"/>
      <x:c r="X175" s="3"/>
      <x:c r="Y175" s="3"/>
      <x:c r="Z175" s="3"/>
      <x:c r="AA175" s="3"/>
      <x:c r="AB175" s="3"/>
      <x:c r="AC175" s="3"/>
      <x:c r="AD175" s="3"/>
      <x:c r="AE175" s="3"/>
      <x:c r="AF175" s="3"/>
      <x:c r="AG175" s="3"/>
      <x:c r="AH175" s="3"/>
      <x:c r="AI175" s="3"/>
      <x:c r="AJ175" s="3"/>
      <x:c r="AK175" s="3"/>
    </x:row>
    <x:row r="176" ht="30" customHeight="1">
      <x:c r="A176" s="3"/>
      <x:c r="B176" s="69" t="str">
        <x:f>IF($B$16="","",$B$16)</x:f>
        <x:v>Глеб</x:v>
      </x:c>
      <x:c r="C176" s="70" t="n">
        <x:f>IF(AE$8="","",AE$8)</x:f>
        <x:v>46354</x:v>
      </x:c>
      <x:c r="D176" s="69" t="str">
        <x:f>IF(AE16="","",AE16)</x:f>
        <x:v>П</x:v>
      </x:c>
      <x:c r="E176" s="69" t="str">
        <x:f>IFERROR(UPPER(CONCATENATE("",SUBSTITUTE(CONCATENATE("",SUBSTITUTE(CONCATENATE("",SUBSTITUTE(TRIM(CONCATENATE("",D176))," ","")),"–","-")),"—","-"))),CONCATENATE("",D176))</x:f>
        <x:v>П</x:v>
      </x:c>
      <x:c r="F176" s="69" t="str">
        <x:f>IFERROR(LEFT(CONCATENATE("[",E176),SEARCH("-",E176)),"")</x:f>
      </x:c>
      <x:c r="G176" s="69" t="str">
        <x:f>IFERROR(MID(CONCATENATE(E176,"]"),SEARCH("-",E176)+1,32),"")</x:f>
      </x:c>
      <x:c r="H176" s="71" t="n">
        <x:f>IF(OR(E176="",E176="В"),"",IF(OR(E176=$B$42,E176=$B$43,E176=$B$44,E176=$B$45,E176=$B$46),INDEX($E$42:$E$46,MATCH(E176,$B$42:$B$46,0)),IFERROR(IF(ISNUMBER(SEARCH(":",F176)),IF(AND(OR((LEN(F176)-1)=4,(LEN(F176)-1)=5),MID(F176,1+(LEN(F176)-1)-2,1)=":",ISNUMBER(VALUE(MID(F176,2,1))),IF((LEN(F176)-1)=5,ISNUMBER(VALUE(MID(F176,3,1))),TRUE),ISNUMBER(VALUE(MID(F176,1+(LEN(F176)-1)-1,1))),ISNUMBER(VALUE(MID(F176,1+(LEN(F176)-1),1))),VALUE(MID(F176,2,(LEN(F176)-1)-3))&lt;24,VALUE(MID(F176,1+(LEN(F176)-1)-1,2))&lt;60),VALUE(MID(F176,2,(LEN(F176)-1)-3))/24+VALUE(MID(F176,1+(LEN(F176)-1)-1,2))/1440,-1),IF(AND((LEN(F176)-1)&gt;=1,(LEN(F176)-1)&lt;=2,ISNUMBER(VALUE(MID(F176,2,1))),IF((LEN(F176)-1)=2,ISNUMBER(VALUE(MID(F176,3,1))),TRUE),VALUE(MID(F176,2,(LEN(F176)-1)))&lt;24),VALUE(MID(F176,2,(LEN(F176)-1)))/24,-1)),-1)))</x:f>
        <x:v>0.5833333333333334</x:v>
      </x:c>
      <x:c r="I176" s="71" t="n">
        <x:f>IF(OR(E176="",E176="В"),"",IF(OR(E176=$B$42,E176=$B$43,E176=$B$44,E176=$B$45,E176=$B$46),INDEX($F$42:$F$46,MATCH(E176,$B$42:$B$46,0)),IFERROR(IF(ISNUMBER(SEARCH(":",G176)),IF(AND(OR((LEN(G176)-1)=4,(LEN(G176)-1)=5),MID(G176,0+(LEN(G176)-1)-2,1)=":",ISNUMBER(VALUE(MID(G176,1,1))),IF((LEN(G176)-1)=5,ISNUMBER(VALUE(MID(G176,2,1))),TRUE),ISNUMBER(VALUE(MID(G176,0+(LEN(G176)-1)-1,1))),ISNUMBER(VALUE(MID(G176,0+(LEN(G176)-1),1))),VALUE(MID(G176,1,(LEN(G176)-1)-3))&lt;24,VALUE(MID(G176,0+(LEN(G176)-1)-1,2))&lt;60),VALUE(MID(G176,1,(LEN(G176)-1)-3))/24+VALUE(MID(G176,0+(LEN(G176)-1)-1,2))/1440,-1),IF(AND((LEN(G176)-1)&gt;=1,(LEN(G176)-1)&lt;=2,ISNUMBER(VALUE(MID(G176,1,1))),IF((LEN(G176)-1)=2,ISNUMBER(VALUE(MID(G176,2,1))),TRUE),VALUE(MID(G176,1,(LEN(G176)-1)))&lt;24),VALUE(MID(G176,1,(LEN(G176)-1)))/24,-1)),-1)))</x:f>
        <x:v>0.9166666666666666</x:v>
      </x:c>
      <x:c r="J176" s="72" t="n">
        <x:f>IF(OR(E176="",E176="В"),0,IF(OR(E176=$B$42,E176=$B$43,E176=$B$44,E176=$B$45,E176=$B$46),INDEX($G$42:$G$46,MATCH(E176,$B$42:$B$46,0)),$D$7))</x:f>
        <x:v>30</x:v>
      </x:c>
      <x:c r="K176" s="73" t="n">
        <x:f>IF(OR(L176="",L176="Выходной"),0,IF(L176="Готово",ROUND(24*MOD(I176-H176,1)-J176/60,10),"Проверить"))</x:f>
        <x:v>7.5</x:v>
      </x:c>
      <x:c r="L176" s="74" t="str">
        <x:f>IF(E176="","",IF(C176="","Нет дня",IF(E176="В","Выходной",IF(LEN(TRIM($B$16))=0,"Нет имени",IF(COUNTIFS($B$10:$B$33,$B$16)&gt;1,"Повтор имени",IF(OR(E176=$B$42,E176=$B$43,E176=$B$44,E176=$B$45,E176=$B$46),IF(INDEX($I$42:$I$46,MATCH(E176,$B$42:$B$46,0))="Готово","Готово","Проверьте смену"),IF(OR(IFERROR(SEARCH("-",E176),0)=0,IFERROR(SEARCH("-",E176,SEARCH("-",E176)+1),0)&gt;0),"Нет кода",IF(OR(H176&lt;0,I176&lt;0),"Неверное время",IF(H176=I176,"Начало равно концу",IF(NOT(ISNUMBER($D$7)),"Проверьте перерыв",IF(OR($D$7&lt;0,$D$7&lt;&gt;INT($D$7)),"Проверьте перерыв",IF($D$7&gt;=ROUND(MOD(I176-H176,1)*1440,8),"Перерыв не меньше смены","Готово"))))))))))))</x:f>
        <x:v>Готово</x:v>
      </x:c>
      <x:c r="M176" s="3"/>
      <x:c r="N176" s="3"/>
      <x:c r="O176" s="3"/>
      <x:c r="P176" s="3"/>
      <x:c r="Q176" s="3"/>
      <x:c r="R176" s="3"/>
      <x:c r="S176" s="3"/>
      <x:c r="T176" s="3"/>
      <x:c r="U176" s="3"/>
      <x:c r="V176" s="3"/>
      <x:c r="W176" s="3"/>
      <x:c r="X176" s="3"/>
      <x:c r="Y176" s="3"/>
      <x:c r="Z176" s="3"/>
      <x:c r="AA176" s="3"/>
      <x:c r="AB176" s="3"/>
      <x:c r="AC176" s="3"/>
      <x:c r="AD176" s="3"/>
      <x:c r="AE176" s="3"/>
      <x:c r="AF176" s="3"/>
      <x:c r="AG176" s="3"/>
      <x:c r="AH176" s="3"/>
      <x:c r="AI176" s="3"/>
      <x:c r="AJ176" s="3"/>
      <x:c r="AK176" s="3"/>
    </x:row>
    <x:row r="177" ht="30" customHeight="1">
      <x:c r="A177" s="3"/>
      <x:c r="B177" s="69" t="str">
        <x:f>IF($B$16="","",$B$16)</x:f>
        <x:v>Глеб</x:v>
      </x:c>
      <x:c r="C177" s="70" t="n">
        <x:f>IF(AF$8="","",AF$8)</x:f>
        <x:v>46355</x:v>
      </x:c>
      <x:c r="D177" s="69" t="str">
        <x:f>IF(AF16="","",AF16)</x:f>
        <x:v>П</x:v>
      </x:c>
      <x:c r="E177" s="69" t="str">
        <x:f>IFERROR(UPPER(CONCATENATE("",SUBSTITUTE(CONCATENATE("",SUBSTITUTE(CONCATENATE("",SUBSTITUTE(TRIM(CONCATENATE("",D177))," ","")),"–","-")),"—","-"))),CONCATENATE("",D177))</x:f>
        <x:v>П</x:v>
      </x:c>
      <x:c r="F177" s="69" t="str">
        <x:f>IFERROR(LEFT(CONCATENATE("[",E177),SEARCH("-",E177)),"")</x:f>
      </x:c>
      <x:c r="G177" s="69" t="str">
        <x:f>IFERROR(MID(CONCATENATE(E177,"]"),SEARCH("-",E177)+1,32),"")</x:f>
      </x:c>
      <x:c r="H177" s="71" t="n">
        <x:f>IF(OR(E177="",E177="В"),"",IF(OR(E177=$B$42,E177=$B$43,E177=$B$44,E177=$B$45,E177=$B$46),INDEX($E$42:$E$46,MATCH(E177,$B$42:$B$46,0)),IFERROR(IF(ISNUMBER(SEARCH(":",F177)),IF(AND(OR((LEN(F177)-1)=4,(LEN(F177)-1)=5),MID(F177,1+(LEN(F177)-1)-2,1)=":",ISNUMBER(VALUE(MID(F177,2,1))),IF((LEN(F177)-1)=5,ISNUMBER(VALUE(MID(F177,3,1))),TRUE),ISNUMBER(VALUE(MID(F177,1+(LEN(F177)-1)-1,1))),ISNUMBER(VALUE(MID(F177,1+(LEN(F177)-1),1))),VALUE(MID(F177,2,(LEN(F177)-1)-3))&lt;24,VALUE(MID(F177,1+(LEN(F177)-1)-1,2))&lt;60),VALUE(MID(F177,2,(LEN(F177)-1)-3))/24+VALUE(MID(F177,1+(LEN(F177)-1)-1,2))/1440,-1),IF(AND((LEN(F177)-1)&gt;=1,(LEN(F177)-1)&lt;=2,ISNUMBER(VALUE(MID(F177,2,1))),IF((LEN(F177)-1)=2,ISNUMBER(VALUE(MID(F177,3,1))),TRUE),VALUE(MID(F177,2,(LEN(F177)-1)))&lt;24),VALUE(MID(F177,2,(LEN(F177)-1)))/24,-1)),-1)))</x:f>
        <x:v>0.5833333333333334</x:v>
      </x:c>
      <x:c r="I177" s="71" t="n">
        <x:f>IF(OR(E177="",E177="В"),"",IF(OR(E177=$B$42,E177=$B$43,E177=$B$44,E177=$B$45,E177=$B$46),INDEX($F$42:$F$46,MATCH(E177,$B$42:$B$46,0)),IFERROR(IF(ISNUMBER(SEARCH(":",G177)),IF(AND(OR((LEN(G177)-1)=4,(LEN(G177)-1)=5),MID(G177,0+(LEN(G177)-1)-2,1)=":",ISNUMBER(VALUE(MID(G177,1,1))),IF((LEN(G177)-1)=5,ISNUMBER(VALUE(MID(G177,2,1))),TRUE),ISNUMBER(VALUE(MID(G177,0+(LEN(G177)-1)-1,1))),ISNUMBER(VALUE(MID(G177,0+(LEN(G177)-1),1))),VALUE(MID(G177,1,(LEN(G177)-1)-3))&lt;24,VALUE(MID(G177,0+(LEN(G177)-1)-1,2))&lt;60),VALUE(MID(G177,1,(LEN(G177)-1)-3))/24+VALUE(MID(G177,0+(LEN(G177)-1)-1,2))/1440,-1),IF(AND((LEN(G177)-1)&gt;=1,(LEN(G177)-1)&lt;=2,ISNUMBER(VALUE(MID(G177,1,1))),IF((LEN(G177)-1)=2,ISNUMBER(VALUE(MID(G177,2,1))),TRUE),VALUE(MID(G177,1,(LEN(G177)-1)))&lt;24),VALUE(MID(G177,1,(LEN(G177)-1)))/24,-1)),-1)))</x:f>
        <x:v>0.9166666666666666</x:v>
      </x:c>
      <x:c r="J177" s="72" t="n">
        <x:f>IF(OR(E177="",E177="В"),0,IF(OR(E177=$B$42,E177=$B$43,E177=$B$44,E177=$B$45,E177=$B$46),INDEX($G$42:$G$46,MATCH(E177,$B$42:$B$46,0)),$D$7))</x:f>
        <x:v>30</x:v>
      </x:c>
      <x:c r="K177" s="73" t="n">
        <x:f>IF(OR(L177="",L177="Выходной"),0,IF(L177="Готово",ROUND(24*MOD(I177-H177,1)-J177/60,10),"Проверить"))</x:f>
        <x:v>7.5</x:v>
      </x:c>
      <x:c r="L177" s="74" t="str">
        <x:f>IF(E177="","",IF(C177="","Нет дня",IF(E177="В","Выходной",IF(LEN(TRIM($B$16))=0,"Нет имени",IF(COUNTIFS($B$10:$B$33,$B$16)&gt;1,"Повтор имени",IF(OR(E177=$B$42,E177=$B$43,E177=$B$44,E177=$B$45,E177=$B$46),IF(INDEX($I$42:$I$46,MATCH(E177,$B$42:$B$46,0))="Готово","Готово","Проверьте смену"),IF(OR(IFERROR(SEARCH("-",E177),0)=0,IFERROR(SEARCH("-",E177,SEARCH("-",E177)+1),0)&gt;0),"Нет кода",IF(OR(H177&lt;0,I177&lt;0),"Неверное время",IF(H177=I177,"Начало равно концу",IF(NOT(ISNUMBER($D$7)),"Проверьте перерыв",IF(OR($D$7&lt;0,$D$7&lt;&gt;INT($D$7)),"Проверьте перерыв",IF($D$7&gt;=ROUND(MOD(I177-H177,1)*1440,8),"Перерыв не меньше смены","Готово"))))))))))))</x:f>
        <x:v>Готово</x:v>
      </x:c>
      <x:c r="M177" s="3"/>
      <x:c r="N177" s="3"/>
      <x:c r="O177" s="3"/>
      <x:c r="P177" s="3"/>
      <x:c r="Q177" s="3"/>
      <x:c r="R177" s="3"/>
      <x:c r="S177" s="3"/>
      <x:c r="T177" s="3"/>
      <x:c r="U177" s="3"/>
      <x:c r="V177" s="3"/>
      <x:c r="W177" s="3"/>
      <x:c r="X177" s="3"/>
      <x:c r="Y177" s="3"/>
      <x:c r="Z177" s="3"/>
      <x:c r="AA177" s="3"/>
      <x:c r="AB177" s="3"/>
      <x:c r="AC177" s="3"/>
      <x:c r="AD177" s="3"/>
      <x:c r="AE177" s="3"/>
      <x:c r="AF177" s="3"/>
      <x:c r="AG177" s="3"/>
      <x:c r="AH177" s="3"/>
      <x:c r="AI177" s="3"/>
      <x:c r="AJ177" s="3"/>
      <x:c r="AK177" s="3"/>
    </x:row>
    <x:row r="178" ht="30" customHeight="1">
      <x:c r="A178" s="3"/>
      <x:c r="B178" s="69" t="str">
        <x:f>IF($B$16="","",$B$16)</x:f>
        <x:v>Глеб</x:v>
      </x:c>
      <x:c r="C178" s="70" t="n">
        <x:f>IF(AG$8="","",AG$8)</x:f>
        <x:v>46356</x:v>
      </x:c>
      <x:c r="D178" s="69" t="str">
        <x:f>IF(AG16="","",AG16)</x:f>
        <x:v>П</x:v>
      </x:c>
      <x:c r="E178" s="69" t="str">
        <x:f>IFERROR(UPPER(CONCATENATE("",SUBSTITUTE(CONCATENATE("",SUBSTITUTE(CONCATENATE("",SUBSTITUTE(TRIM(CONCATENATE("",D178))," ","")),"–","-")),"—","-"))),CONCATENATE("",D178))</x:f>
        <x:v>П</x:v>
      </x:c>
      <x:c r="F178" s="69" t="str">
        <x:f>IFERROR(LEFT(CONCATENATE("[",E178),SEARCH("-",E178)),"")</x:f>
      </x:c>
      <x:c r="G178" s="69" t="str">
        <x:f>IFERROR(MID(CONCATENATE(E178,"]"),SEARCH("-",E178)+1,32),"")</x:f>
      </x:c>
      <x:c r="H178" s="71" t="n">
        <x:f>IF(OR(E178="",E178="В"),"",IF(OR(E178=$B$42,E178=$B$43,E178=$B$44,E178=$B$45,E178=$B$46),INDEX($E$42:$E$46,MATCH(E178,$B$42:$B$46,0)),IFERROR(IF(ISNUMBER(SEARCH(":",F178)),IF(AND(OR((LEN(F178)-1)=4,(LEN(F178)-1)=5),MID(F178,1+(LEN(F178)-1)-2,1)=":",ISNUMBER(VALUE(MID(F178,2,1))),IF((LEN(F178)-1)=5,ISNUMBER(VALUE(MID(F178,3,1))),TRUE),ISNUMBER(VALUE(MID(F178,1+(LEN(F178)-1)-1,1))),ISNUMBER(VALUE(MID(F178,1+(LEN(F178)-1),1))),VALUE(MID(F178,2,(LEN(F178)-1)-3))&lt;24,VALUE(MID(F178,1+(LEN(F178)-1)-1,2))&lt;60),VALUE(MID(F178,2,(LEN(F178)-1)-3))/24+VALUE(MID(F178,1+(LEN(F178)-1)-1,2))/1440,-1),IF(AND((LEN(F178)-1)&gt;=1,(LEN(F178)-1)&lt;=2,ISNUMBER(VALUE(MID(F178,2,1))),IF((LEN(F178)-1)=2,ISNUMBER(VALUE(MID(F178,3,1))),TRUE),VALUE(MID(F178,2,(LEN(F178)-1)))&lt;24),VALUE(MID(F178,2,(LEN(F178)-1)))/24,-1)),-1)))</x:f>
        <x:v>0.5833333333333334</x:v>
      </x:c>
      <x:c r="I178" s="71" t="n">
        <x:f>IF(OR(E178="",E178="В"),"",IF(OR(E178=$B$42,E178=$B$43,E178=$B$44,E178=$B$45,E178=$B$46),INDEX($F$42:$F$46,MATCH(E178,$B$42:$B$46,0)),IFERROR(IF(ISNUMBER(SEARCH(":",G178)),IF(AND(OR((LEN(G178)-1)=4,(LEN(G178)-1)=5),MID(G178,0+(LEN(G178)-1)-2,1)=":",ISNUMBER(VALUE(MID(G178,1,1))),IF((LEN(G178)-1)=5,ISNUMBER(VALUE(MID(G178,2,1))),TRUE),ISNUMBER(VALUE(MID(G178,0+(LEN(G178)-1)-1,1))),ISNUMBER(VALUE(MID(G178,0+(LEN(G178)-1),1))),VALUE(MID(G178,1,(LEN(G178)-1)-3))&lt;24,VALUE(MID(G178,0+(LEN(G178)-1)-1,2))&lt;60),VALUE(MID(G178,1,(LEN(G178)-1)-3))/24+VALUE(MID(G178,0+(LEN(G178)-1)-1,2))/1440,-1),IF(AND((LEN(G178)-1)&gt;=1,(LEN(G178)-1)&lt;=2,ISNUMBER(VALUE(MID(G178,1,1))),IF((LEN(G178)-1)=2,ISNUMBER(VALUE(MID(G178,2,1))),TRUE),VALUE(MID(G178,1,(LEN(G178)-1)))&lt;24),VALUE(MID(G178,1,(LEN(G178)-1)))/24,-1)),-1)))</x:f>
        <x:v>0.9166666666666666</x:v>
      </x:c>
      <x:c r="J178" s="72" t="n">
        <x:f>IF(OR(E178="",E178="В"),0,IF(OR(E178=$B$42,E178=$B$43,E178=$B$44,E178=$B$45,E178=$B$46),INDEX($G$42:$G$46,MATCH(E178,$B$42:$B$46,0)),$D$7))</x:f>
        <x:v>30</x:v>
      </x:c>
      <x:c r="K178" s="73" t="n">
        <x:f>IF(OR(L178="",L178="Выходной"),0,IF(L178="Готово",ROUND(24*MOD(I178-H178,1)-J178/60,10),"Проверить"))</x:f>
        <x:v>7.5</x:v>
      </x:c>
      <x:c r="L178" s="74" t="str">
        <x:f>IF(E178="","",IF(C178="","Нет дня",IF(E178="В","Выходной",IF(LEN(TRIM($B$16))=0,"Нет имени",IF(COUNTIFS($B$10:$B$33,$B$16)&gt;1,"Повтор имени",IF(OR(E178=$B$42,E178=$B$43,E178=$B$44,E178=$B$45,E178=$B$46),IF(INDEX($I$42:$I$46,MATCH(E178,$B$42:$B$46,0))="Готово","Готово","Проверьте смену"),IF(OR(IFERROR(SEARCH("-",E178),0)=0,IFERROR(SEARCH("-",E178,SEARCH("-",E178)+1),0)&gt;0),"Нет кода",IF(OR(H178&lt;0,I178&lt;0),"Неверное время",IF(H178=I178,"Начало равно концу",IF(NOT(ISNUMBER($D$7)),"Проверьте перерыв",IF(OR($D$7&lt;0,$D$7&lt;&gt;INT($D$7)),"Проверьте перерыв",IF($D$7&gt;=ROUND(MOD(I178-H178,1)*1440,8),"Перерыв не меньше смены","Готово"))))))))))))</x:f>
        <x:v>Готово</x:v>
      </x:c>
      <x:c r="M178" s="3"/>
      <x:c r="N178" s="3"/>
      <x:c r="O178" s="3"/>
      <x:c r="P178" s="3"/>
      <x:c r="Q178" s="3"/>
      <x:c r="R178" s="3"/>
      <x:c r="S178" s="3"/>
      <x:c r="T178" s="3"/>
      <x:c r="U178" s="3"/>
      <x:c r="V178" s="3"/>
      <x:c r="W178" s="3"/>
      <x:c r="X178" s="3"/>
      <x:c r="Y178" s="3"/>
      <x:c r="Z178" s="3"/>
      <x:c r="AA178" s="3"/>
      <x:c r="AB178" s="3"/>
      <x:c r="AC178" s="3"/>
      <x:c r="AD178" s="3"/>
      <x:c r="AE178" s="3"/>
      <x:c r="AF178" s="3"/>
      <x:c r="AG178" s="3"/>
      <x:c r="AH178" s="3"/>
      <x:c r="AI178" s="3"/>
      <x:c r="AJ178" s="3"/>
      <x:c r="AK178" s="3"/>
    </x:row>
    <x:row r="179" ht="30" customHeight="1">
      <x:c r="A179" s="3"/>
      <x:c r="B179" s="69" t="str">
        <x:f>IF($B$16="","",$B$16)</x:f>
        <x:v>Глеб</x:v>
      </x:c>
      <x:c r="C179" s="70" t="str">
        <x:f>IF(AH$8="","",AH$8)</x:f>
      </x:c>
      <x:c r="D179" s="69" t="str">
        <x:f>IF(AH16="","",AH16)</x:f>
      </x:c>
      <x:c r="E179" s="69" t="str">
        <x:f>IFERROR(UPPER(CONCATENATE("",SUBSTITUTE(CONCATENATE("",SUBSTITUTE(CONCATENATE("",SUBSTITUTE(TRIM(CONCATENATE("",D179))," ","")),"–","-")),"—","-"))),CONCATENATE("",D179))</x:f>
      </x:c>
      <x:c r="F179" s="69" t="str">
        <x:f>IFERROR(LEFT(CONCATENATE("[",E179),SEARCH("-",E179)),"")</x:f>
      </x:c>
      <x:c r="G179" s="69" t="str">
        <x:f>IFERROR(MID(CONCATENATE(E179,"]"),SEARCH("-",E179)+1,32),"")</x:f>
      </x:c>
      <x:c r="H179" s="71" t="str">
        <x:f>IF(OR(E179="",E179="В"),"",IF(OR(E179=$B$42,E179=$B$43,E179=$B$44,E179=$B$45,E179=$B$46),INDEX($E$42:$E$46,MATCH(E179,$B$42:$B$46,0)),IFERROR(IF(ISNUMBER(SEARCH(":",F179)),IF(AND(OR((LEN(F179)-1)=4,(LEN(F179)-1)=5),MID(F179,1+(LEN(F179)-1)-2,1)=":",ISNUMBER(VALUE(MID(F179,2,1))),IF((LEN(F179)-1)=5,ISNUMBER(VALUE(MID(F179,3,1))),TRUE),ISNUMBER(VALUE(MID(F179,1+(LEN(F179)-1)-1,1))),ISNUMBER(VALUE(MID(F179,1+(LEN(F179)-1),1))),VALUE(MID(F179,2,(LEN(F179)-1)-3))&lt;24,VALUE(MID(F179,1+(LEN(F179)-1)-1,2))&lt;60),VALUE(MID(F179,2,(LEN(F179)-1)-3))/24+VALUE(MID(F179,1+(LEN(F179)-1)-1,2))/1440,-1),IF(AND((LEN(F179)-1)&gt;=1,(LEN(F179)-1)&lt;=2,ISNUMBER(VALUE(MID(F179,2,1))),IF((LEN(F179)-1)=2,ISNUMBER(VALUE(MID(F179,3,1))),TRUE),VALUE(MID(F179,2,(LEN(F179)-1)))&lt;24),VALUE(MID(F179,2,(LEN(F179)-1)))/24,-1)),-1)))</x:f>
      </x:c>
      <x:c r="I179" s="71" t="str">
        <x:f>IF(OR(E179="",E179="В"),"",IF(OR(E179=$B$42,E179=$B$43,E179=$B$44,E179=$B$45,E179=$B$46),INDEX($F$42:$F$46,MATCH(E179,$B$42:$B$46,0)),IFERROR(IF(ISNUMBER(SEARCH(":",G179)),IF(AND(OR((LEN(G179)-1)=4,(LEN(G179)-1)=5),MID(G179,0+(LEN(G179)-1)-2,1)=":",ISNUMBER(VALUE(MID(G179,1,1))),IF((LEN(G179)-1)=5,ISNUMBER(VALUE(MID(G179,2,1))),TRUE),ISNUMBER(VALUE(MID(G179,0+(LEN(G179)-1)-1,1))),ISNUMBER(VALUE(MID(G179,0+(LEN(G179)-1),1))),VALUE(MID(G179,1,(LEN(G179)-1)-3))&lt;24,VALUE(MID(G179,0+(LEN(G179)-1)-1,2))&lt;60),VALUE(MID(G179,1,(LEN(G179)-1)-3))/24+VALUE(MID(G179,0+(LEN(G179)-1)-1,2))/1440,-1),IF(AND((LEN(G179)-1)&gt;=1,(LEN(G179)-1)&lt;=2,ISNUMBER(VALUE(MID(G179,1,1))),IF((LEN(G179)-1)=2,ISNUMBER(VALUE(MID(G179,2,1))),TRUE),VALUE(MID(G179,1,(LEN(G179)-1)))&lt;24),VALUE(MID(G179,1,(LEN(G179)-1)))/24,-1)),-1)))</x:f>
      </x:c>
      <x:c r="J179" s="72" t="n">
        <x:f>IF(OR(E179="",E179="В"),0,IF(OR(E179=$B$42,E179=$B$43,E179=$B$44,E179=$B$45,E179=$B$46),INDEX($G$42:$G$46,MATCH(E179,$B$42:$B$46,0)),$D$7))</x:f>
        <x:v>0</x:v>
      </x:c>
      <x:c r="K179" s="73" t="n">
        <x:f>IF(OR(L179="",L179="Выходной"),0,IF(L179="Готово",ROUND(24*MOD(I179-H179,1)-J179/60,10),"Проверить"))</x:f>
        <x:v>0</x:v>
      </x:c>
      <x:c r="L179" s="74" t="str">
        <x:f>IF(E179="","",IF(C179="","Нет дня",IF(E179="В","Выходной",IF(LEN(TRIM($B$16))=0,"Нет имени",IF(COUNTIFS($B$10:$B$33,$B$16)&gt;1,"Повтор имени",IF(OR(E179=$B$42,E179=$B$43,E179=$B$44,E179=$B$45,E179=$B$46),IF(INDEX($I$42:$I$46,MATCH(E179,$B$42:$B$46,0))="Готово","Готово","Проверьте смену"),IF(OR(IFERROR(SEARCH("-",E179),0)=0,IFERROR(SEARCH("-",E179,SEARCH("-",E179)+1),0)&gt;0),"Нет кода",IF(OR(H179&lt;0,I179&lt;0),"Неверное время",IF(H179=I179,"Начало равно концу",IF(NOT(ISNUMBER($D$7)),"Проверьте перерыв",IF(OR($D$7&lt;0,$D$7&lt;&gt;INT($D$7)),"Проверьте перерыв",IF($D$7&gt;=ROUND(MOD(I179-H179,1)*1440,8),"Перерыв не меньше смены","Готово"))))))))))))</x:f>
      </x:c>
      <x:c r="M179" s="3"/>
      <x:c r="N179" s="3"/>
      <x:c r="O179" s="3"/>
      <x:c r="P179" s="3"/>
      <x:c r="Q179" s="3"/>
      <x:c r="R179" s="3"/>
      <x:c r="S179" s="3"/>
      <x:c r="T179" s="3"/>
      <x:c r="U179" s="3"/>
      <x:c r="V179" s="3"/>
      <x:c r="W179" s="3"/>
      <x:c r="X179" s="3"/>
      <x:c r="Y179" s="3"/>
      <x:c r="Z179" s="3"/>
      <x:c r="AA179" s="3"/>
      <x:c r="AB179" s="3"/>
      <x:c r="AC179" s="3"/>
      <x:c r="AD179" s="3"/>
      <x:c r="AE179" s="3"/>
      <x:c r="AF179" s="3"/>
      <x:c r="AG179" s="3"/>
      <x:c r="AH179" s="3"/>
      <x:c r="AI179" s="3"/>
      <x:c r="AJ179" s="3"/>
      <x:c r="AK179" s="3"/>
    </x:row>
    <x:row r="180" ht="30" customHeight="1">
      <x:c r="A180" s="3"/>
      <x:c r="B180" s="69" t="str">
        <x:f>IF($B$18="","",$B$18)</x:f>
        <x:v>Дина</x:v>
      </x:c>
      <x:c r="C180" s="70" t="n">
        <x:f>IF(D$8="","",D$8)</x:f>
        <x:v>46327</x:v>
      </x:c>
      <x:c r="D180" s="69" t="str">
        <x:f>IF(D18="","",D18)</x:f>
        <x:v>В</x:v>
      </x:c>
      <x:c r="E180" s="69" t="str">
        <x:f>IFERROR(UPPER(CONCATENATE("",SUBSTITUTE(CONCATENATE("",SUBSTITUTE(CONCATENATE("",SUBSTITUTE(TRIM(CONCATENATE("",D180))," ","")),"–","-")),"—","-"))),CONCATENATE("",D180))</x:f>
        <x:v>В</x:v>
      </x:c>
      <x:c r="F180" s="69" t="str">
        <x:f>IFERROR(LEFT(CONCATENATE("[",E180),SEARCH("-",E180)),"")</x:f>
      </x:c>
      <x:c r="G180" s="69" t="str">
        <x:f>IFERROR(MID(CONCATENATE(E180,"]"),SEARCH("-",E180)+1,32),"")</x:f>
      </x:c>
      <x:c r="H180" s="71" t="str">
        <x:f>IF(OR(E180="",E180="В"),"",IF(OR(E180=$B$42,E180=$B$43,E180=$B$44,E180=$B$45,E180=$B$46),INDEX($E$42:$E$46,MATCH(E180,$B$42:$B$46,0)),IFERROR(IF(ISNUMBER(SEARCH(":",F180)),IF(AND(OR((LEN(F180)-1)=4,(LEN(F180)-1)=5),MID(F180,1+(LEN(F180)-1)-2,1)=":",ISNUMBER(VALUE(MID(F180,2,1))),IF((LEN(F180)-1)=5,ISNUMBER(VALUE(MID(F180,3,1))),TRUE),ISNUMBER(VALUE(MID(F180,1+(LEN(F180)-1)-1,1))),ISNUMBER(VALUE(MID(F180,1+(LEN(F180)-1),1))),VALUE(MID(F180,2,(LEN(F180)-1)-3))&lt;24,VALUE(MID(F180,1+(LEN(F180)-1)-1,2))&lt;60),VALUE(MID(F180,2,(LEN(F180)-1)-3))/24+VALUE(MID(F180,1+(LEN(F180)-1)-1,2))/1440,-1),IF(AND((LEN(F180)-1)&gt;=1,(LEN(F180)-1)&lt;=2,ISNUMBER(VALUE(MID(F180,2,1))),IF((LEN(F180)-1)=2,ISNUMBER(VALUE(MID(F180,3,1))),TRUE),VALUE(MID(F180,2,(LEN(F180)-1)))&lt;24),VALUE(MID(F180,2,(LEN(F180)-1)))/24,-1)),-1)))</x:f>
      </x:c>
      <x:c r="I180" s="71" t="str">
        <x:f>IF(OR(E180="",E180="В"),"",IF(OR(E180=$B$42,E180=$B$43,E180=$B$44,E180=$B$45,E180=$B$46),INDEX($F$42:$F$46,MATCH(E180,$B$42:$B$46,0)),IFERROR(IF(ISNUMBER(SEARCH(":",G180)),IF(AND(OR((LEN(G180)-1)=4,(LEN(G180)-1)=5),MID(G180,0+(LEN(G180)-1)-2,1)=":",ISNUMBER(VALUE(MID(G180,1,1))),IF((LEN(G180)-1)=5,ISNUMBER(VALUE(MID(G180,2,1))),TRUE),ISNUMBER(VALUE(MID(G180,0+(LEN(G180)-1)-1,1))),ISNUMBER(VALUE(MID(G180,0+(LEN(G180)-1),1))),VALUE(MID(G180,1,(LEN(G180)-1)-3))&lt;24,VALUE(MID(G180,0+(LEN(G180)-1)-1,2))&lt;60),VALUE(MID(G180,1,(LEN(G180)-1)-3))/24+VALUE(MID(G180,0+(LEN(G180)-1)-1,2))/1440,-1),IF(AND((LEN(G180)-1)&gt;=1,(LEN(G180)-1)&lt;=2,ISNUMBER(VALUE(MID(G180,1,1))),IF((LEN(G180)-1)=2,ISNUMBER(VALUE(MID(G180,2,1))),TRUE),VALUE(MID(G180,1,(LEN(G180)-1)))&lt;24),VALUE(MID(G180,1,(LEN(G180)-1)))/24,-1)),-1)))</x:f>
      </x:c>
      <x:c r="J180" s="72" t="n">
        <x:f>IF(OR(E180="",E180="В"),0,IF(OR(E180=$B$42,E180=$B$43,E180=$B$44,E180=$B$45,E180=$B$46),INDEX($G$42:$G$46,MATCH(E180,$B$42:$B$46,0)),$D$7))</x:f>
        <x:v>0</x:v>
      </x:c>
      <x:c r="K180" s="73" t="n">
        <x:f>IF(OR(L180="",L180="Выходной"),0,IF(L180="Готово",ROUND(24*MOD(I180-H180,1)-J180/60,10),"Проверить"))</x:f>
        <x:v>0</x:v>
      </x:c>
      <x:c r="L180" s="74" t="str">
        <x:f>IF(E180="","",IF(C180="","Нет дня",IF(E180="В","Выходной",IF(LEN(TRIM($B$18))=0,"Нет имени",IF(COUNTIFS($B$10:$B$33,$B$18)&gt;1,"Повтор имени",IF(OR(E180=$B$42,E180=$B$43,E180=$B$44,E180=$B$45,E180=$B$46),IF(INDEX($I$42:$I$46,MATCH(E180,$B$42:$B$46,0))="Готово","Готово","Проверьте смену"),IF(OR(IFERROR(SEARCH("-",E180),0)=0,IFERROR(SEARCH("-",E180,SEARCH("-",E180)+1),0)&gt;0),"Нет кода",IF(OR(H180&lt;0,I180&lt;0),"Неверное время",IF(H180=I180,"Начало равно концу",IF(NOT(ISNUMBER($D$7)),"Проверьте перерыв",IF(OR($D$7&lt;0,$D$7&lt;&gt;INT($D$7)),"Проверьте перерыв",IF($D$7&gt;=ROUND(MOD(I180-H180,1)*1440,8),"Перерыв не меньше смены","Готово"))))))))))))</x:f>
        <x:v>Выходной</x:v>
      </x:c>
      <x:c r="M180" s="3"/>
      <x:c r="N180" s="3"/>
      <x:c r="O180" s="3"/>
      <x:c r="P180" s="3"/>
      <x:c r="Q180" s="3"/>
      <x:c r="R180" s="3"/>
      <x:c r="S180" s="3"/>
      <x:c r="T180" s="3"/>
      <x:c r="U180" s="3"/>
      <x:c r="V180" s="3"/>
      <x:c r="W180" s="3"/>
      <x:c r="X180" s="3"/>
      <x:c r="Y180" s="3"/>
      <x:c r="Z180" s="3"/>
      <x:c r="AA180" s="3"/>
      <x:c r="AB180" s="3"/>
      <x:c r="AC180" s="3"/>
      <x:c r="AD180" s="3"/>
      <x:c r="AE180" s="3"/>
      <x:c r="AF180" s="3"/>
      <x:c r="AG180" s="3"/>
      <x:c r="AH180" s="3"/>
      <x:c r="AI180" s="3"/>
      <x:c r="AJ180" s="3"/>
      <x:c r="AK180" s="3"/>
    </x:row>
    <x:row r="181" ht="30" customHeight="1">
      <x:c r="A181" s="3"/>
      <x:c r="B181" s="69" t="str">
        <x:f>IF($B$18="","",$B$18)</x:f>
        <x:v>Дина</x:v>
      </x:c>
      <x:c r="C181" s="70" t="n">
        <x:f>IF(E$8="","",E$8)</x:f>
        <x:v>46328</x:v>
      </x:c>
      <x:c r="D181" s="69" t="str">
        <x:f>IF(E18="","",E18)</x:f>
        <x:v>Р</x:v>
      </x:c>
      <x:c r="E181" s="69" t="str">
        <x:f>IFERROR(UPPER(CONCATENATE("",SUBSTITUTE(CONCATENATE("",SUBSTITUTE(CONCATENATE("",SUBSTITUTE(TRIM(CONCATENATE("",D181))," ","")),"–","-")),"—","-"))),CONCATENATE("",D181))</x:f>
        <x:v>Р</x:v>
      </x:c>
      <x:c r="F181" s="69" t="str">
        <x:f>IFERROR(LEFT(CONCATENATE("[",E181),SEARCH("-",E181)),"")</x:f>
      </x:c>
      <x:c r="G181" s="69" t="str">
        <x:f>IFERROR(MID(CONCATENATE(E181,"]"),SEARCH("-",E181)+1,32),"")</x:f>
      </x:c>
      <x:c r="H181" s="71" t="n">
        <x:f>IF(OR(E181="",E181="В"),"",IF(OR(E181=$B$42,E181=$B$43,E181=$B$44,E181=$B$45,E181=$B$46),INDEX($E$42:$E$46,MATCH(E181,$B$42:$B$46,0)),IFERROR(IF(ISNUMBER(SEARCH(":",F181)),IF(AND(OR((LEN(F181)-1)=4,(LEN(F181)-1)=5),MID(F181,1+(LEN(F181)-1)-2,1)=":",ISNUMBER(VALUE(MID(F181,2,1))),IF((LEN(F181)-1)=5,ISNUMBER(VALUE(MID(F181,3,1))),TRUE),ISNUMBER(VALUE(MID(F181,1+(LEN(F181)-1)-1,1))),ISNUMBER(VALUE(MID(F181,1+(LEN(F181)-1),1))),VALUE(MID(F181,2,(LEN(F181)-1)-3))&lt;24,VALUE(MID(F181,1+(LEN(F181)-1)-1,2))&lt;60),VALUE(MID(F181,2,(LEN(F181)-1)-3))/24+VALUE(MID(F181,1+(LEN(F181)-1)-1,2))/1440,-1),IF(AND((LEN(F181)-1)&gt;=1,(LEN(F181)-1)&lt;=2,ISNUMBER(VALUE(MID(F181,2,1))),IF((LEN(F181)-1)=2,ISNUMBER(VALUE(MID(F181,3,1))),TRUE),VALUE(MID(F181,2,(LEN(F181)-1)))&lt;24),VALUE(MID(F181,2,(LEN(F181)-1)))/24,-1)),-1)))</x:f>
        <x:v>0.4166666666666667</x:v>
      </x:c>
      <x:c r="I181" s="71" t="n">
        <x:f>IF(OR(E181="",E181="В"),"",IF(OR(E181=$B$42,E181=$B$43,E181=$B$44,E181=$B$45,E181=$B$46),INDEX($F$42:$F$46,MATCH(E181,$B$42:$B$46,0)),IFERROR(IF(ISNUMBER(SEARCH(":",G181)),IF(AND(OR((LEN(G181)-1)=4,(LEN(G181)-1)=5),MID(G181,0+(LEN(G181)-1)-2,1)=":",ISNUMBER(VALUE(MID(G181,1,1))),IF((LEN(G181)-1)=5,ISNUMBER(VALUE(MID(G181,2,1))),TRUE),ISNUMBER(VALUE(MID(G181,0+(LEN(G181)-1)-1,1))),ISNUMBER(VALUE(MID(G181,0+(LEN(G181)-1),1))),VALUE(MID(G181,1,(LEN(G181)-1)-3))&lt;24,VALUE(MID(G181,0+(LEN(G181)-1)-1,2))&lt;60),VALUE(MID(G181,1,(LEN(G181)-1)-3))/24+VALUE(MID(G181,0+(LEN(G181)-1)-1,2))/1440,-1),IF(AND((LEN(G181)-1)&gt;=1,(LEN(G181)-1)&lt;=2,ISNUMBER(VALUE(MID(G181,1,1))),IF((LEN(G181)-1)=2,ISNUMBER(VALUE(MID(G181,2,1))),TRUE),VALUE(MID(G181,1,(LEN(G181)-1)))&lt;24),VALUE(MID(G181,1,(LEN(G181)-1)))/24,-1)),-1)))</x:f>
        <x:v>0.75</x:v>
      </x:c>
      <x:c r="J181" s="72" t="n">
        <x:f>IF(OR(E181="",E181="В"),0,IF(OR(E181=$B$42,E181=$B$43,E181=$B$44,E181=$B$45,E181=$B$46),INDEX($G$42:$G$46,MATCH(E181,$B$42:$B$46,0)),$D$7))</x:f>
        <x:v>30</x:v>
      </x:c>
      <x:c r="K181" s="73" t="n">
        <x:f>IF(OR(L181="",L181="Выходной"),0,IF(L181="Готово",ROUND(24*MOD(I181-H181,1)-J181/60,10),"Проверить"))</x:f>
        <x:v>7.5</x:v>
      </x:c>
      <x:c r="L181" s="74" t="str">
        <x:f>IF(E181="","",IF(C181="","Нет дня",IF(E181="В","Выходной",IF(LEN(TRIM($B$18))=0,"Нет имени",IF(COUNTIFS($B$10:$B$33,$B$18)&gt;1,"Повтор имени",IF(OR(E181=$B$42,E181=$B$43,E181=$B$44,E181=$B$45,E181=$B$46),IF(INDEX($I$42:$I$46,MATCH(E181,$B$42:$B$46,0))="Готово","Готово","Проверьте смену"),IF(OR(IFERROR(SEARCH("-",E181),0)=0,IFERROR(SEARCH("-",E181,SEARCH("-",E181)+1),0)&gt;0),"Нет кода",IF(OR(H181&lt;0,I181&lt;0),"Неверное время",IF(H181=I181,"Начало равно концу",IF(NOT(ISNUMBER($D$7)),"Проверьте перерыв",IF(OR($D$7&lt;0,$D$7&lt;&gt;INT($D$7)),"Проверьте перерыв",IF($D$7&gt;=ROUND(MOD(I181-H181,1)*1440,8),"Перерыв не меньше смены","Готово"))))))))))))</x:f>
        <x:v>Готово</x:v>
      </x:c>
      <x:c r="M181" s="3"/>
      <x:c r="N181" s="3"/>
      <x:c r="O181" s="3"/>
      <x:c r="P181" s="3"/>
      <x:c r="Q181" s="3"/>
      <x:c r="R181" s="3"/>
      <x:c r="S181" s="3"/>
      <x:c r="T181" s="3"/>
      <x:c r="U181" s="3"/>
      <x:c r="V181" s="3"/>
      <x:c r="W181" s="3"/>
      <x:c r="X181" s="3"/>
      <x:c r="Y181" s="3"/>
      <x:c r="Z181" s="3"/>
      <x:c r="AA181" s="3"/>
      <x:c r="AB181" s="3"/>
      <x:c r="AC181" s="3"/>
      <x:c r="AD181" s="3"/>
      <x:c r="AE181" s="3"/>
      <x:c r="AF181" s="3"/>
      <x:c r="AG181" s="3"/>
      <x:c r="AH181" s="3"/>
      <x:c r="AI181" s="3"/>
      <x:c r="AJ181" s="3"/>
      <x:c r="AK181" s="3"/>
    </x:row>
    <x:row r="182" ht="30" customHeight="1">
      <x:c r="A182" s="3"/>
      <x:c r="B182" s="69" t="str">
        <x:f>IF($B$18="","",$B$18)</x:f>
        <x:v>Дина</x:v>
      </x:c>
      <x:c r="C182" s="70" t="n">
        <x:f>IF(F$8="","",F$8)</x:f>
        <x:v>46329</x:v>
      </x:c>
      <x:c r="D182" s="69" t="str">
        <x:f>IF(F18="","",F18)</x:f>
        <x:v>Р</x:v>
      </x:c>
      <x:c r="E182" s="69" t="str">
        <x:f>IFERROR(UPPER(CONCATENATE("",SUBSTITUTE(CONCATENATE("",SUBSTITUTE(CONCATENATE("",SUBSTITUTE(TRIM(CONCATENATE("",D182))," ","")),"–","-")),"—","-"))),CONCATENATE("",D182))</x:f>
        <x:v>Р</x:v>
      </x:c>
      <x:c r="F182" s="69" t="str">
        <x:f>IFERROR(LEFT(CONCATENATE("[",E182),SEARCH("-",E182)),"")</x:f>
      </x:c>
      <x:c r="G182" s="69" t="str">
        <x:f>IFERROR(MID(CONCATENATE(E182,"]"),SEARCH("-",E182)+1,32),"")</x:f>
      </x:c>
      <x:c r="H182" s="71" t="n">
        <x:f>IF(OR(E182="",E182="В"),"",IF(OR(E182=$B$42,E182=$B$43,E182=$B$44,E182=$B$45,E182=$B$46),INDEX($E$42:$E$46,MATCH(E182,$B$42:$B$46,0)),IFERROR(IF(ISNUMBER(SEARCH(":",F182)),IF(AND(OR((LEN(F182)-1)=4,(LEN(F182)-1)=5),MID(F182,1+(LEN(F182)-1)-2,1)=":",ISNUMBER(VALUE(MID(F182,2,1))),IF((LEN(F182)-1)=5,ISNUMBER(VALUE(MID(F182,3,1))),TRUE),ISNUMBER(VALUE(MID(F182,1+(LEN(F182)-1)-1,1))),ISNUMBER(VALUE(MID(F182,1+(LEN(F182)-1),1))),VALUE(MID(F182,2,(LEN(F182)-1)-3))&lt;24,VALUE(MID(F182,1+(LEN(F182)-1)-1,2))&lt;60),VALUE(MID(F182,2,(LEN(F182)-1)-3))/24+VALUE(MID(F182,1+(LEN(F182)-1)-1,2))/1440,-1),IF(AND((LEN(F182)-1)&gt;=1,(LEN(F182)-1)&lt;=2,ISNUMBER(VALUE(MID(F182,2,1))),IF((LEN(F182)-1)=2,ISNUMBER(VALUE(MID(F182,3,1))),TRUE),VALUE(MID(F182,2,(LEN(F182)-1)))&lt;24),VALUE(MID(F182,2,(LEN(F182)-1)))/24,-1)),-1)))</x:f>
        <x:v>0.4166666666666667</x:v>
      </x:c>
      <x:c r="I182" s="71" t="n">
        <x:f>IF(OR(E182="",E182="В"),"",IF(OR(E182=$B$42,E182=$B$43,E182=$B$44,E182=$B$45,E182=$B$46),INDEX($F$42:$F$46,MATCH(E182,$B$42:$B$46,0)),IFERROR(IF(ISNUMBER(SEARCH(":",G182)),IF(AND(OR((LEN(G182)-1)=4,(LEN(G182)-1)=5),MID(G182,0+(LEN(G182)-1)-2,1)=":",ISNUMBER(VALUE(MID(G182,1,1))),IF((LEN(G182)-1)=5,ISNUMBER(VALUE(MID(G182,2,1))),TRUE),ISNUMBER(VALUE(MID(G182,0+(LEN(G182)-1)-1,1))),ISNUMBER(VALUE(MID(G182,0+(LEN(G182)-1),1))),VALUE(MID(G182,1,(LEN(G182)-1)-3))&lt;24,VALUE(MID(G182,0+(LEN(G182)-1)-1,2))&lt;60),VALUE(MID(G182,1,(LEN(G182)-1)-3))/24+VALUE(MID(G182,0+(LEN(G182)-1)-1,2))/1440,-1),IF(AND((LEN(G182)-1)&gt;=1,(LEN(G182)-1)&lt;=2,ISNUMBER(VALUE(MID(G182,1,1))),IF((LEN(G182)-1)=2,ISNUMBER(VALUE(MID(G182,2,1))),TRUE),VALUE(MID(G182,1,(LEN(G182)-1)))&lt;24),VALUE(MID(G182,1,(LEN(G182)-1)))/24,-1)),-1)))</x:f>
        <x:v>0.75</x:v>
      </x:c>
      <x:c r="J182" s="72" t="n">
        <x:f>IF(OR(E182="",E182="В"),0,IF(OR(E182=$B$42,E182=$B$43,E182=$B$44,E182=$B$45,E182=$B$46),INDEX($G$42:$G$46,MATCH(E182,$B$42:$B$46,0)),$D$7))</x:f>
        <x:v>30</x:v>
      </x:c>
      <x:c r="K182" s="73" t="n">
        <x:f>IF(OR(L182="",L182="Выходной"),0,IF(L182="Готово",ROUND(24*MOD(I182-H182,1)-J182/60,10),"Проверить"))</x:f>
        <x:v>7.5</x:v>
      </x:c>
      <x:c r="L182" s="74" t="str">
        <x:f>IF(E182="","",IF(C182="","Нет дня",IF(E182="В","Выходной",IF(LEN(TRIM($B$18))=0,"Нет имени",IF(COUNTIFS($B$10:$B$33,$B$18)&gt;1,"Повтор имени",IF(OR(E182=$B$42,E182=$B$43,E182=$B$44,E182=$B$45,E182=$B$46),IF(INDEX($I$42:$I$46,MATCH(E182,$B$42:$B$46,0))="Готово","Готово","Проверьте смену"),IF(OR(IFERROR(SEARCH("-",E182),0)=0,IFERROR(SEARCH("-",E182,SEARCH("-",E182)+1),0)&gt;0),"Нет кода",IF(OR(H182&lt;0,I182&lt;0),"Неверное время",IF(H182=I182,"Начало равно концу",IF(NOT(ISNUMBER($D$7)),"Проверьте перерыв",IF(OR($D$7&lt;0,$D$7&lt;&gt;INT($D$7)),"Проверьте перерыв",IF($D$7&gt;=ROUND(MOD(I182-H182,1)*1440,8),"Перерыв не меньше смены","Готово"))))))))))))</x:f>
        <x:v>Готово</x:v>
      </x:c>
      <x:c r="M182" s="3"/>
      <x:c r="N182" s="3"/>
      <x:c r="O182" s="3"/>
      <x:c r="P182" s="3"/>
      <x:c r="Q182" s="3"/>
      <x:c r="R182" s="3"/>
      <x:c r="S182" s="3"/>
      <x:c r="T182" s="3"/>
      <x:c r="U182" s="3"/>
      <x:c r="V182" s="3"/>
      <x:c r="W182" s="3"/>
      <x:c r="X182" s="3"/>
      <x:c r="Y182" s="3"/>
      <x:c r="Z182" s="3"/>
      <x:c r="AA182" s="3"/>
      <x:c r="AB182" s="3"/>
      <x:c r="AC182" s="3"/>
      <x:c r="AD182" s="3"/>
      <x:c r="AE182" s="3"/>
      <x:c r="AF182" s="3"/>
      <x:c r="AG182" s="3"/>
      <x:c r="AH182" s="3"/>
      <x:c r="AI182" s="3"/>
      <x:c r="AJ182" s="3"/>
      <x:c r="AK182" s="3"/>
    </x:row>
    <x:row r="183" ht="30" customHeight="1">
      <x:c r="A183" s="3"/>
      <x:c r="B183" s="69" t="str">
        <x:f>IF($B$18="","",$B$18)</x:f>
        <x:v>Дина</x:v>
      </x:c>
      <x:c r="C183" s="70" t="n">
        <x:f>IF(G$8="","",G$8)</x:f>
        <x:v>46330</x:v>
      </x:c>
      <x:c r="D183" s="69" t="str">
        <x:f>IF(G18="","",G18)</x:f>
        <x:v>Р</x:v>
      </x:c>
      <x:c r="E183" s="69" t="str">
        <x:f>IFERROR(UPPER(CONCATENATE("",SUBSTITUTE(CONCATENATE("",SUBSTITUTE(CONCATENATE("",SUBSTITUTE(TRIM(CONCATENATE("",D183))," ","")),"–","-")),"—","-"))),CONCATENATE("",D183))</x:f>
        <x:v>Р</x:v>
      </x:c>
      <x:c r="F183" s="69" t="str">
        <x:f>IFERROR(LEFT(CONCATENATE("[",E183),SEARCH("-",E183)),"")</x:f>
      </x:c>
      <x:c r="G183" s="69" t="str">
        <x:f>IFERROR(MID(CONCATENATE(E183,"]"),SEARCH("-",E183)+1,32),"")</x:f>
      </x:c>
      <x:c r="H183" s="71" t="n">
        <x:f>IF(OR(E183="",E183="В"),"",IF(OR(E183=$B$42,E183=$B$43,E183=$B$44,E183=$B$45,E183=$B$46),INDEX($E$42:$E$46,MATCH(E183,$B$42:$B$46,0)),IFERROR(IF(ISNUMBER(SEARCH(":",F183)),IF(AND(OR((LEN(F183)-1)=4,(LEN(F183)-1)=5),MID(F183,1+(LEN(F183)-1)-2,1)=":",ISNUMBER(VALUE(MID(F183,2,1))),IF((LEN(F183)-1)=5,ISNUMBER(VALUE(MID(F183,3,1))),TRUE),ISNUMBER(VALUE(MID(F183,1+(LEN(F183)-1)-1,1))),ISNUMBER(VALUE(MID(F183,1+(LEN(F183)-1),1))),VALUE(MID(F183,2,(LEN(F183)-1)-3))&lt;24,VALUE(MID(F183,1+(LEN(F183)-1)-1,2))&lt;60),VALUE(MID(F183,2,(LEN(F183)-1)-3))/24+VALUE(MID(F183,1+(LEN(F183)-1)-1,2))/1440,-1),IF(AND((LEN(F183)-1)&gt;=1,(LEN(F183)-1)&lt;=2,ISNUMBER(VALUE(MID(F183,2,1))),IF((LEN(F183)-1)=2,ISNUMBER(VALUE(MID(F183,3,1))),TRUE),VALUE(MID(F183,2,(LEN(F183)-1)))&lt;24),VALUE(MID(F183,2,(LEN(F183)-1)))/24,-1)),-1)))</x:f>
        <x:v>0.4166666666666667</x:v>
      </x:c>
      <x:c r="I183" s="71" t="n">
        <x:f>IF(OR(E183="",E183="В"),"",IF(OR(E183=$B$42,E183=$B$43,E183=$B$44,E183=$B$45,E183=$B$46),INDEX($F$42:$F$46,MATCH(E183,$B$42:$B$46,0)),IFERROR(IF(ISNUMBER(SEARCH(":",G183)),IF(AND(OR((LEN(G183)-1)=4,(LEN(G183)-1)=5),MID(G183,0+(LEN(G183)-1)-2,1)=":",ISNUMBER(VALUE(MID(G183,1,1))),IF((LEN(G183)-1)=5,ISNUMBER(VALUE(MID(G183,2,1))),TRUE),ISNUMBER(VALUE(MID(G183,0+(LEN(G183)-1)-1,1))),ISNUMBER(VALUE(MID(G183,0+(LEN(G183)-1),1))),VALUE(MID(G183,1,(LEN(G183)-1)-3))&lt;24,VALUE(MID(G183,0+(LEN(G183)-1)-1,2))&lt;60),VALUE(MID(G183,1,(LEN(G183)-1)-3))/24+VALUE(MID(G183,0+(LEN(G183)-1)-1,2))/1440,-1),IF(AND((LEN(G183)-1)&gt;=1,(LEN(G183)-1)&lt;=2,ISNUMBER(VALUE(MID(G183,1,1))),IF((LEN(G183)-1)=2,ISNUMBER(VALUE(MID(G183,2,1))),TRUE),VALUE(MID(G183,1,(LEN(G183)-1)))&lt;24),VALUE(MID(G183,1,(LEN(G183)-1)))/24,-1)),-1)))</x:f>
        <x:v>0.75</x:v>
      </x:c>
      <x:c r="J183" s="72" t="n">
        <x:f>IF(OR(E183="",E183="В"),0,IF(OR(E183=$B$42,E183=$B$43,E183=$B$44,E183=$B$45,E183=$B$46),INDEX($G$42:$G$46,MATCH(E183,$B$42:$B$46,0)),$D$7))</x:f>
        <x:v>30</x:v>
      </x:c>
      <x:c r="K183" s="73" t="n">
        <x:f>IF(OR(L183="",L183="Выходной"),0,IF(L183="Готово",ROUND(24*MOD(I183-H183,1)-J183/60,10),"Проверить"))</x:f>
        <x:v>7.5</x:v>
      </x:c>
      <x:c r="L183" s="74" t="str">
        <x:f>IF(E183="","",IF(C183="","Нет дня",IF(E183="В","Выходной",IF(LEN(TRIM($B$18))=0,"Нет имени",IF(COUNTIFS($B$10:$B$33,$B$18)&gt;1,"Повтор имени",IF(OR(E183=$B$42,E183=$B$43,E183=$B$44,E183=$B$45,E183=$B$46),IF(INDEX($I$42:$I$46,MATCH(E183,$B$42:$B$46,0))="Готово","Готово","Проверьте смену"),IF(OR(IFERROR(SEARCH("-",E183),0)=0,IFERROR(SEARCH("-",E183,SEARCH("-",E183)+1),0)&gt;0),"Нет кода",IF(OR(H183&lt;0,I183&lt;0),"Неверное время",IF(H183=I183,"Начало равно концу",IF(NOT(ISNUMBER($D$7)),"Проверьте перерыв",IF(OR($D$7&lt;0,$D$7&lt;&gt;INT($D$7)),"Проверьте перерыв",IF($D$7&gt;=ROUND(MOD(I183-H183,1)*1440,8),"Перерыв не меньше смены","Готово"))))))))))))</x:f>
        <x:v>Готово</x:v>
      </x:c>
      <x:c r="M183" s="3"/>
      <x:c r="N183" s="3"/>
      <x:c r="O183" s="3"/>
      <x:c r="P183" s="3"/>
      <x:c r="Q183" s="3"/>
      <x:c r="R183" s="3"/>
      <x:c r="S183" s="3"/>
      <x:c r="T183" s="3"/>
      <x:c r="U183" s="3"/>
      <x:c r="V183" s="3"/>
      <x:c r="W183" s="3"/>
      <x:c r="X183" s="3"/>
      <x:c r="Y183" s="3"/>
      <x:c r="Z183" s="3"/>
      <x:c r="AA183" s="3"/>
      <x:c r="AB183" s="3"/>
      <x:c r="AC183" s="3"/>
      <x:c r="AD183" s="3"/>
      <x:c r="AE183" s="3"/>
      <x:c r="AF183" s="3"/>
      <x:c r="AG183" s="3"/>
      <x:c r="AH183" s="3"/>
      <x:c r="AI183" s="3"/>
      <x:c r="AJ183" s="3"/>
      <x:c r="AK183" s="3"/>
    </x:row>
    <x:row r="184" ht="30" customHeight="1">
      <x:c r="A184" s="3"/>
      <x:c r="B184" s="69" t="str">
        <x:f>IF($B$18="","",$B$18)</x:f>
        <x:v>Дина</x:v>
      </x:c>
      <x:c r="C184" s="70" t="n">
        <x:f>IF(H$8="","",H$8)</x:f>
        <x:v>46331</x:v>
      </x:c>
      <x:c r="D184" s="69" t="str">
        <x:f>IF(H18="","",H18)</x:f>
        <x:v>Р</x:v>
      </x:c>
      <x:c r="E184" s="69" t="str">
        <x:f>IFERROR(UPPER(CONCATENATE("",SUBSTITUTE(CONCATENATE("",SUBSTITUTE(CONCATENATE("",SUBSTITUTE(TRIM(CONCATENATE("",D184))," ","")),"–","-")),"—","-"))),CONCATENATE("",D184))</x:f>
        <x:v>Р</x:v>
      </x:c>
      <x:c r="F184" s="69" t="str">
        <x:f>IFERROR(LEFT(CONCATENATE("[",E184),SEARCH("-",E184)),"")</x:f>
      </x:c>
      <x:c r="G184" s="69" t="str">
        <x:f>IFERROR(MID(CONCATENATE(E184,"]"),SEARCH("-",E184)+1,32),"")</x:f>
      </x:c>
      <x:c r="H184" s="71" t="n">
        <x:f>IF(OR(E184="",E184="В"),"",IF(OR(E184=$B$42,E184=$B$43,E184=$B$44,E184=$B$45,E184=$B$46),INDEX($E$42:$E$46,MATCH(E184,$B$42:$B$46,0)),IFERROR(IF(ISNUMBER(SEARCH(":",F184)),IF(AND(OR((LEN(F184)-1)=4,(LEN(F184)-1)=5),MID(F184,1+(LEN(F184)-1)-2,1)=":",ISNUMBER(VALUE(MID(F184,2,1))),IF((LEN(F184)-1)=5,ISNUMBER(VALUE(MID(F184,3,1))),TRUE),ISNUMBER(VALUE(MID(F184,1+(LEN(F184)-1)-1,1))),ISNUMBER(VALUE(MID(F184,1+(LEN(F184)-1),1))),VALUE(MID(F184,2,(LEN(F184)-1)-3))&lt;24,VALUE(MID(F184,1+(LEN(F184)-1)-1,2))&lt;60),VALUE(MID(F184,2,(LEN(F184)-1)-3))/24+VALUE(MID(F184,1+(LEN(F184)-1)-1,2))/1440,-1),IF(AND((LEN(F184)-1)&gt;=1,(LEN(F184)-1)&lt;=2,ISNUMBER(VALUE(MID(F184,2,1))),IF((LEN(F184)-1)=2,ISNUMBER(VALUE(MID(F184,3,1))),TRUE),VALUE(MID(F184,2,(LEN(F184)-1)))&lt;24),VALUE(MID(F184,2,(LEN(F184)-1)))/24,-1)),-1)))</x:f>
        <x:v>0.4166666666666667</x:v>
      </x:c>
      <x:c r="I184" s="71" t="n">
        <x:f>IF(OR(E184="",E184="В"),"",IF(OR(E184=$B$42,E184=$B$43,E184=$B$44,E184=$B$45,E184=$B$46),INDEX($F$42:$F$46,MATCH(E184,$B$42:$B$46,0)),IFERROR(IF(ISNUMBER(SEARCH(":",G184)),IF(AND(OR((LEN(G184)-1)=4,(LEN(G184)-1)=5),MID(G184,0+(LEN(G184)-1)-2,1)=":",ISNUMBER(VALUE(MID(G184,1,1))),IF((LEN(G184)-1)=5,ISNUMBER(VALUE(MID(G184,2,1))),TRUE),ISNUMBER(VALUE(MID(G184,0+(LEN(G184)-1)-1,1))),ISNUMBER(VALUE(MID(G184,0+(LEN(G184)-1),1))),VALUE(MID(G184,1,(LEN(G184)-1)-3))&lt;24,VALUE(MID(G184,0+(LEN(G184)-1)-1,2))&lt;60),VALUE(MID(G184,1,(LEN(G184)-1)-3))/24+VALUE(MID(G184,0+(LEN(G184)-1)-1,2))/1440,-1),IF(AND((LEN(G184)-1)&gt;=1,(LEN(G184)-1)&lt;=2,ISNUMBER(VALUE(MID(G184,1,1))),IF((LEN(G184)-1)=2,ISNUMBER(VALUE(MID(G184,2,1))),TRUE),VALUE(MID(G184,1,(LEN(G184)-1)))&lt;24),VALUE(MID(G184,1,(LEN(G184)-1)))/24,-1)),-1)))</x:f>
        <x:v>0.75</x:v>
      </x:c>
      <x:c r="J184" s="72" t="n">
        <x:f>IF(OR(E184="",E184="В"),0,IF(OR(E184=$B$42,E184=$B$43,E184=$B$44,E184=$B$45,E184=$B$46),INDEX($G$42:$G$46,MATCH(E184,$B$42:$B$46,0)),$D$7))</x:f>
        <x:v>30</x:v>
      </x:c>
      <x:c r="K184" s="73" t="n">
        <x:f>IF(OR(L184="",L184="Выходной"),0,IF(L184="Готово",ROUND(24*MOD(I184-H184,1)-J184/60,10),"Проверить"))</x:f>
        <x:v>7.5</x:v>
      </x:c>
      <x:c r="L184" s="74" t="str">
        <x:f>IF(E184="","",IF(C184="","Нет дня",IF(E184="В","Выходной",IF(LEN(TRIM($B$18))=0,"Нет имени",IF(COUNTIFS($B$10:$B$33,$B$18)&gt;1,"Повтор имени",IF(OR(E184=$B$42,E184=$B$43,E184=$B$44,E184=$B$45,E184=$B$46),IF(INDEX($I$42:$I$46,MATCH(E184,$B$42:$B$46,0))="Готово","Готово","Проверьте смену"),IF(OR(IFERROR(SEARCH("-",E184),0)=0,IFERROR(SEARCH("-",E184,SEARCH("-",E184)+1),0)&gt;0),"Нет кода",IF(OR(H184&lt;0,I184&lt;0),"Неверное время",IF(H184=I184,"Начало равно концу",IF(NOT(ISNUMBER($D$7)),"Проверьте перерыв",IF(OR($D$7&lt;0,$D$7&lt;&gt;INT($D$7)),"Проверьте перерыв",IF($D$7&gt;=ROUND(MOD(I184-H184,1)*1440,8),"Перерыв не меньше смены","Готово"))))))))))))</x:f>
        <x:v>Готово</x:v>
      </x:c>
      <x:c r="M184" s="3"/>
      <x:c r="N184" s="3"/>
      <x:c r="O184" s="3"/>
      <x:c r="P184" s="3"/>
      <x:c r="Q184" s="3"/>
      <x:c r="R184" s="3"/>
      <x:c r="S184" s="3"/>
      <x:c r="T184" s="3"/>
      <x:c r="U184" s="3"/>
      <x:c r="V184" s="3"/>
      <x:c r="W184" s="3"/>
      <x:c r="X184" s="3"/>
      <x:c r="Y184" s="3"/>
      <x:c r="Z184" s="3"/>
      <x:c r="AA184" s="3"/>
      <x:c r="AB184" s="3"/>
      <x:c r="AC184" s="3"/>
      <x:c r="AD184" s="3"/>
      <x:c r="AE184" s="3"/>
      <x:c r="AF184" s="3"/>
      <x:c r="AG184" s="3"/>
      <x:c r="AH184" s="3"/>
      <x:c r="AI184" s="3"/>
      <x:c r="AJ184" s="3"/>
      <x:c r="AK184" s="3"/>
    </x:row>
    <x:row r="185" ht="30" customHeight="1">
      <x:c r="A185" s="3"/>
      <x:c r="B185" s="69" t="str">
        <x:f>IF($B$18="","",$B$18)</x:f>
        <x:v>Дина</x:v>
      </x:c>
      <x:c r="C185" s="70" t="n">
        <x:f>IF(I$8="","",I$8)</x:f>
        <x:v>46332</x:v>
      </x:c>
      <x:c r="D185" s="69" t="str">
        <x:f>IF(I18="","",I18)</x:f>
        <x:v>В</x:v>
      </x:c>
      <x:c r="E185" s="69" t="str">
        <x:f>IFERROR(UPPER(CONCATENATE("",SUBSTITUTE(CONCATENATE("",SUBSTITUTE(CONCATENATE("",SUBSTITUTE(TRIM(CONCATENATE("",D185))," ","")),"–","-")),"—","-"))),CONCATENATE("",D185))</x:f>
        <x:v>В</x:v>
      </x:c>
      <x:c r="F185" s="69" t="str">
        <x:f>IFERROR(LEFT(CONCATENATE("[",E185),SEARCH("-",E185)),"")</x:f>
      </x:c>
      <x:c r="G185" s="69" t="str">
        <x:f>IFERROR(MID(CONCATENATE(E185,"]"),SEARCH("-",E185)+1,32),"")</x:f>
      </x:c>
      <x:c r="H185" s="71" t="str">
        <x:f>IF(OR(E185="",E185="В"),"",IF(OR(E185=$B$42,E185=$B$43,E185=$B$44,E185=$B$45,E185=$B$46),INDEX($E$42:$E$46,MATCH(E185,$B$42:$B$46,0)),IFERROR(IF(ISNUMBER(SEARCH(":",F185)),IF(AND(OR((LEN(F185)-1)=4,(LEN(F185)-1)=5),MID(F185,1+(LEN(F185)-1)-2,1)=":",ISNUMBER(VALUE(MID(F185,2,1))),IF((LEN(F185)-1)=5,ISNUMBER(VALUE(MID(F185,3,1))),TRUE),ISNUMBER(VALUE(MID(F185,1+(LEN(F185)-1)-1,1))),ISNUMBER(VALUE(MID(F185,1+(LEN(F185)-1),1))),VALUE(MID(F185,2,(LEN(F185)-1)-3))&lt;24,VALUE(MID(F185,1+(LEN(F185)-1)-1,2))&lt;60),VALUE(MID(F185,2,(LEN(F185)-1)-3))/24+VALUE(MID(F185,1+(LEN(F185)-1)-1,2))/1440,-1),IF(AND((LEN(F185)-1)&gt;=1,(LEN(F185)-1)&lt;=2,ISNUMBER(VALUE(MID(F185,2,1))),IF((LEN(F185)-1)=2,ISNUMBER(VALUE(MID(F185,3,1))),TRUE),VALUE(MID(F185,2,(LEN(F185)-1)))&lt;24),VALUE(MID(F185,2,(LEN(F185)-1)))/24,-1)),-1)))</x:f>
      </x:c>
      <x:c r="I185" s="71" t="str">
        <x:f>IF(OR(E185="",E185="В"),"",IF(OR(E185=$B$42,E185=$B$43,E185=$B$44,E185=$B$45,E185=$B$46),INDEX($F$42:$F$46,MATCH(E185,$B$42:$B$46,0)),IFERROR(IF(ISNUMBER(SEARCH(":",G185)),IF(AND(OR((LEN(G185)-1)=4,(LEN(G185)-1)=5),MID(G185,0+(LEN(G185)-1)-2,1)=":",ISNUMBER(VALUE(MID(G185,1,1))),IF((LEN(G185)-1)=5,ISNUMBER(VALUE(MID(G185,2,1))),TRUE),ISNUMBER(VALUE(MID(G185,0+(LEN(G185)-1)-1,1))),ISNUMBER(VALUE(MID(G185,0+(LEN(G185)-1),1))),VALUE(MID(G185,1,(LEN(G185)-1)-3))&lt;24,VALUE(MID(G185,0+(LEN(G185)-1)-1,2))&lt;60),VALUE(MID(G185,1,(LEN(G185)-1)-3))/24+VALUE(MID(G185,0+(LEN(G185)-1)-1,2))/1440,-1),IF(AND((LEN(G185)-1)&gt;=1,(LEN(G185)-1)&lt;=2,ISNUMBER(VALUE(MID(G185,1,1))),IF((LEN(G185)-1)=2,ISNUMBER(VALUE(MID(G185,2,1))),TRUE),VALUE(MID(G185,1,(LEN(G185)-1)))&lt;24),VALUE(MID(G185,1,(LEN(G185)-1)))/24,-1)),-1)))</x:f>
      </x:c>
      <x:c r="J185" s="72" t="n">
        <x:f>IF(OR(E185="",E185="В"),0,IF(OR(E185=$B$42,E185=$B$43,E185=$B$44,E185=$B$45,E185=$B$46),INDEX($G$42:$G$46,MATCH(E185,$B$42:$B$46,0)),$D$7))</x:f>
        <x:v>0</x:v>
      </x:c>
      <x:c r="K185" s="73" t="n">
        <x:f>IF(OR(L185="",L185="Выходной"),0,IF(L185="Готово",ROUND(24*MOD(I185-H185,1)-J185/60,10),"Проверить"))</x:f>
        <x:v>0</x:v>
      </x:c>
      <x:c r="L185" s="74" t="str">
        <x:f>IF(E185="","",IF(C185="","Нет дня",IF(E185="В","Выходной",IF(LEN(TRIM($B$18))=0,"Нет имени",IF(COUNTIFS($B$10:$B$33,$B$18)&gt;1,"Повтор имени",IF(OR(E185=$B$42,E185=$B$43,E185=$B$44,E185=$B$45,E185=$B$46),IF(INDEX($I$42:$I$46,MATCH(E185,$B$42:$B$46,0))="Готово","Готово","Проверьте смену"),IF(OR(IFERROR(SEARCH("-",E185),0)=0,IFERROR(SEARCH("-",E185,SEARCH("-",E185)+1),0)&gt;0),"Нет кода",IF(OR(H185&lt;0,I185&lt;0),"Неверное время",IF(H185=I185,"Начало равно концу",IF(NOT(ISNUMBER($D$7)),"Проверьте перерыв",IF(OR($D$7&lt;0,$D$7&lt;&gt;INT($D$7)),"Проверьте перерыв",IF($D$7&gt;=ROUND(MOD(I185-H185,1)*1440,8),"Перерыв не меньше смены","Готово"))))))))))))</x:f>
        <x:v>Выходной</x:v>
      </x:c>
      <x:c r="M185" s="3"/>
      <x:c r="N185" s="3"/>
      <x:c r="O185" s="3"/>
      <x:c r="P185" s="3"/>
      <x:c r="Q185" s="3"/>
      <x:c r="R185" s="3"/>
      <x:c r="S185" s="3"/>
      <x:c r="T185" s="3"/>
      <x:c r="U185" s="3"/>
      <x:c r="V185" s="3"/>
      <x:c r="W185" s="3"/>
      <x:c r="X185" s="3"/>
      <x:c r="Y185" s="3"/>
      <x:c r="Z185" s="3"/>
      <x:c r="AA185" s="3"/>
      <x:c r="AB185" s="3"/>
      <x:c r="AC185" s="3"/>
      <x:c r="AD185" s="3"/>
      <x:c r="AE185" s="3"/>
      <x:c r="AF185" s="3"/>
      <x:c r="AG185" s="3"/>
      <x:c r="AH185" s="3"/>
      <x:c r="AI185" s="3"/>
      <x:c r="AJ185" s="3"/>
      <x:c r="AK185" s="3"/>
    </x:row>
    <x:row r="186" ht="30" customHeight="1">
      <x:c r="A186" s="3"/>
      <x:c r="B186" s="69" t="str">
        <x:f>IF($B$18="","",$B$18)</x:f>
        <x:v>Дина</x:v>
      </x:c>
      <x:c r="C186" s="70" t="n">
        <x:f>IF(J$8="","",J$8)</x:f>
        <x:v>46333</x:v>
      </x:c>
      <x:c r="D186" s="69" t="str">
        <x:f>IF(J18="","",J18)</x:f>
        <x:v>Р</x:v>
      </x:c>
      <x:c r="E186" s="69" t="str">
        <x:f>IFERROR(UPPER(CONCATENATE("",SUBSTITUTE(CONCATENATE("",SUBSTITUTE(CONCATENATE("",SUBSTITUTE(TRIM(CONCATENATE("",D186))," ","")),"–","-")),"—","-"))),CONCATENATE("",D186))</x:f>
        <x:v>Р</x:v>
      </x:c>
      <x:c r="F186" s="69" t="str">
        <x:f>IFERROR(LEFT(CONCATENATE("[",E186),SEARCH("-",E186)),"")</x:f>
      </x:c>
      <x:c r="G186" s="69" t="str">
        <x:f>IFERROR(MID(CONCATENATE(E186,"]"),SEARCH("-",E186)+1,32),"")</x:f>
      </x:c>
      <x:c r="H186" s="71" t="n">
        <x:f>IF(OR(E186="",E186="В"),"",IF(OR(E186=$B$42,E186=$B$43,E186=$B$44,E186=$B$45,E186=$B$46),INDEX($E$42:$E$46,MATCH(E186,$B$42:$B$46,0)),IFERROR(IF(ISNUMBER(SEARCH(":",F186)),IF(AND(OR((LEN(F186)-1)=4,(LEN(F186)-1)=5),MID(F186,1+(LEN(F186)-1)-2,1)=":",ISNUMBER(VALUE(MID(F186,2,1))),IF((LEN(F186)-1)=5,ISNUMBER(VALUE(MID(F186,3,1))),TRUE),ISNUMBER(VALUE(MID(F186,1+(LEN(F186)-1)-1,1))),ISNUMBER(VALUE(MID(F186,1+(LEN(F186)-1),1))),VALUE(MID(F186,2,(LEN(F186)-1)-3))&lt;24,VALUE(MID(F186,1+(LEN(F186)-1)-1,2))&lt;60),VALUE(MID(F186,2,(LEN(F186)-1)-3))/24+VALUE(MID(F186,1+(LEN(F186)-1)-1,2))/1440,-1),IF(AND((LEN(F186)-1)&gt;=1,(LEN(F186)-1)&lt;=2,ISNUMBER(VALUE(MID(F186,2,1))),IF((LEN(F186)-1)=2,ISNUMBER(VALUE(MID(F186,3,1))),TRUE),VALUE(MID(F186,2,(LEN(F186)-1)))&lt;24),VALUE(MID(F186,2,(LEN(F186)-1)))/24,-1)),-1)))</x:f>
        <x:v>0.4166666666666667</x:v>
      </x:c>
      <x:c r="I186" s="71" t="n">
        <x:f>IF(OR(E186="",E186="В"),"",IF(OR(E186=$B$42,E186=$B$43,E186=$B$44,E186=$B$45,E186=$B$46),INDEX($F$42:$F$46,MATCH(E186,$B$42:$B$46,0)),IFERROR(IF(ISNUMBER(SEARCH(":",G186)),IF(AND(OR((LEN(G186)-1)=4,(LEN(G186)-1)=5),MID(G186,0+(LEN(G186)-1)-2,1)=":",ISNUMBER(VALUE(MID(G186,1,1))),IF((LEN(G186)-1)=5,ISNUMBER(VALUE(MID(G186,2,1))),TRUE),ISNUMBER(VALUE(MID(G186,0+(LEN(G186)-1)-1,1))),ISNUMBER(VALUE(MID(G186,0+(LEN(G186)-1),1))),VALUE(MID(G186,1,(LEN(G186)-1)-3))&lt;24,VALUE(MID(G186,0+(LEN(G186)-1)-1,2))&lt;60),VALUE(MID(G186,1,(LEN(G186)-1)-3))/24+VALUE(MID(G186,0+(LEN(G186)-1)-1,2))/1440,-1),IF(AND((LEN(G186)-1)&gt;=1,(LEN(G186)-1)&lt;=2,ISNUMBER(VALUE(MID(G186,1,1))),IF((LEN(G186)-1)=2,ISNUMBER(VALUE(MID(G186,2,1))),TRUE),VALUE(MID(G186,1,(LEN(G186)-1)))&lt;24),VALUE(MID(G186,1,(LEN(G186)-1)))/24,-1)),-1)))</x:f>
        <x:v>0.75</x:v>
      </x:c>
      <x:c r="J186" s="72" t="n">
        <x:f>IF(OR(E186="",E186="В"),0,IF(OR(E186=$B$42,E186=$B$43,E186=$B$44,E186=$B$45,E186=$B$46),INDEX($G$42:$G$46,MATCH(E186,$B$42:$B$46,0)),$D$7))</x:f>
        <x:v>30</x:v>
      </x:c>
      <x:c r="K186" s="73" t="n">
        <x:f>IF(OR(L186="",L186="Выходной"),0,IF(L186="Готово",ROUND(24*MOD(I186-H186,1)-J186/60,10),"Проверить"))</x:f>
        <x:v>7.5</x:v>
      </x:c>
      <x:c r="L186" s="74" t="str">
        <x:f>IF(E186="","",IF(C186="","Нет дня",IF(E186="В","Выходной",IF(LEN(TRIM($B$18))=0,"Нет имени",IF(COUNTIFS($B$10:$B$33,$B$18)&gt;1,"Повтор имени",IF(OR(E186=$B$42,E186=$B$43,E186=$B$44,E186=$B$45,E186=$B$46),IF(INDEX($I$42:$I$46,MATCH(E186,$B$42:$B$46,0))="Готово","Готово","Проверьте смену"),IF(OR(IFERROR(SEARCH("-",E186),0)=0,IFERROR(SEARCH("-",E186,SEARCH("-",E186)+1),0)&gt;0),"Нет кода",IF(OR(H186&lt;0,I186&lt;0),"Неверное время",IF(H186=I186,"Начало равно концу",IF(NOT(ISNUMBER($D$7)),"Проверьте перерыв",IF(OR($D$7&lt;0,$D$7&lt;&gt;INT($D$7)),"Проверьте перерыв",IF($D$7&gt;=ROUND(MOD(I186-H186,1)*1440,8),"Перерыв не меньше смены","Готово"))))))))))))</x:f>
        <x:v>Готово</x:v>
      </x:c>
      <x:c r="M186" s="3"/>
      <x:c r="N186" s="3"/>
      <x:c r="O186" s="3"/>
      <x:c r="P186" s="3"/>
      <x:c r="Q186" s="3"/>
      <x:c r="R186" s="3"/>
      <x:c r="S186" s="3"/>
      <x:c r="T186" s="3"/>
      <x:c r="U186" s="3"/>
      <x:c r="V186" s="3"/>
      <x:c r="W186" s="3"/>
      <x:c r="X186" s="3"/>
      <x:c r="Y186" s="3"/>
      <x:c r="Z186" s="3"/>
      <x:c r="AA186" s="3"/>
      <x:c r="AB186" s="3"/>
      <x:c r="AC186" s="3"/>
      <x:c r="AD186" s="3"/>
      <x:c r="AE186" s="3"/>
      <x:c r="AF186" s="3"/>
      <x:c r="AG186" s="3"/>
      <x:c r="AH186" s="3"/>
      <x:c r="AI186" s="3"/>
      <x:c r="AJ186" s="3"/>
      <x:c r="AK186" s="3"/>
    </x:row>
    <x:row r="187" ht="30" customHeight="1">
      <x:c r="A187" s="3"/>
      <x:c r="B187" s="69" t="str">
        <x:f>IF($B$18="","",$B$18)</x:f>
        <x:v>Дина</x:v>
      </x:c>
      <x:c r="C187" s="70" t="n">
        <x:f>IF(K$8="","",K$8)</x:f>
        <x:v>46334</x:v>
      </x:c>
      <x:c r="D187" s="69" t="str">
        <x:f>IF(K18="","",K18)</x:f>
        <x:v>В</x:v>
      </x:c>
      <x:c r="E187" s="69" t="str">
        <x:f>IFERROR(UPPER(CONCATENATE("",SUBSTITUTE(CONCATENATE("",SUBSTITUTE(CONCATENATE("",SUBSTITUTE(TRIM(CONCATENATE("",D187))," ","")),"–","-")),"—","-"))),CONCATENATE("",D187))</x:f>
        <x:v>В</x:v>
      </x:c>
      <x:c r="F187" s="69" t="str">
        <x:f>IFERROR(LEFT(CONCATENATE("[",E187),SEARCH("-",E187)),"")</x:f>
      </x:c>
      <x:c r="G187" s="69" t="str">
        <x:f>IFERROR(MID(CONCATENATE(E187,"]"),SEARCH("-",E187)+1,32),"")</x:f>
      </x:c>
      <x:c r="H187" s="71" t="str">
        <x:f>IF(OR(E187="",E187="В"),"",IF(OR(E187=$B$42,E187=$B$43,E187=$B$44,E187=$B$45,E187=$B$46),INDEX($E$42:$E$46,MATCH(E187,$B$42:$B$46,0)),IFERROR(IF(ISNUMBER(SEARCH(":",F187)),IF(AND(OR((LEN(F187)-1)=4,(LEN(F187)-1)=5),MID(F187,1+(LEN(F187)-1)-2,1)=":",ISNUMBER(VALUE(MID(F187,2,1))),IF((LEN(F187)-1)=5,ISNUMBER(VALUE(MID(F187,3,1))),TRUE),ISNUMBER(VALUE(MID(F187,1+(LEN(F187)-1)-1,1))),ISNUMBER(VALUE(MID(F187,1+(LEN(F187)-1),1))),VALUE(MID(F187,2,(LEN(F187)-1)-3))&lt;24,VALUE(MID(F187,1+(LEN(F187)-1)-1,2))&lt;60),VALUE(MID(F187,2,(LEN(F187)-1)-3))/24+VALUE(MID(F187,1+(LEN(F187)-1)-1,2))/1440,-1),IF(AND((LEN(F187)-1)&gt;=1,(LEN(F187)-1)&lt;=2,ISNUMBER(VALUE(MID(F187,2,1))),IF((LEN(F187)-1)=2,ISNUMBER(VALUE(MID(F187,3,1))),TRUE),VALUE(MID(F187,2,(LEN(F187)-1)))&lt;24),VALUE(MID(F187,2,(LEN(F187)-1)))/24,-1)),-1)))</x:f>
      </x:c>
      <x:c r="I187" s="71" t="str">
        <x:f>IF(OR(E187="",E187="В"),"",IF(OR(E187=$B$42,E187=$B$43,E187=$B$44,E187=$B$45,E187=$B$46),INDEX($F$42:$F$46,MATCH(E187,$B$42:$B$46,0)),IFERROR(IF(ISNUMBER(SEARCH(":",G187)),IF(AND(OR((LEN(G187)-1)=4,(LEN(G187)-1)=5),MID(G187,0+(LEN(G187)-1)-2,1)=":",ISNUMBER(VALUE(MID(G187,1,1))),IF((LEN(G187)-1)=5,ISNUMBER(VALUE(MID(G187,2,1))),TRUE),ISNUMBER(VALUE(MID(G187,0+(LEN(G187)-1)-1,1))),ISNUMBER(VALUE(MID(G187,0+(LEN(G187)-1),1))),VALUE(MID(G187,1,(LEN(G187)-1)-3))&lt;24,VALUE(MID(G187,0+(LEN(G187)-1)-1,2))&lt;60),VALUE(MID(G187,1,(LEN(G187)-1)-3))/24+VALUE(MID(G187,0+(LEN(G187)-1)-1,2))/1440,-1),IF(AND((LEN(G187)-1)&gt;=1,(LEN(G187)-1)&lt;=2,ISNUMBER(VALUE(MID(G187,1,1))),IF((LEN(G187)-1)=2,ISNUMBER(VALUE(MID(G187,2,1))),TRUE),VALUE(MID(G187,1,(LEN(G187)-1)))&lt;24),VALUE(MID(G187,1,(LEN(G187)-1)))/24,-1)),-1)))</x:f>
      </x:c>
      <x:c r="J187" s="72" t="n">
        <x:f>IF(OR(E187="",E187="В"),0,IF(OR(E187=$B$42,E187=$B$43,E187=$B$44,E187=$B$45,E187=$B$46),INDEX($G$42:$G$46,MATCH(E187,$B$42:$B$46,0)),$D$7))</x:f>
        <x:v>0</x:v>
      </x:c>
      <x:c r="K187" s="73" t="n">
        <x:f>IF(OR(L187="",L187="Выходной"),0,IF(L187="Готово",ROUND(24*MOD(I187-H187,1)-J187/60,10),"Проверить"))</x:f>
        <x:v>0</x:v>
      </x:c>
      <x:c r="L187" s="74" t="str">
        <x:f>IF(E187="","",IF(C187="","Нет дня",IF(E187="В","Выходной",IF(LEN(TRIM($B$18))=0,"Нет имени",IF(COUNTIFS($B$10:$B$33,$B$18)&gt;1,"Повтор имени",IF(OR(E187=$B$42,E187=$B$43,E187=$B$44,E187=$B$45,E187=$B$46),IF(INDEX($I$42:$I$46,MATCH(E187,$B$42:$B$46,0))="Готово","Готово","Проверьте смену"),IF(OR(IFERROR(SEARCH("-",E187),0)=0,IFERROR(SEARCH("-",E187,SEARCH("-",E187)+1),0)&gt;0),"Нет кода",IF(OR(H187&lt;0,I187&lt;0),"Неверное время",IF(H187=I187,"Начало равно концу",IF(NOT(ISNUMBER($D$7)),"Проверьте перерыв",IF(OR($D$7&lt;0,$D$7&lt;&gt;INT($D$7)),"Проверьте перерыв",IF($D$7&gt;=ROUND(MOD(I187-H187,1)*1440,8),"Перерыв не меньше смены","Готово"))))))))))))</x:f>
        <x:v>Выходной</x:v>
      </x:c>
      <x:c r="M187" s="3"/>
      <x:c r="N187" s="3"/>
      <x:c r="O187" s="3"/>
      <x:c r="P187" s="3"/>
      <x:c r="Q187" s="3"/>
      <x:c r="R187" s="3"/>
      <x:c r="S187" s="3"/>
      <x:c r="T187" s="3"/>
      <x:c r="U187" s="3"/>
      <x:c r="V187" s="3"/>
      <x:c r="W187" s="3"/>
      <x:c r="X187" s="3"/>
      <x:c r="Y187" s="3"/>
      <x:c r="Z187" s="3"/>
      <x:c r="AA187" s="3"/>
      <x:c r="AB187" s="3"/>
      <x:c r="AC187" s="3"/>
      <x:c r="AD187" s="3"/>
      <x:c r="AE187" s="3"/>
      <x:c r="AF187" s="3"/>
      <x:c r="AG187" s="3"/>
      <x:c r="AH187" s="3"/>
      <x:c r="AI187" s="3"/>
      <x:c r="AJ187" s="3"/>
      <x:c r="AK187" s="3"/>
    </x:row>
    <x:row r="188" ht="30" customHeight="1">
      <x:c r="A188" s="3"/>
      <x:c r="B188" s="69" t="str">
        <x:f>IF($B$18="","",$B$18)</x:f>
        <x:v>Дина</x:v>
      </x:c>
      <x:c r="C188" s="70" t="n">
        <x:f>IF(L$8="","",L$8)</x:f>
        <x:v>46335</x:v>
      </x:c>
      <x:c r="D188" s="69" t="str">
        <x:f>IF(L18="","",L18)</x:f>
        <x:v>Р</x:v>
      </x:c>
      <x:c r="E188" s="69" t="str">
        <x:f>IFERROR(UPPER(CONCATENATE("",SUBSTITUTE(CONCATENATE("",SUBSTITUTE(CONCATENATE("",SUBSTITUTE(TRIM(CONCATENATE("",D188))," ","")),"–","-")),"—","-"))),CONCATENATE("",D188))</x:f>
        <x:v>Р</x:v>
      </x:c>
      <x:c r="F188" s="69" t="str">
        <x:f>IFERROR(LEFT(CONCATENATE("[",E188),SEARCH("-",E188)),"")</x:f>
      </x:c>
      <x:c r="G188" s="69" t="str">
        <x:f>IFERROR(MID(CONCATENATE(E188,"]"),SEARCH("-",E188)+1,32),"")</x:f>
      </x:c>
      <x:c r="H188" s="71" t="n">
        <x:f>IF(OR(E188="",E188="В"),"",IF(OR(E188=$B$42,E188=$B$43,E188=$B$44,E188=$B$45,E188=$B$46),INDEX($E$42:$E$46,MATCH(E188,$B$42:$B$46,0)),IFERROR(IF(ISNUMBER(SEARCH(":",F188)),IF(AND(OR((LEN(F188)-1)=4,(LEN(F188)-1)=5),MID(F188,1+(LEN(F188)-1)-2,1)=":",ISNUMBER(VALUE(MID(F188,2,1))),IF((LEN(F188)-1)=5,ISNUMBER(VALUE(MID(F188,3,1))),TRUE),ISNUMBER(VALUE(MID(F188,1+(LEN(F188)-1)-1,1))),ISNUMBER(VALUE(MID(F188,1+(LEN(F188)-1),1))),VALUE(MID(F188,2,(LEN(F188)-1)-3))&lt;24,VALUE(MID(F188,1+(LEN(F188)-1)-1,2))&lt;60),VALUE(MID(F188,2,(LEN(F188)-1)-3))/24+VALUE(MID(F188,1+(LEN(F188)-1)-1,2))/1440,-1),IF(AND((LEN(F188)-1)&gt;=1,(LEN(F188)-1)&lt;=2,ISNUMBER(VALUE(MID(F188,2,1))),IF((LEN(F188)-1)=2,ISNUMBER(VALUE(MID(F188,3,1))),TRUE),VALUE(MID(F188,2,(LEN(F188)-1)))&lt;24),VALUE(MID(F188,2,(LEN(F188)-1)))/24,-1)),-1)))</x:f>
        <x:v>0.4166666666666667</x:v>
      </x:c>
      <x:c r="I188" s="71" t="n">
        <x:f>IF(OR(E188="",E188="В"),"",IF(OR(E188=$B$42,E188=$B$43,E188=$B$44,E188=$B$45,E188=$B$46),INDEX($F$42:$F$46,MATCH(E188,$B$42:$B$46,0)),IFERROR(IF(ISNUMBER(SEARCH(":",G188)),IF(AND(OR((LEN(G188)-1)=4,(LEN(G188)-1)=5),MID(G188,0+(LEN(G188)-1)-2,1)=":",ISNUMBER(VALUE(MID(G188,1,1))),IF((LEN(G188)-1)=5,ISNUMBER(VALUE(MID(G188,2,1))),TRUE),ISNUMBER(VALUE(MID(G188,0+(LEN(G188)-1)-1,1))),ISNUMBER(VALUE(MID(G188,0+(LEN(G188)-1),1))),VALUE(MID(G188,1,(LEN(G188)-1)-3))&lt;24,VALUE(MID(G188,0+(LEN(G188)-1)-1,2))&lt;60),VALUE(MID(G188,1,(LEN(G188)-1)-3))/24+VALUE(MID(G188,0+(LEN(G188)-1)-1,2))/1440,-1),IF(AND((LEN(G188)-1)&gt;=1,(LEN(G188)-1)&lt;=2,ISNUMBER(VALUE(MID(G188,1,1))),IF((LEN(G188)-1)=2,ISNUMBER(VALUE(MID(G188,2,1))),TRUE),VALUE(MID(G188,1,(LEN(G188)-1)))&lt;24),VALUE(MID(G188,1,(LEN(G188)-1)))/24,-1)),-1)))</x:f>
        <x:v>0.75</x:v>
      </x:c>
      <x:c r="J188" s="72" t="n">
        <x:f>IF(OR(E188="",E188="В"),0,IF(OR(E188=$B$42,E188=$B$43,E188=$B$44,E188=$B$45,E188=$B$46),INDEX($G$42:$G$46,MATCH(E188,$B$42:$B$46,0)),$D$7))</x:f>
        <x:v>30</x:v>
      </x:c>
      <x:c r="K188" s="73" t="n">
        <x:f>IF(OR(L188="",L188="Выходной"),0,IF(L188="Готово",ROUND(24*MOD(I188-H188,1)-J188/60,10),"Проверить"))</x:f>
        <x:v>7.5</x:v>
      </x:c>
      <x:c r="L188" s="74" t="str">
        <x:f>IF(E188="","",IF(C188="","Нет дня",IF(E188="В","Выходной",IF(LEN(TRIM($B$18))=0,"Нет имени",IF(COUNTIFS($B$10:$B$33,$B$18)&gt;1,"Повтор имени",IF(OR(E188=$B$42,E188=$B$43,E188=$B$44,E188=$B$45,E188=$B$46),IF(INDEX($I$42:$I$46,MATCH(E188,$B$42:$B$46,0))="Готово","Готово","Проверьте смену"),IF(OR(IFERROR(SEARCH("-",E188),0)=0,IFERROR(SEARCH("-",E188,SEARCH("-",E188)+1),0)&gt;0),"Нет кода",IF(OR(H188&lt;0,I188&lt;0),"Неверное время",IF(H188=I188,"Начало равно концу",IF(NOT(ISNUMBER($D$7)),"Проверьте перерыв",IF(OR($D$7&lt;0,$D$7&lt;&gt;INT($D$7)),"Проверьте перерыв",IF($D$7&gt;=ROUND(MOD(I188-H188,1)*1440,8),"Перерыв не меньше смены","Готово"))))))))))))</x:f>
        <x:v>Готово</x:v>
      </x:c>
      <x:c r="M188" s="3"/>
      <x:c r="N188" s="3"/>
      <x:c r="O188" s="3"/>
      <x:c r="P188" s="3"/>
      <x:c r="Q188" s="3"/>
      <x:c r="R188" s="3"/>
      <x:c r="S188" s="3"/>
      <x:c r="T188" s="3"/>
      <x:c r="U188" s="3"/>
      <x:c r="V188" s="3"/>
      <x:c r="W188" s="3"/>
      <x:c r="X188" s="3"/>
      <x:c r="Y188" s="3"/>
      <x:c r="Z188" s="3"/>
      <x:c r="AA188" s="3"/>
      <x:c r="AB188" s="3"/>
      <x:c r="AC188" s="3"/>
      <x:c r="AD188" s="3"/>
      <x:c r="AE188" s="3"/>
      <x:c r="AF188" s="3"/>
      <x:c r="AG188" s="3"/>
      <x:c r="AH188" s="3"/>
      <x:c r="AI188" s="3"/>
      <x:c r="AJ188" s="3"/>
      <x:c r="AK188" s="3"/>
    </x:row>
    <x:row r="189" ht="30" customHeight="1">
      <x:c r="A189" s="3"/>
      <x:c r="B189" s="69" t="str">
        <x:f>IF($B$18="","",$B$18)</x:f>
        <x:v>Дина</x:v>
      </x:c>
      <x:c r="C189" s="70" t="n">
        <x:f>IF(M$8="","",M$8)</x:f>
        <x:v>46336</x:v>
      </x:c>
      <x:c r="D189" s="69" t="str">
        <x:f>IF(M18="","",M18)</x:f>
        <x:v>Р</x:v>
      </x:c>
      <x:c r="E189" s="69" t="str">
        <x:f>IFERROR(UPPER(CONCATENATE("",SUBSTITUTE(CONCATENATE("",SUBSTITUTE(CONCATENATE("",SUBSTITUTE(TRIM(CONCATENATE("",D189))," ","")),"–","-")),"—","-"))),CONCATENATE("",D189))</x:f>
        <x:v>Р</x:v>
      </x:c>
      <x:c r="F189" s="69" t="str">
        <x:f>IFERROR(LEFT(CONCATENATE("[",E189),SEARCH("-",E189)),"")</x:f>
      </x:c>
      <x:c r="G189" s="69" t="str">
        <x:f>IFERROR(MID(CONCATENATE(E189,"]"),SEARCH("-",E189)+1,32),"")</x:f>
      </x:c>
      <x:c r="H189" s="71" t="n">
        <x:f>IF(OR(E189="",E189="В"),"",IF(OR(E189=$B$42,E189=$B$43,E189=$B$44,E189=$B$45,E189=$B$46),INDEX($E$42:$E$46,MATCH(E189,$B$42:$B$46,0)),IFERROR(IF(ISNUMBER(SEARCH(":",F189)),IF(AND(OR((LEN(F189)-1)=4,(LEN(F189)-1)=5),MID(F189,1+(LEN(F189)-1)-2,1)=":",ISNUMBER(VALUE(MID(F189,2,1))),IF((LEN(F189)-1)=5,ISNUMBER(VALUE(MID(F189,3,1))),TRUE),ISNUMBER(VALUE(MID(F189,1+(LEN(F189)-1)-1,1))),ISNUMBER(VALUE(MID(F189,1+(LEN(F189)-1),1))),VALUE(MID(F189,2,(LEN(F189)-1)-3))&lt;24,VALUE(MID(F189,1+(LEN(F189)-1)-1,2))&lt;60),VALUE(MID(F189,2,(LEN(F189)-1)-3))/24+VALUE(MID(F189,1+(LEN(F189)-1)-1,2))/1440,-1),IF(AND((LEN(F189)-1)&gt;=1,(LEN(F189)-1)&lt;=2,ISNUMBER(VALUE(MID(F189,2,1))),IF((LEN(F189)-1)=2,ISNUMBER(VALUE(MID(F189,3,1))),TRUE),VALUE(MID(F189,2,(LEN(F189)-1)))&lt;24),VALUE(MID(F189,2,(LEN(F189)-1)))/24,-1)),-1)))</x:f>
        <x:v>0.4166666666666667</x:v>
      </x:c>
      <x:c r="I189" s="71" t="n">
        <x:f>IF(OR(E189="",E189="В"),"",IF(OR(E189=$B$42,E189=$B$43,E189=$B$44,E189=$B$45,E189=$B$46),INDEX($F$42:$F$46,MATCH(E189,$B$42:$B$46,0)),IFERROR(IF(ISNUMBER(SEARCH(":",G189)),IF(AND(OR((LEN(G189)-1)=4,(LEN(G189)-1)=5),MID(G189,0+(LEN(G189)-1)-2,1)=":",ISNUMBER(VALUE(MID(G189,1,1))),IF((LEN(G189)-1)=5,ISNUMBER(VALUE(MID(G189,2,1))),TRUE),ISNUMBER(VALUE(MID(G189,0+(LEN(G189)-1)-1,1))),ISNUMBER(VALUE(MID(G189,0+(LEN(G189)-1),1))),VALUE(MID(G189,1,(LEN(G189)-1)-3))&lt;24,VALUE(MID(G189,0+(LEN(G189)-1)-1,2))&lt;60),VALUE(MID(G189,1,(LEN(G189)-1)-3))/24+VALUE(MID(G189,0+(LEN(G189)-1)-1,2))/1440,-1),IF(AND((LEN(G189)-1)&gt;=1,(LEN(G189)-1)&lt;=2,ISNUMBER(VALUE(MID(G189,1,1))),IF((LEN(G189)-1)=2,ISNUMBER(VALUE(MID(G189,2,1))),TRUE),VALUE(MID(G189,1,(LEN(G189)-1)))&lt;24),VALUE(MID(G189,1,(LEN(G189)-1)))/24,-1)),-1)))</x:f>
        <x:v>0.75</x:v>
      </x:c>
      <x:c r="J189" s="72" t="n">
        <x:f>IF(OR(E189="",E189="В"),0,IF(OR(E189=$B$42,E189=$B$43,E189=$B$44,E189=$B$45,E189=$B$46),INDEX($G$42:$G$46,MATCH(E189,$B$42:$B$46,0)),$D$7))</x:f>
        <x:v>30</x:v>
      </x:c>
      <x:c r="K189" s="73" t="n">
        <x:f>IF(OR(L189="",L189="Выходной"),0,IF(L189="Готово",ROUND(24*MOD(I189-H189,1)-J189/60,10),"Проверить"))</x:f>
        <x:v>7.5</x:v>
      </x:c>
      <x:c r="L189" s="74" t="str">
        <x:f>IF(E189="","",IF(C189="","Нет дня",IF(E189="В","Выходной",IF(LEN(TRIM($B$18))=0,"Нет имени",IF(COUNTIFS($B$10:$B$33,$B$18)&gt;1,"Повтор имени",IF(OR(E189=$B$42,E189=$B$43,E189=$B$44,E189=$B$45,E189=$B$46),IF(INDEX($I$42:$I$46,MATCH(E189,$B$42:$B$46,0))="Готово","Готово","Проверьте смену"),IF(OR(IFERROR(SEARCH("-",E189),0)=0,IFERROR(SEARCH("-",E189,SEARCH("-",E189)+1),0)&gt;0),"Нет кода",IF(OR(H189&lt;0,I189&lt;0),"Неверное время",IF(H189=I189,"Начало равно концу",IF(NOT(ISNUMBER($D$7)),"Проверьте перерыв",IF(OR($D$7&lt;0,$D$7&lt;&gt;INT($D$7)),"Проверьте перерыв",IF($D$7&gt;=ROUND(MOD(I189-H189,1)*1440,8),"Перерыв не меньше смены","Готово"))))))))))))</x:f>
        <x:v>Готово</x:v>
      </x:c>
      <x:c r="M189" s="3"/>
      <x:c r="N189" s="3"/>
      <x:c r="O189" s="3"/>
      <x:c r="P189" s="3"/>
      <x:c r="Q189" s="3"/>
      <x:c r="R189" s="3"/>
      <x:c r="S189" s="3"/>
      <x:c r="T189" s="3"/>
      <x:c r="U189" s="3"/>
      <x:c r="V189" s="3"/>
      <x:c r="W189" s="3"/>
      <x:c r="X189" s="3"/>
      <x:c r="Y189" s="3"/>
      <x:c r="Z189" s="3"/>
      <x:c r="AA189" s="3"/>
      <x:c r="AB189" s="3"/>
      <x:c r="AC189" s="3"/>
      <x:c r="AD189" s="3"/>
      <x:c r="AE189" s="3"/>
      <x:c r="AF189" s="3"/>
      <x:c r="AG189" s="3"/>
      <x:c r="AH189" s="3"/>
      <x:c r="AI189" s="3"/>
      <x:c r="AJ189" s="3"/>
      <x:c r="AK189" s="3"/>
    </x:row>
    <x:row r="190" ht="30" customHeight="1">
      <x:c r="A190" s="3"/>
      <x:c r="B190" s="69" t="str">
        <x:f>IF($B$18="","",$B$18)</x:f>
        <x:v>Дина</x:v>
      </x:c>
      <x:c r="C190" s="70" t="n">
        <x:f>IF(N$8="","",N$8)</x:f>
        <x:v>46337</x:v>
      </x:c>
      <x:c r="D190" s="69" t="str">
        <x:f>IF(N18="","",N18)</x:f>
        <x:v>Р</x:v>
      </x:c>
      <x:c r="E190" s="69" t="str">
        <x:f>IFERROR(UPPER(CONCATENATE("",SUBSTITUTE(CONCATENATE("",SUBSTITUTE(CONCATENATE("",SUBSTITUTE(TRIM(CONCATENATE("",D190))," ","")),"–","-")),"—","-"))),CONCATENATE("",D190))</x:f>
        <x:v>Р</x:v>
      </x:c>
      <x:c r="F190" s="69" t="str">
        <x:f>IFERROR(LEFT(CONCATENATE("[",E190),SEARCH("-",E190)),"")</x:f>
      </x:c>
      <x:c r="G190" s="69" t="str">
        <x:f>IFERROR(MID(CONCATENATE(E190,"]"),SEARCH("-",E190)+1,32),"")</x:f>
      </x:c>
      <x:c r="H190" s="71" t="n">
        <x:f>IF(OR(E190="",E190="В"),"",IF(OR(E190=$B$42,E190=$B$43,E190=$B$44,E190=$B$45,E190=$B$46),INDEX($E$42:$E$46,MATCH(E190,$B$42:$B$46,0)),IFERROR(IF(ISNUMBER(SEARCH(":",F190)),IF(AND(OR((LEN(F190)-1)=4,(LEN(F190)-1)=5),MID(F190,1+(LEN(F190)-1)-2,1)=":",ISNUMBER(VALUE(MID(F190,2,1))),IF((LEN(F190)-1)=5,ISNUMBER(VALUE(MID(F190,3,1))),TRUE),ISNUMBER(VALUE(MID(F190,1+(LEN(F190)-1)-1,1))),ISNUMBER(VALUE(MID(F190,1+(LEN(F190)-1),1))),VALUE(MID(F190,2,(LEN(F190)-1)-3))&lt;24,VALUE(MID(F190,1+(LEN(F190)-1)-1,2))&lt;60),VALUE(MID(F190,2,(LEN(F190)-1)-3))/24+VALUE(MID(F190,1+(LEN(F190)-1)-1,2))/1440,-1),IF(AND((LEN(F190)-1)&gt;=1,(LEN(F190)-1)&lt;=2,ISNUMBER(VALUE(MID(F190,2,1))),IF((LEN(F190)-1)=2,ISNUMBER(VALUE(MID(F190,3,1))),TRUE),VALUE(MID(F190,2,(LEN(F190)-1)))&lt;24),VALUE(MID(F190,2,(LEN(F190)-1)))/24,-1)),-1)))</x:f>
        <x:v>0.4166666666666667</x:v>
      </x:c>
      <x:c r="I190" s="71" t="n">
        <x:f>IF(OR(E190="",E190="В"),"",IF(OR(E190=$B$42,E190=$B$43,E190=$B$44,E190=$B$45,E190=$B$46),INDEX($F$42:$F$46,MATCH(E190,$B$42:$B$46,0)),IFERROR(IF(ISNUMBER(SEARCH(":",G190)),IF(AND(OR((LEN(G190)-1)=4,(LEN(G190)-1)=5),MID(G190,0+(LEN(G190)-1)-2,1)=":",ISNUMBER(VALUE(MID(G190,1,1))),IF((LEN(G190)-1)=5,ISNUMBER(VALUE(MID(G190,2,1))),TRUE),ISNUMBER(VALUE(MID(G190,0+(LEN(G190)-1)-1,1))),ISNUMBER(VALUE(MID(G190,0+(LEN(G190)-1),1))),VALUE(MID(G190,1,(LEN(G190)-1)-3))&lt;24,VALUE(MID(G190,0+(LEN(G190)-1)-1,2))&lt;60),VALUE(MID(G190,1,(LEN(G190)-1)-3))/24+VALUE(MID(G190,0+(LEN(G190)-1)-1,2))/1440,-1),IF(AND((LEN(G190)-1)&gt;=1,(LEN(G190)-1)&lt;=2,ISNUMBER(VALUE(MID(G190,1,1))),IF((LEN(G190)-1)=2,ISNUMBER(VALUE(MID(G190,2,1))),TRUE),VALUE(MID(G190,1,(LEN(G190)-1)))&lt;24),VALUE(MID(G190,1,(LEN(G190)-1)))/24,-1)),-1)))</x:f>
        <x:v>0.75</x:v>
      </x:c>
      <x:c r="J190" s="72" t="n">
        <x:f>IF(OR(E190="",E190="В"),0,IF(OR(E190=$B$42,E190=$B$43,E190=$B$44,E190=$B$45,E190=$B$46),INDEX($G$42:$G$46,MATCH(E190,$B$42:$B$46,0)),$D$7))</x:f>
        <x:v>30</x:v>
      </x:c>
      <x:c r="K190" s="73" t="n">
        <x:f>IF(OR(L190="",L190="Выходной"),0,IF(L190="Готово",ROUND(24*MOD(I190-H190,1)-J190/60,10),"Проверить"))</x:f>
        <x:v>7.5</x:v>
      </x:c>
      <x:c r="L190" s="74" t="str">
        <x:f>IF(E190="","",IF(C190="","Нет дня",IF(E190="В","Выходной",IF(LEN(TRIM($B$18))=0,"Нет имени",IF(COUNTIFS($B$10:$B$33,$B$18)&gt;1,"Повтор имени",IF(OR(E190=$B$42,E190=$B$43,E190=$B$44,E190=$B$45,E190=$B$46),IF(INDEX($I$42:$I$46,MATCH(E190,$B$42:$B$46,0))="Готово","Готово","Проверьте смену"),IF(OR(IFERROR(SEARCH("-",E190),0)=0,IFERROR(SEARCH("-",E190,SEARCH("-",E190)+1),0)&gt;0),"Нет кода",IF(OR(H190&lt;0,I190&lt;0),"Неверное время",IF(H190=I190,"Начало равно концу",IF(NOT(ISNUMBER($D$7)),"Проверьте перерыв",IF(OR($D$7&lt;0,$D$7&lt;&gt;INT($D$7)),"Проверьте перерыв",IF($D$7&gt;=ROUND(MOD(I190-H190,1)*1440,8),"Перерыв не меньше смены","Готово"))))))))))))</x:f>
        <x:v>Готово</x:v>
      </x:c>
      <x:c r="M190" s="3"/>
      <x:c r="N190" s="3"/>
      <x:c r="O190" s="3"/>
      <x:c r="P190" s="3"/>
      <x:c r="Q190" s="3"/>
      <x:c r="R190" s="3"/>
      <x:c r="S190" s="3"/>
      <x:c r="T190" s="3"/>
      <x:c r="U190" s="3"/>
      <x:c r="V190" s="3"/>
      <x:c r="W190" s="3"/>
      <x:c r="X190" s="3"/>
      <x:c r="Y190" s="3"/>
      <x:c r="Z190" s="3"/>
      <x:c r="AA190" s="3"/>
      <x:c r="AB190" s="3"/>
      <x:c r="AC190" s="3"/>
      <x:c r="AD190" s="3"/>
      <x:c r="AE190" s="3"/>
      <x:c r="AF190" s="3"/>
      <x:c r="AG190" s="3"/>
      <x:c r="AH190" s="3"/>
      <x:c r="AI190" s="3"/>
      <x:c r="AJ190" s="3"/>
      <x:c r="AK190" s="3"/>
    </x:row>
    <x:row r="191" ht="30" customHeight="1">
      <x:c r="A191" s="3"/>
      <x:c r="B191" s="69" t="str">
        <x:f>IF($B$18="","",$B$18)</x:f>
        <x:v>Дина</x:v>
      </x:c>
      <x:c r="C191" s="70" t="n">
        <x:f>IF(O$8="","",O$8)</x:f>
        <x:v>46338</x:v>
      </x:c>
      <x:c r="D191" s="69" t="str">
        <x:f>IF(O18="","",O18)</x:f>
        <x:v>Р</x:v>
      </x:c>
      <x:c r="E191" s="69" t="str">
        <x:f>IFERROR(UPPER(CONCATENATE("",SUBSTITUTE(CONCATENATE("",SUBSTITUTE(CONCATENATE("",SUBSTITUTE(TRIM(CONCATENATE("",D191))," ","")),"–","-")),"—","-"))),CONCATENATE("",D191))</x:f>
        <x:v>Р</x:v>
      </x:c>
      <x:c r="F191" s="69" t="str">
        <x:f>IFERROR(LEFT(CONCATENATE("[",E191),SEARCH("-",E191)),"")</x:f>
      </x:c>
      <x:c r="G191" s="69" t="str">
        <x:f>IFERROR(MID(CONCATENATE(E191,"]"),SEARCH("-",E191)+1,32),"")</x:f>
      </x:c>
      <x:c r="H191" s="71" t="n">
        <x:f>IF(OR(E191="",E191="В"),"",IF(OR(E191=$B$42,E191=$B$43,E191=$B$44,E191=$B$45,E191=$B$46),INDEX($E$42:$E$46,MATCH(E191,$B$42:$B$46,0)),IFERROR(IF(ISNUMBER(SEARCH(":",F191)),IF(AND(OR((LEN(F191)-1)=4,(LEN(F191)-1)=5),MID(F191,1+(LEN(F191)-1)-2,1)=":",ISNUMBER(VALUE(MID(F191,2,1))),IF((LEN(F191)-1)=5,ISNUMBER(VALUE(MID(F191,3,1))),TRUE),ISNUMBER(VALUE(MID(F191,1+(LEN(F191)-1)-1,1))),ISNUMBER(VALUE(MID(F191,1+(LEN(F191)-1),1))),VALUE(MID(F191,2,(LEN(F191)-1)-3))&lt;24,VALUE(MID(F191,1+(LEN(F191)-1)-1,2))&lt;60),VALUE(MID(F191,2,(LEN(F191)-1)-3))/24+VALUE(MID(F191,1+(LEN(F191)-1)-1,2))/1440,-1),IF(AND((LEN(F191)-1)&gt;=1,(LEN(F191)-1)&lt;=2,ISNUMBER(VALUE(MID(F191,2,1))),IF((LEN(F191)-1)=2,ISNUMBER(VALUE(MID(F191,3,1))),TRUE),VALUE(MID(F191,2,(LEN(F191)-1)))&lt;24),VALUE(MID(F191,2,(LEN(F191)-1)))/24,-1)),-1)))</x:f>
        <x:v>0.4166666666666667</x:v>
      </x:c>
      <x:c r="I191" s="71" t="n">
        <x:f>IF(OR(E191="",E191="В"),"",IF(OR(E191=$B$42,E191=$B$43,E191=$B$44,E191=$B$45,E191=$B$46),INDEX($F$42:$F$46,MATCH(E191,$B$42:$B$46,0)),IFERROR(IF(ISNUMBER(SEARCH(":",G191)),IF(AND(OR((LEN(G191)-1)=4,(LEN(G191)-1)=5),MID(G191,0+(LEN(G191)-1)-2,1)=":",ISNUMBER(VALUE(MID(G191,1,1))),IF((LEN(G191)-1)=5,ISNUMBER(VALUE(MID(G191,2,1))),TRUE),ISNUMBER(VALUE(MID(G191,0+(LEN(G191)-1)-1,1))),ISNUMBER(VALUE(MID(G191,0+(LEN(G191)-1),1))),VALUE(MID(G191,1,(LEN(G191)-1)-3))&lt;24,VALUE(MID(G191,0+(LEN(G191)-1)-1,2))&lt;60),VALUE(MID(G191,1,(LEN(G191)-1)-3))/24+VALUE(MID(G191,0+(LEN(G191)-1)-1,2))/1440,-1),IF(AND((LEN(G191)-1)&gt;=1,(LEN(G191)-1)&lt;=2,ISNUMBER(VALUE(MID(G191,1,1))),IF((LEN(G191)-1)=2,ISNUMBER(VALUE(MID(G191,2,1))),TRUE),VALUE(MID(G191,1,(LEN(G191)-1)))&lt;24),VALUE(MID(G191,1,(LEN(G191)-1)))/24,-1)),-1)))</x:f>
        <x:v>0.75</x:v>
      </x:c>
      <x:c r="J191" s="72" t="n">
        <x:f>IF(OR(E191="",E191="В"),0,IF(OR(E191=$B$42,E191=$B$43,E191=$B$44,E191=$B$45,E191=$B$46),INDEX($G$42:$G$46,MATCH(E191,$B$42:$B$46,0)),$D$7))</x:f>
        <x:v>30</x:v>
      </x:c>
      <x:c r="K191" s="73" t="n">
        <x:f>IF(OR(L191="",L191="Выходной"),0,IF(L191="Готово",ROUND(24*MOD(I191-H191,1)-J191/60,10),"Проверить"))</x:f>
        <x:v>7.5</x:v>
      </x:c>
      <x:c r="L191" s="74" t="str">
        <x:f>IF(E191="","",IF(C191="","Нет дня",IF(E191="В","Выходной",IF(LEN(TRIM($B$18))=0,"Нет имени",IF(COUNTIFS($B$10:$B$33,$B$18)&gt;1,"Повтор имени",IF(OR(E191=$B$42,E191=$B$43,E191=$B$44,E191=$B$45,E191=$B$46),IF(INDEX($I$42:$I$46,MATCH(E191,$B$42:$B$46,0))="Готово","Готово","Проверьте смену"),IF(OR(IFERROR(SEARCH("-",E191),0)=0,IFERROR(SEARCH("-",E191,SEARCH("-",E191)+1),0)&gt;0),"Нет кода",IF(OR(H191&lt;0,I191&lt;0),"Неверное время",IF(H191=I191,"Начало равно концу",IF(NOT(ISNUMBER($D$7)),"Проверьте перерыв",IF(OR($D$7&lt;0,$D$7&lt;&gt;INT($D$7)),"Проверьте перерыв",IF($D$7&gt;=ROUND(MOD(I191-H191,1)*1440,8),"Перерыв не меньше смены","Готово"))))))))))))</x:f>
        <x:v>Готово</x:v>
      </x:c>
      <x:c r="M191" s="3"/>
      <x:c r="N191" s="3"/>
      <x:c r="O191" s="3"/>
      <x:c r="P191" s="3"/>
      <x:c r="Q191" s="3"/>
      <x:c r="R191" s="3"/>
      <x:c r="S191" s="3"/>
      <x:c r="T191" s="3"/>
      <x:c r="U191" s="3"/>
      <x:c r="V191" s="3"/>
      <x:c r="W191" s="3"/>
      <x:c r="X191" s="3"/>
      <x:c r="Y191" s="3"/>
      <x:c r="Z191" s="3"/>
      <x:c r="AA191" s="3"/>
      <x:c r="AB191" s="3"/>
      <x:c r="AC191" s="3"/>
      <x:c r="AD191" s="3"/>
      <x:c r="AE191" s="3"/>
      <x:c r="AF191" s="3"/>
      <x:c r="AG191" s="3"/>
      <x:c r="AH191" s="3"/>
      <x:c r="AI191" s="3"/>
      <x:c r="AJ191" s="3"/>
      <x:c r="AK191" s="3"/>
    </x:row>
    <x:row r="192" ht="30" customHeight="1">
      <x:c r="A192" s="3"/>
      <x:c r="B192" s="69" t="str">
        <x:f>IF($B$18="","",$B$18)</x:f>
        <x:v>Дина</x:v>
      </x:c>
      <x:c r="C192" s="70" t="n">
        <x:f>IF(P$8="","",P$8)</x:f>
        <x:v>46339</x:v>
      </x:c>
      <x:c r="D192" s="69" t="str">
        <x:f>IF(P18="","",P18)</x:f>
        <x:v>В</x:v>
      </x:c>
      <x:c r="E192" s="69" t="str">
        <x:f>IFERROR(UPPER(CONCATENATE("",SUBSTITUTE(CONCATENATE("",SUBSTITUTE(CONCATENATE("",SUBSTITUTE(TRIM(CONCATENATE("",D192))," ","")),"–","-")),"—","-"))),CONCATENATE("",D192))</x:f>
        <x:v>В</x:v>
      </x:c>
      <x:c r="F192" s="69" t="str">
        <x:f>IFERROR(LEFT(CONCATENATE("[",E192),SEARCH("-",E192)),"")</x:f>
      </x:c>
      <x:c r="G192" s="69" t="str">
        <x:f>IFERROR(MID(CONCATENATE(E192,"]"),SEARCH("-",E192)+1,32),"")</x:f>
      </x:c>
      <x:c r="H192" s="71" t="str">
        <x:f>IF(OR(E192="",E192="В"),"",IF(OR(E192=$B$42,E192=$B$43,E192=$B$44,E192=$B$45,E192=$B$46),INDEX($E$42:$E$46,MATCH(E192,$B$42:$B$46,0)),IFERROR(IF(ISNUMBER(SEARCH(":",F192)),IF(AND(OR((LEN(F192)-1)=4,(LEN(F192)-1)=5),MID(F192,1+(LEN(F192)-1)-2,1)=":",ISNUMBER(VALUE(MID(F192,2,1))),IF((LEN(F192)-1)=5,ISNUMBER(VALUE(MID(F192,3,1))),TRUE),ISNUMBER(VALUE(MID(F192,1+(LEN(F192)-1)-1,1))),ISNUMBER(VALUE(MID(F192,1+(LEN(F192)-1),1))),VALUE(MID(F192,2,(LEN(F192)-1)-3))&lt;24,VALUE(MID(F192,1+(LEN(F192)-1)-1,2))&lt;60),VALUE(MID(F192,2,(LEN(F192)-1)-3))/24+VALUE(MID(F192,1+(LEN(F192)-1)-1,2))/1440,-1),IF(AND((LEN(F192)-1)&gt;=1,(LEN(F192)-1)&lt;=2,ISNUMBER(VALUE(MID(F192,2,1))),IF((LEN(F192)-1)=2,ISNUMBER(VALUE(MID(F192,3,1))),TRUE),VALUE(MID(F192,2,(LEN(F192)-1)))&lt;24),VALUE(MID(F192,2,(LEN(F192)-1)))/24,-1)),-1)))</x:f>
      </x:c>
      <x:c r="I192" s="71" t="str">
        <x:f>IF(OR(E192="",E192="В"),"",IF(OR(E192=$B$42,E192=$B$43,E192=$B$44,E192=$B$45,E192=$B$46),INDEX($F$42:$F$46,MATCH(E192,$B$42:$B$46,0)),IFERROR(IF(ISNUMBER(SEARCH(":",G192)),IF(AND(OR((LEN(G192)-1)=4,(LEN(G192)-1)=5),MID(G192,0+(LEN(G192)-1)-2,1)=":",ISNUMBER(VALUE(MID(G192,1,1))),IF((LEN(G192)-1)=5,ISNUMBER(VALUE(MID(G192,2,1))),TRUE),ISNUMBER(VALUE(MID(G192,0+(LEN(G192)-1)-1,1))),ISNUMBER(VALUE(MID(G192,0+(LEN(G192)-1),1))),VALUE(MID(G192,1,(LEN(G192)-1)-3))&lt;24,VALUE(MID(G192,0+(LEN(G192)-1)-1,2))&lt;60),VALUE(MID(G192,1,(LEN(G192)-1)-3))/24+VALUE(MID(G192,0+(LEN(G192)-1)-1,2))/1440,-1),IF(AND((LEN(G192)-1)&gt;=1,(LEN(G192)-1)&lt;=2,ISNUMBER(VALUE(MID(G192,1,1))),IF((LEN(G192)-1)=2,ISNUMBER(VALUE(MID(G192,2,1))),TRUE),VALUE(MID(G192,1,(LEN(G192)-1)))&lt;24),VALUE(MID(G192,1,(LEN(G192)-1)))/24,-1)),-1)))</x:f>
      </x:c>
      <x:c r="J192" s="72" t="n">
        <x:f>IF(OR(E192="",E192="В"),0,IF(OR(E192=$B$42,E192=$B$43,E192=$B$44,E192=$B$45,E192=$B$46),INDEX($G$42:$G$46,MATCH(E192,$B$42:$B$46,0)),$D$7))</x:f>
        <x:v>0</x:v>
      </x:c>
      <x:c r="K192" s="73" t="n">
        <x:f>IF(OR(L192="",L192="Выходной"),0,IF(L192="Готово",ROUND(24*MOD(I192-H192,1)-J192/60,10),"Проверить"))</x:f>
        <x:v>0</x:v>
      </x:c>
      <x:c r="L192" s="74" t="str">
        <x:f>IF(E192="","",IF(C192="","Нет дня",IF(E192="В","Выходной",IF(LEN(TRIM($B$18))=0,"Нет имени",IF(COUNTIFS($B$10:$B$33,$B$18)&gt;1,"Повтор имени",IF(OR(E192=$B$42,E192=$B$43,E192=$B$44,E192=$B$45,E192=$B$46),IF(INDEX($I$42:$I$46,MATCH(E192,$B$42:$B$46,0))="Готово","Готово","Проверьте смену"),IF(OR(IFERROR(SEARCH("-",E192),0)=0,IFERROR(SEARCH("-",E192,SEARCH("-",E192)+1),0)&gt;0),"Нет кода",IF(OR(H192&lt;0,I192&lt;0),"Неверное время",IF(H192=I192,"Начало равно концу",IF(NOT(ISNUMBER($D$7)),"Проверьте перерыв",IF(OR($D$7&lt;0,$D$7&lt;&gt;INT($D$7)),"Проверьте перерыв",IF($D$7&gt;=ROUND(MOD(I192-H192,1)*1440,8),"Перерыв не меньше смены","Готово"))))))))))))</x:f>
        <x:v>Выходной</x:v>
      </x:c>
      <x:c r="M192" s="3"/>
      <x:c r="N192" s="3"/>
      <x:c r="O192" s="3"/>
      <x:c r="P192" s="3"/>
      <x:c r="Q192" s="3"/>
      <x:c r="R192" s="3"/>
      <x:c r="S192" s="3"/>
      <x:c r="T192" s="3"/>
      <x:c r="U192" s="3"/>
      <x:c r="V192" s="3"/>
      <x:c r="W192" s="3"/>
      <x:c r="X192" s="3"/>
      <x:c r="Y192" s="3"/>
      <x:c r="Z192" s="3"/>
      <x:c r="AA192" s="3"/>
      <x:c r="AB192" s="3"/>
      <x:c r="AC192" s="3"/>
      <x:c r="AD192" s="3"/>
      <x:c r="AE192" s="3"/>
      <x:c r="AF192" s="3"/>
      <x:c r="AG192" s="3"/>
      <x:c r="AH192" s="3"/>
      <x:c r="AI192" s="3"/>
      <x:c r="AJ192" s="3"/>
      <x:c r="AK192" s="3"/>
    </x:row>
    <x:row r="193" ht="30" customHeight="1">
      <x:c r="A193" s="3"/>
      <x:c r="B193" s="69" t="str">
        <x:f>IF($B$18="","",$B$18)</x:f>
        <x:v>Дина</x:v>
      </x:c>
      <x:c r="C193" s="70" t="n">
        <x:f>IF(Q$8="","",Q$8)</x:f>
        <x:v>46340</x:v>
      </x:c>
      <x:c r="D193" s="69" t="str">
        <x:f>IF(Q18="","",Q18)</x:f>
        <x:v>Р</x:v>
      </x:c>
      <x:c r="E193" s="69" t="str">
        <x:f>IFERROR(UPPER(CONCATENATE("",SUBSTITUTE(CONCATENATE("",SUBSTITUTE(CONCATENATE("",SUBSTITUTE(TRIM(CONCATENATE("",D193))," ","")),"–","-")),"—","-"))),CONCATENATE("",D193))</x:f>
        <x:v>Р</x:v>
      </x:c>
      <x:c r="F193" s="69" t="str">
        <x:f>IFERROR(LEFT(CONCATENATE("[",E193),SEARCH("-",E193)),"")</x:f>
      </x:c>
      <x:c r="G193" s="69" t="str">
        <x:f>IFERROR(MID(CONCATENATE(E193,"]"),SEARCH("-",E193)+1,32),"")</x:f>
      </x:c>
      <x:c r="H193" s="71" t="n">
        <x:f>IF(OR(E193="",E193="В"),"",IF(OR(E193=$B$42,E193=$B$43,E193=$B$44,E193=$B$45,E193=$B$46),INDEX($E$42:$E$46,MATCH(E193,$B$42:$B$46,0)),IFERROR(IF(ISNUMBER(SEARCH(":",F193)),IF(AND(OR((LEN(F193)-1)=4,(LEN(F193)-1)=5),MID(F193,1+(LEN(F193)-1)-2,1)=":",ISNUMBER(VALUE(MID(F193,2,1))),IF((LEN(F193)-1)=5,ISNUMBER(VALUE(MID(F193,3,1))),TRUE),ISNUMBER(VALUE(MID(F193,1+(LEN(F193)-1)-1,1))),ISNUMBER(VALUE(MID(F193,1+(LEN(F193)-1),1))),VALUE(MID(F193,2,(LEN(F193)-1)-3))&lt;24,VALUE(MID(F193,1+(LEN(F193)-1)-1,2))&lt;60),VALUE(MID(F193,2,(LEN(F193)-1)-3))/24+VALUE(MID(F193,1+(LEN(F193)-1)-1,2))/1440,-1),IF(AND((LEN(F193)-1)&gt;=1,(LEN(F193)-1)&lt;=2,ISNUMBER(VALUE(MID(F193,2,1))),IF((LEN(F193)-1)=2,ISNUMBER(VALUE(MID(F193,3,1))),TRUE),VALUE(MID(F193,2,(LEN(F193)-1)))&lt;24),VALUE(MID(F193,2,(LEN(F193)-1)))/24,-1)),-1)))</x:f>
        <x:v>0.4166666666666667</x:v>
      </x:c>
      <x:c r="I193" s="71" t="n">
        <x:f>IF(OR(E193="",E193="В"),"",IF(OR(E193=$B$42,E193=$B$43,E193=$B$44,E193=$B$45,E193=$B$46),INDEX($F$42:$F$46,MATCH(E193,$B$42:$B$46,0)),IFERROR(IF(ISNUMBER(SEARCH(":",G193)),IF(AND(OR((LEN(G193)-1)=4,(LEN(G193)-1)=5),MID(G193,0+(LEN(G193)-1)-2,1)=":",ISNUMBER(VALUE(MID(G193,1,1))),IF((LEN(G193)-1)=5,ISNUMBER(VALUE(MID(G193,2,1))),TRUE),ISNUMBER(VALUE(MID(G193,0+(LEN(G193)-1)-1,1))),ISNUMBER(VALUE(MID(G193,0+(LEN(G193)-1),1))),VALUE(MID(G193,1,(LEN(G193)-1)-3))&lt;24,VALUE(MID(G193,0+(LEN(G193)-1)-1,2))&lt;60),VALUE(MID(G193,1,(LEN(G193)-1)-3))/24+VALUE(MID(G193,0+(LEN(G193)-1)-1,2))/1440,-1),IF(AND((LEN(G193)-1)&gt;=1,(LEN(G193)-1)&lt;=2,ISNUMBER(VALUE(MID(G193,1,1))),IF((LEN(G193)-1)=2,ISNUMBER(VALUE(MID(G193,2,1))),TRUE),VALUE(MID(G193,1,(LEN(G193)-1)))&lt;24),VALUE(MID(G193,1,(LEN(G193)-1)))/24,-1)),-1)))</x:f>
        <x:v>0.75</x:v>
      </x:c>
      <x:c r="J193" s="72" t="n">
        <x:f>IF(OR(E193="",E193="В"),0,IF(OR(E193=$B$42,E193=$B$43,E193=$B$44,E193=$B$45,E193=$B$46),INDEX($G$42:$G$46,MATCH(E193,$B$42:$B$46,0)),$D$7))</x:f>
        <x:v>30</x:v>
      </x:c>
      <x:c r="K193" s="73" t="n">
        <x:f>IF(OR(L193="",L193="Выходной"),0,IF(L193="Готово",ROUND(24*MOD(I193-H193,1)-J193/60,10),"Проверить"))</x:f>
        <x:v>7.5</x:v>
      </x:c>
      <x:c r="L193" s="74" t="str">
        <x:f>IF(E193="","",IF(C193="","Нет дня",IF(E193="В","Выходной",IF(LEN(TRIM($B$18))=0,"Нет имени",IF(COUNTIFS($B$10:$B$33,$B$18)&gt;1,"Повтор имени",IF(OR(E193=$B$42,E193=$B$43,E193=$B$44,E193=$B$45,E193=$B$46),IF(INDEX($I$42:$I$46,MATCH(E193,$B$42:$B$46,0))="Готово","Готово","Проверьте смену"),IF(OR(IFERROR(SEARCH("-",E193),0)=0,IFERROR(SEARCH("-",E193,SEARCH("-",E193)+1),0)&gt;0),"Нет кода",IF(OR(H193&lt;0,I193&lt;0),"Неверное время",IF(H193=I193,"Начало равно концу",IF(NOT(ISNUMBER($D$7)),"Проверьте перерыв",IF(OR($D$7&lt;0,$D$7&lt;&gt;INT($D$7)),"Проверьте перерыв",IF($D$7&gt;=ROUND(MOD(I193-H193,1)*1440,8),"Перерыв не меньше смены","Готово"))))))))))))</x:f>
        <x:v>Готово</x:v>
      </x:c>
      <x:c r="M193" s="3"/>
      <x:c r="N193" s="3"/>
      <x:c r="O193" s="3"/>
      <x:c r="P193" s="3"/>
      <x:c r="Q193" s="3"/>
      <x:c r="R193" s="3"/>
      <x:c r="S193" s="3"/>
      <x:c r="T193" s="3"/>
      <x:c r="U193" s="3"/>
      <x:c r="V193" s="3"/>
      <x:c r="W193" s="3"/>
      <x:c r="X193" s="3"/>
      <x:c r="Y193" s="3"/>
      <x:c r="Z193" s="3"/>
      <x:c r="AA193" s="3"/>
      <x:c r="AB193" s="3"/>
      <x:c r="AC193" s="3"/>
      <x:c r="AD193" s="3"/>
      <x:c r="AE193" s="3"/>
      <x:c r="AF193" s="3"/>
      <x:c r="AG193" s="3"/>
      <x:c r="AH193" s="3"/>
      <x:c r="AI193" s="3"/>
      <x:c r="AJ193" s="3"/>
      <x:c r="AK193" s="3"/>
    </x:row>
    <x:row r="194" ht="30" customHeight="1">
      <x:c r="A194" s="3"/>
      <x:c r="B194" s="69" t="str">
        <x:f>IF($B$18="","",$B$18)</x:f>
        <x:v>Дина</x:v>
      </x:c>
      <x:c r="C194" s="70" t="n">
        <x:f>IF(R$8="","",R$8)</x:f>
        <x:v>46341</x:v>
      </x:c>
      <x:c r="D194" s="69" t="str">
        <x:f>IF(R18="","",R18)</x:f>
        <x:v>В</x:v>
      </x:c>
      <x:c r="E194" s="69" t="str">
        <x:f>IFERROR(UPPER(CONCATENATE("",SUBSTITUTE(CONCATENATE("",SUBSTITUTE(CONCATENATE("",SUBSTITUTE(TRIM(CONCATENATE("",D194))," ","")),"–","-")),"—","-"))),CONCATENATE("",D194))</x:f>
        <x:v>В</x:v>
      </x:c>
      <x:c r="F194" s="69" t="str">
        <x:f>IFERROR(LEFT(CONCATENATE("[",E194),SEARCH("-",E194)),"")</x:f>
      </x:c>
      <x:c r="G194" s="69" t="str">
        <x:f>IFERROR(MID(CONCATENATE(E194,"]"),SEARCH("-",E194)+1,32),"")</x:f>
      </x:c>
      <x:c r="H194" s="71" t="str">
        <x:f>IF(OR(E194="",E194="В"),"",IF(OR(E194=$B$42,E194=$B$43,E194=$B$44,E194=$B$45,E194=$B$46),INDEX($E$42:$E$46,MATCH(E194,$B$42:$B$46,0)),IFERROR(IF(ISNUMBER(SEARCH(":",F194)),IF(AND(OR((LEN(F194)-1)=4,(LEN(F194)-1)=5),MID(F194,1+(LEN(F194)-1)-2,1)=":",ISNUMBER(VALUE(MID(F194,2,1))),IF((LEN(F194)-1)=5,ISNUMBER(VALUE(MID(F194,3,1))),TRUE),ISNUMBER(VALUE(MID(F194,1+(LEN(F194)-1)-1,1))),ISNUMBER(VALUE(MID(F194,1+(LEN(F194)-1),1))),VALUE(MID(F194,2,(LEN(F194)-1)-3))&lt;24,VALUE(MID(F194,1+(LEN(F194)-1)-1,2))&lt;60),VALUE(MID(F194,2,(LEN(F194)-1)-3))/24+VALUE(MID(F194,1+(LEN(F194)-1)-1,2))/1440,-1),IF(AND((LEN(F194)-1)&gt;=1,(LEN(F194)-1)&lt;=2,ISNUMBER(VALUE(MID(F194,2,1))),IF((LEN(F194)-1)=2,ISNUMBER(VALUE(MID(F194,3,1))),TRUE),VALUE(MID(F194,2,(LEN(F194)-1)))&lt;24),VALUE(MID(F194,2,(LEN(F194)-1)))/24,-1)),-1)))</x:f>
      </x:c>
      <x:c r="I194" s="71" t="str">
        <x:f>IF(OR(E194="",E194="В"),"",IF(OR(E194=$B$42,E194=$B$43,E194=$B$44,E194=$B$45,E194=$B$46),INDEX($F$42:$F$46,MATCH(E194,$B$42:$B$46,0)),IFERROR(IF(ISNUMBER(SEARCH(":",G194)),IF(AND(OR((LEN(G194)-1)=4,(LEN(G194)-1)=5),MID(G194,0+(LEN(G194)-1)-2,1)=":",ISNUMBER(VALUE(MID(G194,1,1))),IF((LEN(G194)-1)=5,ISNUMBER(VALUE(MID(G194,2,1))),TRUE),ISNUMBER(VALUE(MID(G194,0+(LEN(G194)-1)-1,1))),ISNUMBER(VALUE(MID(G194,0+(LEN(G194)-1),1))),VALUE(MID(G194,1,(LEN(G194)-1)-3))&lt;24,VALUE(MID(G194,0+(LEN(G194)-1)-1,2))&lt;60),VALUE(MID(G194,1,(LEN(G194)-1)-3))/24+VALUE(MID(G194,0+(LEN(G194)-1)-1,2))/1440,-1),IF(AND((LEN(G194)-1)&gt;=1,(LEN(G194)-1)&lt;=2,ISNUMBER(VALUE(MID(G194,1,1))),IF((LEN(G194)-1)=2,ISNUMBER(VALUE(MID(G194,2,1))),TRUE),VALUE(MID(G194,1,(LEN(G194)-1)))&lt;24),VALUE(MID(G194,1,(LEN(G194)-1)))/24,-1)),-1)))</x:f>
      </x:c>
      <x:c r="J194" s="72" t="n">
        <x:f>IF(OR(E194="",E194="В"),0,IF(OR(E194=$B$42,E194=$B$43,E194=$B$44,E194=$B$45,E194=$B$46),INDEX($G$42:$G$46,MATCH(E194,$B$42:$B$46,0)),$D$7))</x:f>
        <x:v>0</x:v>
      </x:c>
      <x:c r="K194" s="73" t="n">
        <x:f>IF(OR(L194="",L194="Выходной"),0,IF(L194="Готово",ROUND(24*MOD(I194-H194,1)-J194/60,10),"Проверить"))</x:f>
        <x:v>0</x:v>
      </x:c>
      <x:c r="L194" s="74" t="str">
        <x:f>IF(E194="","",IF(C194="","Нет дня",IF(E194="В","Выходной",IF(LEN(TRIM($B$18))=0,"Нет имени",IF(COUNTIFS($B$10:$B$33,$B$18)&gt;1,"Повтор имени",IF(OR(E194=$B$42,E194=$B$43,E194=$B$44,E194=$B$45,E194=$B$46),IF(INDEX($I$42:$I$46,MATCH(E194,$B$42:$B$46,0))="Готово","Готово","Проверьте смену"),IF(OR(IFERROR(SEARCH("-",E194),0)=0,IFERROR(SEARCH("-",E194,SEARCH("-",E194)+1),0)&gt;0),"Нет кода",IF(OR(H194&lt;0,I194&lt;0),"Неверное время",IF(H194=I194,"Начало равно концу",IF(NOT(ISNUMBER($D$7)),"Проверьте перерыв",IF(OR($D$7&lt;0,$D$7&lt;&gt;INT($D$7)),"Проверьте перерыв",IF($D$7&gt;=ROUND(MOD(I194-H194,1)*1440,8),"Перерыв не меньше смены","Готово"))))))))))))</x:f>
        <x:v>Выходной</x:v>
      </x:c>
      <x:c r="M194" s="3"/>
      <x:c r="N194" s="3"/>
      <x:c r="O194" s="3"/>
      <x:c r="P194" s="3"/>
      <x:c r="Q194" s="3"/>
      <x:c r="R194" s="3"/>
      <x:c r="S194" s="3"/>
      <x:c r="T194" s="3"/>
      <x:c r="U194" s="3"/>
      <x:c r="V194" s="3"/>
      <x:c r="W194" s="3"/>
      <x:c r="X194" s="3"/>
      <x:c r="Y194" s="3"/>
      <x:c r="Z194" s="3"/>
      <x:c r="AA194" s="3"/>
      <x:c r="AB194" s="3"/>
      <x:c r="AC194" s="3"/>
      <x:c r="AD194" s="3"/>
      <x:c r="AE194" s="3"/>
      <x:c r="AF194" s="3"/>
      <x:c r="AG194" s="3"/>
      <x:c r="AH194" s="3"/>
      <x:c r="AI194" s="3"/>
      <x:c r="AJ194" s="3"/>
      <x:c r="AK194" s="3"/>
    </x:row>
    <x:row r="195" ht="30" customHeight="1">
      <x:c r="A195" s="3"/>
      <x:c r="B195" s="69" t="str">
        <x:f>IF($B$18="","",$B$18)</x:f>
        <x:v>Дина</x:v>
      </x:c>
      <x:c r="C195" s="70" t="n">
        <x:f>IF(S$8="","",S$8)</x:f>
        <x:v>46342</x:v>
      </x:c>
      <x:c r="D195" s="69" t="str">
        <x:f>IF(S18="","",S18)</x:f>
        <x:v>Р</x:v>
      </x:c>
      <x:c r="E195" s="69" t="str">
        <x:f>IFERROR(UPPER(CONCATENATE("",SUBSTITUTE(CONCATENATE("",SUBSTITUTE(CONCATENATE("",SUBSTITUTE(TRIM(CONCATENATE("",D195))," ","")),"–","-")),"—","-"))),CONCATENATE("",D195))</x:f>
        <x:v>Р</x:v>
      </x:c>
      <x:c r="F195" s="69" t="str">
        <x:f>IFERROR(LEFT(CONCATENATE("[",E195),SEARCH("-",E195)),"")</x:f>
      </x:c>
      <x:c r="G195" s="69" t="str">
        <x:f>IFERROR(MID(CONCATENATE(E195,"]"),SEARCH("-",E195)+1,32),"")</x:f>
      </x:c>
      <x:c r="H195" s="71" t="n">
        <x:f>IF(OR(E195="",E195="В"),"",IF(OR(E195=$B$42,E195=$B$43,E195=$B$44,E195=$B$45,E195=$B$46),INDEX($E$42:$E$46,MATCH(E195,$B$42:$B$46,0)),IFERROR(IF(ISNUMBER(SEARCH(":",F195)),IF(AND(OR((LEN(F195)-1)=4,(LEN(F195)-1)=5),MID(F195,1+(LEN(F195)-1)-2,1)=":",ISNUMBER(VALUE(MID(F195,2,1))),IF((LEN(F195)-1)=5,ISNUMBER(VALUE(MID(F195,3,1))),TRUE),ISNUMBER(VALUE(MID(F195,1+(LEN(F195)-1)-1,1))),ISNUMBER(VALUE(MID(F195,1+(LEN(F195)-1),1))),VALUE(MID(F195,2,(LEN(F195)-1)-3))&lt;24,VALUE(MID(F195,1+(LEN(F195)-1)-1,2))&lt;60),VALUE(MID(F195,2,(LEN(F195)-1)-3))/24+VALUE(MID(F195,1+(LEN(F195)-1)-1,2))/1440,-1),IF(AND((LEN(F195)-1)&gt;=1,(LEN(F195)-1)&lt;=2,ISNUMBER(VALUE(MID(F195,2,1))),IF((LEN(F195)-1)=2,ISNUMBER(VALUE(MID(F195,3,1))),TRUE),VALUE(MID(F195,2,(LEN(F195)-1)))&lt;24),VALUE(MID(F195,2,(LEN(F195)-1)))/24,-1)),-1)))</x:f>
        <x:v>0.4166666666666667</x:v>
      </x:c>
      <x:c r="I195" s="71" t="n">
        <x:f>IF(OR(E195="",E195="В"),"",IF(OR(E195=$B$42,E195=$B$43,E195=$B$44,E195=$B$45,E195=$B$46),INDEX($F$42:$F$46,MATCH(E195,$B$42:$B$46,0)),IFERROR(IF(ISNUMBER(SEARCH(":",G195)),IF(AND(OR((LEN(G195)-1)=4,(LEN(G195)-1)=5),MID(G195,0+(LEN(G195)-1)-2,1)=":",ISNUMBER(VALUE(MID(G195,1,1))),IF((LEN(G195)-1)=5,ISNUMBER(VALUE(MID(G195,2,1))),TRUE),ISNUMBER(VALUE(MID(G195,0+(LEN(G195)-1)-1,1))),ISNUMBER(VALUE(MID(G195,0+(LEN(G195)-1),1))),VALUE(MID(G195,1,(LEN(G195)-1)-3))&lt;24,VALUE(MID(G195,0+(LEN(G195)-1)-1,2))&lt;60),VALUE(MID(G195,1,(LEN(G195)-1)-3))/24+VALUE(MID(G195,0+(LEN(G195)-1)-1,2))/1440,-1),IF(AND((LEN(G195)-1)&gt;=1,(LEN(G195)-1)&lt;=2,ISNUMBER(VALUE(MID(G195,1,1))),IF((LEN(G195)-1)=2,ISNUMBER(VALUE(MID(G195,2,1))),TRUE),VALUE(MID(G195,1,(LEN(G195)-1)))&lt;24),VALUE(MID(G195,1,(LEN(G195)-1)))/24,-1)),-1)))</x:f>
        <x:v>0.75</x:v>
      </x:c>
      <x:c r="J195" s="72" t="n">
        <x:f>IF(OR(E195="",E195="В"),0,IF(OR(E195=$B$42,E195=$B$43,E195=$B$44,E195=$B$45,E195=$B$46),INDEX($G$42:$G$46,MATCH(E195,$B$42:$B$46,0)),$D$7))</x:f>
        <x:v>30</x:v>
      </x:c>
      <x:c r="K195" s="73" t="n">
        <x:f>IF(OR(L195="",L195="Выходной"),0,IF(L195="Готово",ROUND(24*MOD(I195-H195,1)-J195/60,10),"Проверить"))</x:f>
        <x:v>7.5</x:v>
      </x:c>
      <x:c r="L195" s="74" t="str">
        <x:f>IF(E195="","",IF(C195="","Нет дня",IF(E195="В","Выходной",IF(LEN(TRIM($B$18))=0,"Нет имени",IF(COUNTIFS($B$10:$B$33,$B$18)&gt;1,"Повтор имени",IF(OR(E195=$B$42,E195=$B$43,E195=$B$44,E195=$B$45,E195=$B$46),IF(INDEX($I$42:$I$46,MATCH(E195,$B$42:$B$46,0))="Готово","Готово","Проверьте смену"),IF(OR(IFERROR(SEARCH("-",E195),0)=0,IFERROR(SEARCH("-",E195,SEARCH("-",E195)+1),0)&gt;0),"Нет кода",IF(OR(H195&lt;0,I195&lt;0),"Неверное время",IF(H195=I195,"Начало равно концу",IF(NOT(ISNUMBER($D$7)),"Проверьте перерыв",IF(OR($D$7&lt;0,$D$7&lt;&gt;INT($D$7)),"Проверьте перерыв",IF($D$7&gt;=ROUND(MOD(I195-H195,1)*1440,8),"Перерыв не меньше смены","Готово"))))))))))))</x:f>
        <x:v>Готово</x:v>
      </x:c>
      <x:c r="M195" s="3"/>
      <x:c r="N195" s="3"/>
      <x:c r="O195" s="3"/>
      <x:c r="P195" s="3"/>
      <x:c r="Q195" s="3"/>
      <x:c r="R195" s="3"/>
      <x:c r="S195" s="3"/>
      <x:c r="T195" s="3"/>
      <x:c r="U195" s="3"/>
      <x:c r="V195" s="3"/>
      <x:c r="W195" s="3"/>
      <x:c r="X195" s="3"/>
      <x:c r="Y195" s="3"/>
      <x:c r="Z195" s="3"/>
      <x:c r="AA195" s="3"/>
      <x:c r="AB195" s="3"/>
      <x:c r="AC195" s="3"/>
      <x:c r="AD195" s="3"/>
      <x:c r="AE195" s="3"/>
      <x:c r="AF195" s="3"/>
      <x:c r="AG195" s="3"/>
      <x:c r="AH195" s="3"/>
      <x:c r="AI195" s="3"/>
      <x:c r="AJ195" s="3"/>
      <x:c r="AK195" s="3"/>
    </x:row>
    <x:row r="196" ht="30" customHeight="1">
      <x:c r="A196" s="3"/>
      <x:c r="B196" s="69" t="str">
        <x:f>IF($B$18="","",$B$18)</x:f>
        <x:v>Дина</x:v>
      </x:c>
      <x:c r="C196" s="70" t="n">
        <x:f>IF(T$8="","",T$8)</x:f>
        <x:v>46343</x:v>
      </x:c>
      <x:c r="D196" s="69" t="str">
        <x:f>IF(T18="","",T18)</x:f>
        <x:v>Р</x:v>
      </x:c>
      <x:c r="E196" s="69" t="str">
        <x:f>IFERROR(UPPER(CONCATENATE("",SUBSTITUTE(CONCATENATE("",SUBSTITUTE(CONCATENATE("",SUBSTITUTE(TRIM(CONCATENATE("",D196))," ","")),"–","-")),"—","-"))),CONCATENATE("",D196))</x:f>
        <x:v>Р</x:v>
      </x:c>
      <x:c r="F196" s="69" t="str">
        <x:f>IFERROR(LEFT(CONCATENATE("[",E196),SEARCH("-",E196)),"")</x:f>
      </x:c>
      <x:c r="G196" s="69" t="str">
        <x:f>IFERROR(MID(CONCATENATE(E196,"]"),SEARCH("-",E196)+1,32),"")</x:f>
      </x:c>
      <x:c r="H196" s="71" t="n">
        <x:f>IF(OR(E196="",E196="В"),"",IF(OR(E196=$B$42,E196=$B$43,E196=$B$44,E196=$B$45,E196=$B$46),INDEX($E$42:$E$46,MATCH(E196,$B$42:$B$46,0)),IFERROR(IF(ISNUMBER(SEARCH(":",F196)),IF(AND(OR((LEN(F196)-1)=4,(LEN(F196)-1)=5),MID(F196,1+(LEN(F196)-1)-2,1)=":",ISNUMBER(VALUE(MID(F196,2,1))),IF((LEN(F196)-1)=5,ISNUMBER(VALUE(MID(F196,3,1))),TRUE),ISNUMBER(VALUE(MID(F196,1+(LEN(F196)-1)-1,1))),ISNUMBER(VALUE(MID(F196,1+(LEN(F196)-1),1))),VALUE(MID(F196,2,(LEN(F196)-1)-3))&lt;24,VALUE(MID(F196,1+(LEN(F196)-1)-1,2))&lt;60),VALUE(MID(F196,2,(LEN(F196)-1)-3))/24+VALUE(MID(F196,1+(LEN(F196)-1)-1,2))/1440,-1),IF(AND((LEN(F196)-1)&gt;=1,(LEN(F196)-1)&lt;=2,ISNUMBER(VALUE(MID(F196,2,1))),IF((LEN(F196)-1)=2,ISNUMBER(VALUE(MID(F196,3,1))),TRUE),VALUE(MID(F196,2,(LEN(F196)-1)))&lt;24),VALUE(MID(F196,2,(LEN(F196)-1)))/24,-1)),-1)))</x:f>
        <x:v>0.4166666666666667</x:v>
      </x:c>
      <x:c r="I196" s="71" t="n">
        <x:f>IF(OR(E196="",E196="В"),"",IF(OR(E196=$B$42,E196=$B$43,E196=$B$44,E196=$B$45,E196=$B$46),INDEX($F$42:$F$46,MATCH(E196,$B$42:$B$46,0)),IFERROR(IF(ISNUMBER(SEARCH(":",G196)),IF(AND(OR((LEN(G196)-1)=4,(LEN(G196)-1)=5),MID(G196,0+(LEN(G196)-1)-2,1)=":",ISNUMBER(VALUE(MID(G196,1,1))),IF((LEN(G196)-1)=5,ISNUMBER(VALUE(MID(G196,2,1))),TRUE),ISNUMBER(VALUE(MID(G196,0+(LEN(G196)-1)-1,1))),ISNUMBER(VALUE(MID(G196,0+(LEN(G196)-1),1))),VALUE(MID(G196,1,(LEN(G196)-1)-3))&lt;24,VALUE(MID(G196,0+(LEN(G196)-1)-1,2))&lt;60),VALUE(MID(G196,1,(LEN(G196)-1)-3))/24+VALUE(MID(G196,0+(LEN(G196)-1)-1,2))/1440,-1),IF(AND((LEN(G196)-1)&gt;=1,(LEN(G196)-1)&lt;=2,ISNUMBER(VALUE(MID(G196,1,1))),IF((LEN(G196)-1)=2,ISNUMBER(VALUE(MID(G196,2,1))),TRUE),VALUE(MID(G196,1,(LEN(G196)-1)))&lt;24),VALUE(MID(G196,1,(LEN(G196)-1)))/24,-1)),-1)))</x:f>
        <x:v>0.75</x:v>
      </x:c>
      <x:c r="J196" s="72" t="n">
        <x:f>IF(OR(E196="",E196="В"),0,IF(OR(E196=$B$42,E196=$B$43,E196=$B$44,E196=$B$45,E196=$B$46),INDEX($G$42:$G$46,MATCH(E196,$B$42:$B$46,0)),$D$7))</x:f>
        <x:v>30</x:v>
      </x:c>
      <x:c r="K196" s="73" t="n">
        <x:f>IF(OR(L196="",L196="Выходной"),0,IF(L196="Готово",ROUND(24*MOD(I196-H196,1)-J196/60,10),"Проверить"))</x:f>
        <x:v>7.5</x:v>
      </x:c>
      <x:c r="L196" s="74" t="str">
        <x:f>IF(E196="","",IF(C196="","Нет дня",IF(E196="В","Выходной",IF(LEN(TRIM($B$18))=0,"Нет имени",IF(COUNTIFS($B$10:$B$33,$B$18)&gt;1,"Повтор имени",IF(OR(E196=$B$42,E196=$B$43,E196=$B$44,E196=$B$45,E196=$B$46),IF(INDEX($I$42:$I$46,MATCH(E196,$B$42:$B$46,0))="Готово","Готово","Проверьте смену"),IF(OR(IFERROR(SEARCH("-",E196),0)=0,IFERROR(SEARCH("-",E196,SEARCH("-",E196)+1),0)&gt;0),"Нет кода",IF(OR(H196&lt;0,I196&lt;0),"Неверное время",IF(H196=I196,"Начало равно концу",IF(NOT(ISNUMBER($D$7)),"Проверьте перерыв",IF(OR($D$7&lt;0,$D$7&lt;&gt;INT($D$7)),"Проверьте перерыв",IF($D$7&gt;=ROUND(MOD(I196-H196,1)*1440,8),"Перерыв не меньше смены","Готово"))))))))))))</x:f>
        <x:v>Готово</x:v>
      </x:c>
      <x:c r="M196" s="3"/>
      <x:c r="N196" s="3"/>
      <x:c r="O196" s="3"/>
      <x:c r="P196" s="3"/>
      <x:c r="Q196" s="3"/>
      <x:c r="R196" s="3"/>
      <x:c r="S196" s="3"/>
      <x:c r="T196" s="3"/>
      <x:c r="U196" s="3"/>
      <x:c r="V196" s="3"/>
      <x:c r="W196" s="3"/>
      <x:c r="X196" s="3"/>
      <x:c r="Y196" s="3"/>
      <x:c r="Z196" s="3"/>
      <x:c r="AA196" s="3"/>
      <x:c r="AB196" s="3"/>
      <x:c r="AC196" s="3"/>
      <x:c r="AD196" s="3"/>
      <x:c r="AE196" s="3"/>
      <x:c r="AF196" s="3"/>
      <x:c r="AG196" s="3"/>
      <x:c r="AH196" s="3"/>
      <x:c r="AI196" s="3"/>
      <x:c r="AJ196" s="3"/>
      <x:c r="AK196" s="3"/>
    </x:row>
    <x:row r="197" ht="30" customHeight="1">
      <x:c r="A197" s="3"/>
      <x:c r="B197" s="69" t="str">
        <x:f>IF($B$18="","",$B$18)</x:f>
        <x:v>Дина</x:v>
      </x:c>
      <x:c r="C197" s="70" t="n">
        <x:f>IF(U$8="","",U$8)</x:f>
        <x:v>46344</x:v>
      </x:c>
      <x:c r="D197" s="69" t="str">
        <x:f>IF(U18="","",U18)</x:f>
        <x:v>Р</x:v>
      </x:c>
      <x:c r="E197" s="69" t="str">
        <x:f>IFERROR(UPPER(CONCATENATE("",SUBSTITUTE(CONCATENATE("",SUBSTITUTE(CONCATENATE("",SUBSTITUTE(TRIM(CONCATENATE("",D197))," ","")),"–","-")),"—","-"))),CONCATENATE("",D197))</x:f>
        <x:v>Р</x:v>
      </x:c>
      <x:c r="F197" s="69" t="str">
        <x:f>IFERROR(LEFT(CONCATENATE("[",E197),SEARCH("-",E197)),"")</x:f>
      </x:c>
      <x:c r="G197" s="69" t="str">
        <x:f>IFERROR(MID(CONCATENATE(E197,"]"),SEARCH("-",E197)+1,32),"")</x:f>
      </x:c>
      <x:c r="H197" s="71" t="n">
        <x:f>IF(OR(E197="",E197="В"),"",IF(OR(E197=$B$42,E197=$B$43,E197=$B$44,E197=$B$45,E197=$B$46),INDEX($E$42:$E$46,MATCH(E197,$B$42:$B$46,0)),IFERROR(IF(ISNUMBER(SEARCH(":",F197)),IF(AND(OR((LEN(F197)-1)=4,(LEN(F197)-1)=5),MID(F197,1+(LEN(F197)-1)-2,1)=":",ISNUMBER(VALUE(MID(F197,2,1))),IF((LEN(F197)-1)=5,ISNUMBER(VALUE(MID(F197,3,1))),TRUE),ISNUMBER(VALUE(MID(F197,1+(LEN(F197)-1)-1,1))),ISNUMBER(VALUE(MID(F197,1+(LEN(F197)-1),1))),VALUE(MID(F197,2,(LEN(F197)-1)-3))&lt;24,VALUE(MID(F197,1+(LEN(F197)-1)-1,2))&lt;60),VALUE(MID(F197,2,(LEN(F197)-1)-3))/24+VALUE(MID(F197,1+(LEN(F197)-1)-1,2))/1440,-1),IF(AND((LEN(F197)-1)&gt;=1,(LEN(F197)-1)&lt;=2,ISNUMBER(VALUE(MID(F197,2,1))),IF((LEN(F197)-1)=2,ISNUMBER(VALUE(MID(F197,3,1))),TRUE),VALUE(MID(F197,2,(LEN(F197)-1)))&lt;24),VALUE(MID(F197,2,(LEN(F197)-1)))/24,-1)),-1)))</x:f>
        <x:v>0.4166666666666667</x:v>
      </x:c>
      <x:c r="I197" s="71" t="n">
        <x:f>IF(OR(E197="",E197="В"),"",IF(OR(E197=$B$42,E197=$B$43,E197=$B$44,E197=$B$45,E197=$B$46),INDEX($F$42:$F$46,MATCH(E197,$B$42:$B$46,0)),IFERROR(IF(ISNUMBER(SEARCH(":",G197)),IF(AND(OR((LEN(G197)-1)=4,(LEN(G197)-1)=5),MID(G197,0+(LEN(G197)-1)-2,1)=":",ISNUMBER(VALUE(MID(G197,1,1))),IF((LEN(G197)-1)=5,ISNUMBER(VALUE(MID(G197,2,1))),TRUE),ISNUMBER(VALUE(MID(G197,0+(LEN(G197)-1)-1,1))),ISNUMBER(VALUE(MID(G197,0+(LEN(G197)-1),1))),VALUE(MID(G197,1,(LEN(G197)-1)-3))&lt;24,VALUE(MID(G197,0+(LEN(G197)-1)-1,2))&lt;60),VALUE(MID(G197,1,(LEN(G197)-1)-3))/24+VALUE(MID(G197,0+(LEN(G197)-1)-1,2))/1440,-1),IF(AND((LEN(G197)-1)&gt;=1,(LEN(G197)-1)&lt;=2,ISNUMBER(VALUE(MID(G197,1,1))),IF((LEN(G197)-1)=2,ISNUMBER(VALUE(MID(G197,2,1))),TRUE),VALUE(MID(G197,1,(LEN(G197)-1)))&lt;24),VALUE(MID(G197,1,(LEN(G197)-1)))/24,-1)),-1)))</x:f>
        <x:v>0.75</x:v>
      </x:c>
      <x:c r="J197" s="72" t="n">
        <x:f>IF(OR(E197="",E197="В"),0,IF(OR(E197=$B$42,E197=$B$43,E197=$B$44,E197=$B$45,E197=$B$46),INDEX($G$42:$G$46,MATCH(E197,$B$42:$B$46,0)),$D$7))</x:f>
        <x:v>30</x:v>
      </x:c>
      <x:c r="K197" s="73" t="n">
        <x:f>IF(OR(L197="",L197="Выходной"),0,IF(L197="Готово",ROUND(24*MOD(I197-H197,1)-J197/60,10),"Проверить"))</x:f>
        <x:v>7.5</x:v>
      </x:c>
      <x:c r="L197" s="74" t="str">
        <x:f>IF(E197="","",IF(C197="","Нет дня",IF(E197="В","Выходной",IF(LEN(TRIM($B$18))=0,"Нет имени",IF(COUNTIFS($B$10:$B$33,$B$18)&gt;1,"Повтор имени",IF(OR(E197=$B$42,E197=$B$43,E197=$B$44,E197=$B$45,E197=$B$46),IF(INDEX($I$42:$I$46,MATCH(E197,$B$42:$B$46,0))="Готово","Готово","Проверьте смену"),IF(OR(IFERROR(SEARCH("-",E197),0)=0,IFERROR(SEARCH("-",E197,SEARCH("-",E197)+1),0)&gt;0),"Нет кода",IF(OR(H197&lt;0,I197&lt;0),"Неверное время",IF(H197=I197,"Начало равно концу",IF(NOT(ISNUMBER($D$7)),"Проверьте перерыв",IF(OR($D$7&lt;0,$D$7&lt;&gt;INT($D$7)),"Проверьте перерыв",IF($D$7&gt;=ROUND(MOD(I197-H197,1)*1440,8),"Перерыв не меньше смены","Готово"))))))))))))</x:f>
        <x:v>Готово</x:v>
      </x:c>
      <x:c r="M197" s="3"/>
      <x:c r="N197" s="3"/>
      <x:c r="O197" s="3"/>
      <x:c r="P197" s="3"/>
      <x:c r="Q197" s="3"/>
      <x:c r="R197" s="3"/>
      <x:c r="S197" s="3"/>
      <x:c r="T197" s="3"/>
      <x:c r="U197" s="3"/>
      <x:c r="V197" s="3"/>
      <x:c r="W197" s="3"/>
      <x:c r="X197" s="3"/>
      <x:c r="Y197" s="3"/>
      <x:c r="Z197" s="3"/>
      <x:c r="AA197" s="3"/>
      <x:c r="AB197" s="3"/>
      <x:c r="AC197" s="3"/>
      <x:c r="AD197" s="3"/>
      <x:c r="AE197" s="3"/>
      <x:c r="AF197" s="3"/>
      <x:c r="AG197" s="3"/>
      <x:c r="AH197" s="3"/>
      <x:c r="AI197" s="3"/>
      <x:c r="AJ197" s="3"/>
      <x:c r="AK197" s="3"/>
    </x:row>
    <x:row r="198" ht="30" customHeight="1">
      <x:c r="A198" s="3"/>
      <x:c r="B198" s="69" t="str">
        <x:f>IF($B$18="","",$B$18)</x:f>
        <x:v>Дина</x:v>
      </x:c>
      <x:c r="C198" s="70" t="n">
        <x:f>IF(V$8="","",V$8)</x:f>
        <x:v>46345</x:v>
      </x:c>
      <x:c r="D198" s="69" t="str">
        <x:f>IF(V18="","",V18)</x:f>
        <x:v>Р</x:v>
      </x:c>
      <x:c r="E198" s="69" t="str">
        <x:f>IFERROR(UPPER(CONCATENATE("",SUBSTITUTE(CONCATENATE("",SUBSTITUTE(CONCATENATE("",SUBSTITUTE(TRIM(CONCATENATE("",D198))," ","")),"–","-")),"—","-"))),CONCATENATE("",D198))</x:f>
        <x:v>Р</x:v>
      </x:c>
      <x:c r="F198" s="69" t="str">
        <x:f>IFERROR(LEFT(CONCATENATE("[",E198),SEARCH("-",E198)),"")</x:f>
      </x:c>
      <x:c r="G198" s="69" t="str">
        <x:f>IFERROR(MID(CONCATENATE(E198,"]"),SEARCH("-",E198)+1,32),"")</x:f>
      </x:c>
      <x:c r="H198" s="71" t="n">
        <x:f>IF(OR(E198="",E198="В"),"",IF(OR(E198=$B$42,E198=$B$43,E198=$B$44,E198=$B$45,E198=$B$46),INDEX($E$42:$E$46,MATCH(E198,$B$42:$B$46,0)),IFERROR(IF(ISNUMBER(SEARCH(":",F198)),IF(AND(OR((LEN(F198)-1)=4,(LEN(F198)-1)=5),MID(F198,1+(LEN(F198)-1)-2,1)=":",ISNUMBER(VALUE(MID(F198,2,1))),IF((LEN(F198)-1)=5,ISNUMBER(VALUE(MID(F198,3,1))),TRUE),ISNUMBER(VALUE(MID(F198,1+(LEN(F198)-1)-1,1))),ISNUMBER(VALUE(MID(F198,1+(LEN(F198)-1),1))),VALUE(MID(F198,2,(LEN(F198)-1)-3))&lt;24,VALUE(MID(F198,1+(LEN(F198)-1)-1,2))&lt;60),VALUE(MID(F198,2,(LEN(F198)-1)-3))/24+VALUE(MID(F198,1+(LEN(F198)-1)-1,2))/1440,-1),IF(AND((LEN(F198)-1)&gt;=1,(LEN(F198)-1)&lt;=2,ISNUMBER(VALUE(MID(F198,2,1))),IF((LEN(F198)-1)=2,ISNUMBER(VALUE(MID(F198,3,1))),TRUE),VALUE(MID(F198,2,(LEN(F198)-1)))&lt;24),VALUE(MID(F198,2,(LEN(F198)-1)))/24,-1)),-1)))</x:f>
        <x:v>0.4166666666666667</x:v>
      </x:c>
      <x:c r="I198" s="71" t="n">
        <x:f>IF(OR(E198="",E198="В"),"",IF(OR(E198=$B$42,E198=$B$43,E198=$B$44,E198=$B$45,E198=$B$46),INDEX($F$42:$F$46,MATCH(E198,$B$42:$B$46,0)),IFERROR(IF(ISNUMBER(SEARCH(":",G198)),IF(AND(OR((LEN(G198)-1)=4,(LEN(G198)-1)=5),MID(G198,0+(LEN(G198)-1)-2,1)=":",ISNUMBER(VALUE(MID(G198,1,1))),IF((LEN(G198)-1)=5,ISNUMBER(VALUE(MID(G198,2,1))),TRUE),ISNUMBER(VALUE(MID(G198,0+(LEN(G198)-1)-1,1))),ISNUMBER(VALUE(MID(G198,0+(LEN(G198)-1),1))),VALUE(MID(G198,1,(LEN(G198)-1)-3))&lt;24,VALUE(MID(G198,0+(LEN(G198)-1)-1,2))&lt;60),VALUE(MID(G198,1,(LEN(G198)-1)-3))/24+VALUE(MID(G198,0+(LEN(G198)-1)-1,2))/1440,-1),IF(AND((LEN(G198)-1)&gt;=1,(LEN(G198)-1)&lt;=2,ISNUMBER(VALUE(MID(G198,1,1))),IF((LEN(G198)-1)=2,ISNUMBER(VALUE(MID(G198,2,1))),TRUE),VALUE(MID(G198,1,(LEN(G198)-1)))&lt;24),VALUE(MID(G198,1,(LEN(G198)-1)))/24,-1)),-1)))</x:f>
        <x:v>0.75</x:v>
      </x:c>
      <x:c r="J198" s="72" t="n">
        <x:f>IF(OR(E198="",E198="В"),0,IF(OR(E198=$B$42,E198=$B$43,E198=$B$44,E198=$B$45,E198=$B$46),INDEX($G$42:$G$46,MATCH(E198,$B$42:$B$46,0)),$D$7))</x:f>
        <x:v>30</x:v>
      </x:c>
      <x:c r="K198" s="73" t="n">
        <x:f>IF(OR(L198="",L198="Выходной"),0,IF(L198="Готово",ROUND(24*MOD(I198-H198,1)-J198/60,10),"Проверить"))</x:f>
        <x:v>7.5</x:v>
      </x:c>
      <x:c r="L198" s="74" t="str">
        <x:f>IF(E198="","",IF(C198="","Нет дня",IF(E198="В","Выходной",IF(LEN(TRIM($B$18))=0,"Нет имени",IF(COUNTIFS($B$10:$B$33,$B$18)&gt;1,"Повтор имени",IF(OR(E198=$B$42,E198=$B$43,E198=$B$44,E198=$B$45,E198=$B$46),IF(INDEX($I$42:$I$46,MATCH(E198,$B$42:$B$46,0))="Готово","Готово","Проверьте смену"),IF(OR(IFERROR(SEARCH("-",E198),0)=0,IFERROR(SEARCH("-",E198,SEARCH("-",E198)+1),0)&gt;0),"Нет кода",IF(OR(H198&lt;0,I198&lt;0),"Неверное время",IF(H198=I198,"Начало равно концу",IF(NOT(ISNUMBER($D$7)),"Проверьте перерыв",IF(OR($D$7&lt;0,$D$7&lt;&gt;INT($D$7)),"Проверьте перерыв",IF($D$7&gt;=ROUND(MOD(I198-H198,1)*1440,8),"Перерыв не меньше смены","Готово"))))))))))))</x:f>
        <x:v>Готово</x:v>
      </x:c>
      <x:c r="M198" s="3"/>
      <x:c r="N198" s="3"/>
      <x:c r="O198" s="3"/>
      <x:c r="P198" s="3"/>
      <x:c r="Q198" s="3"/>
      <x:c r="R198" s="3"/>
      <x:c r="S198" s="3"/>
      <x:c r="T198" s="3"/>
      <x:c r="U198" s="3"/>
      <x:c r="V198" s="3"/>
      <x:c r="W198" s="3"/>
      <x:c r="X198" s="3"/>
      <x:c r="Y198" s="3"/>
      <x:c r="Z198" s="3"/>
      <x:c r="AA198" s="3"/>
      <x:c r="AB198" s="3"/>
      <x:c r="AC198" s="3"/>
      <x:c r="AD198" s="3"/>
      <x:c r="AE198" s="3"/>
      <x:c r="AF198" s="3"/>
      <x:c r="AG198" s="3"/>
      <x:c r="AH198" s="3"/>
      <x:c r="AI198" s="3"/>
      <x:c r="AJ198" s="3"/>
      <x:c r="AK198" s="3"/>
    </x:row>
    <x:row r="199" ht="30" customHeight="1">
      <x:c r="A199" s="3"/>
      <x:c r="B199" s="69" t="str">
        <x:f>IF($B$18="","",$B$18)</x:f>
        <x:v>Дина</x:v>
      </x:c>
      <x:c r="C199" s="70" t="n">
        <x:f>IF(W$8="","",W$8)</x:f>
        <x:v>46346</x:v>
      </x:c>
      <x:c r="D199" s="69" t="str">
        <x:f>IF(W18="","",W18)</x:f>
        <x:v>В</x:v>
      </x:c>
      <x:c r="E199" s="69" t="str">
        <x:f>IFERROR(UPPER(CONCATENATE("",SUBSTITUTE(CONCATENATE("",SUBSTITUTE(CONCATENATE("",SUBSTITUTE(TRIM(CONCATENATE("",D199))," ","")),"–","-")),"—","-"))),CONCATENATE("",D199))</x:f>
        <x:v>В</x:v>
      </x:c>
      <x:c r="F199" s="69" t="str">
        <x:f>IFERROR(LEFT(CONCATENATE("[",E199),SEARCH("-",E199)),"")</x:f>
      </x:c>
      <x:c r="G199" s="69" t="str">
        <x:f>IFERROR(MID(CONCATENATE(E199,"]"),SEARCH("-",E199)+1,32),"")</x:f>
      </x:c>
      <x:c r="H199" s="71" t="str">
        <x:f>IF(OR(E199="",E199="В"),"",IF(OR(E199=$B$42,E199=$B$43,E199=$B$44,E199=$B$45,E199=$B$46),INDEX($E$42:$E$46,MATCH(E199,$B$42:$B$46,0)),IFERROR(IF(ISNUMBER(SEARCH(":",F199)),IF(AND(OR((LEN(F199)-1)=4,(LEN(F199)-1)=5),MID(F199,1+(LEN(F199)-1)-2,1)=":",ISNUMBER(VALUE(MID(F199,2,1))),IF((LEN(F199)-1)=5,ISNUMBER(VALUE(MID(F199,3,1))),TRUE),ISNUMBER(VALUE(MID(F199,1+(LEN(F199)-1)-1,1))),ISNUMBER(VALUE(MID(F199,1+(LEN(F199)-1),1))),VALUE(MID(F199,2,(LEN(F199)-1)-3))&lt;24,VALUE(MID(F199,1+(LEN(F199)-1)-1,2))&lt;60),VALUE(MID(F199,2,(LEN(F199)-1)-3))/24+VALUE(MID(F199,1+(LEN(F199)-1)-1,2))/1440,-1),IF(AND((LEN(F199)-1)&gt;=1,(LEN(F199)-1)&lt;=2,ISNUMBER(VALUE(MID(F199,2,1))),IF((LEN(F199)-1)=2,ISNUMBER(VALUE(MID(F199,3,1))),TRUE),VALUE(MID(F199,2,(LEN(F199)-1)))&lt;24),VALUE(MID(F199,2,(LEN(F199)-1)))/24,-1)),-1)))</x:f>
      </x:c>
      <x:c r="I199" s="71" t="str">
        <x:f>IF(OR(E199="",E199="В"),"",IF(OR(E199=$B$42,E199=$B$43,E199=$B$44,E199=$B$45,E199=$B$46),INDEX($F$42:$F$46,MATCH(E199,$B$42:$B$46,0)),IFERROR(IF(ISNUMBER(SEARCH(":",G199)),IF(AND(OR((LEN(G199)-1)=4,(LEN(G199)-1)=5),MID(G199,0+(LEN(G199)-1)-2,1)=":",ISNUMBER(VALUE(MID(G199,1,1))),IF((LEN(G199)-1)=5,ISNUMBER(VALUE(MID(G199,2,1))),TRUE),ISNUMBER(VALUE(MID(G199,0+(LEN(G199)-1)-1,1))),ISNUMBER(VALUE(MID(G199,0+(LEN(G199)-1),1))),VALUE(MID(G199,1,(LEN(G199)-1)-3))&lt;24,VALUE(MID(G199,0+(LEN(G199)-1)-1,2))&lt;60),VALUE(MID(G199,1,(LEN(G199)-1)-3))/24+VALUE(MID(G199,0+(LEN(G199)-1)-1,2))/1440,-1),IF(AND((LEN(G199)-1)&gt;=1,(LEN(G199)-1)&lt;=2,ISNUMBER(VALUE(MID(G199,1,1))),IF((LEN(G199)-1)=2,ISNUMBER(VALUE(MID(G199,2,1))),TRUE),VALUE(MID(G199,1,(LEN(G199)-1)))&lt;24),VALUE(MID(G199,1,(LEN(G199)-1)))/24,-1)),-1)))</x:f>
      </x:c>
      <x:c r="J199" s="72" t="n">
        <x:f>IF(OR(E199="",E199="В"),0,IF(OR(E199=$B$42,E199=$B$43,E199=$B$44,E199=$B$45,E199=$B$46),INDEX($G$42:$G$46,MATCH(E199,$B$42:$B$46,0)),$D$7))</x:f>
        <x:v>0</x:v>
      </x:c>
      <x:c r="K199" s="73" t="n">
        <x:f>IF(OR(L199="",L199="Выходной"),0,IF(L199="Готово",ROUND(24*MOD(I199-H199,1)-J199/60,10),"Проверить"))</x:f>
        <x:v>0</x:v>
      </x:c>
      <x:c r="L199" s="74" t="str">
        <x:f>IF(E199="","",IF(C199="","Нет дня",IF(E199="В","Выходной",IF(LEN(TRIM($B$18))=0,"Нет имени",IF(COUNTIFS($B$10:$B$33,$B$18)&gt;1,"Повтор имени",IF(OR(E199=$B$42,E199=$B$43,E199=$B$44,E199=$B$45,E199=$B$46),IF(INDEX($I$42:$I$46,MATCH(E199,$B$42:$B$46,0))="Готово","Готово","Проверьте смену"),IF(OR(IFERROR(SEARCH("-",E199),0)=0,IFERROR(SEARCH("-",E199,SEARCH("-",E199)+1),0)&gt;0),"Нет кода",IF(OR(H199&lt;0,I199&lt;0),"Неверное время",IF(H199=I199,"Начало равно концу",IF(NOT(ISNUMBER($D$7)),"Проверьте перерыв",IF(OR($D$7&lt;0,$D$7&lt;&gt;INT($D$7)),"Проверьте перерыв",IF($D$7&gt;=ROUND(MOD(I199-H199,1)*1440,8),"Перерыв не меньше смены","Готово"))))))))))))</x:f>
        <x:v>Выходной</x:v>
      </x:c>
      <x:c r="M199" s="3"/>
      <x:c r="N199" s="3"/>
      <x:c r="O199" s="3"/>
      <x:c r="P199" s="3"/>
      <x:c r="Q199" s="3"/>
      <x:c r="R199" s="3"/>
      <x:c r="S199" s="3"/>
      <x:c r="T199" s="3"/>
      <x:c r="U199" s="3"/>
      <x:c r="V199" s="3"/>
      <x:c r="W199" s="3"/>
      <x:c r="X199" s="3"/>
      <x:c r="Y199" s="3"/>
      <x:c r="Z199" s="3"/>
      <x:c r="AA199" s="3"/>
      <x:c r="AB199" s="3"/>
      <x:c r="AC199" s="3"/>
      <x:c r="AD199" s="3"/>
      <x:c r="AE199" s="3"/>
      <x:c r="AF199" s="3"/>
      <x:c r="AG199" s="3"/>
      <x:c r="AH199" s="3"/>
      <x:c r="AI199" s="3"/>
      <x:c r="AJ199" s="3"/>
      <x:c r="AK199" s="3"/>
    </x:row>
    <x:row r="200" ht="30" customHeight="1">
      <x:c r="A200" s="3"/>
      <x:c r="B200" s="69" t="str">
        <x:f>IF($B$18="","",$B$18)</x:f>
        <x:v>Дина</x:v>
      </x:c>
      <x:c r="C200" s="70" t="n">
        <x:f>IF(X$8="","",X$8)</x:f>
        <x:v>46347</x:v>
      </x:c>
      <x:c r="D200" s="69" t="str">
        <x:f>IF(X18="","",X18)</x:f>
        <x:v>Р</x:v>
      </x:c>
      <x:c r="E200" s="69" t="str">
        <x:f>IFERROR(UPPER(CONCATENATE("",SUBSTITUTE(CONCATENATE("",SUBSTITUTE(CONCATENATE("",SUBSTITUTE(TRIM(CONCATENATE("",D200))," ","")),"–","-")),"—","-"))),CONCATENATE("",D200))</x:f>
        <x:v>Р</x:v>
      </x:c>
      <x:c r="F200" s="69" t="str">
        <x:f>IFERROR(LEFT(CONCATENATE("[",E200),SEARCH("-",E200)),"")</x:f>
      </x:c>
      <x:c r="G200" s="69" t="str">
        <x:f>IFERROR(MID(CONCATENATE(E200,"]"),SEARCH("-",E200)+1,32),"")</x:f>
      </x:c>
      <x:c r="H200" s="71" t="n">
        <x:f>IF(OR(E200="",E200="В"),"",IF(OR(E200=$B$42,E200=$B$43,E200=$B$44,E200=$B$45,E200=$B$46),INDEX($E$42:$E$46,MATCH(E200,$B$42:$B$46,0)),IFERROR(IF(ISNUMBER(SEARCH(":",F200)),IF(AND(OR((LEN(F200)-1)=4,(LEN(F200)-1)=5),MID(F200,1+(LEN(F200)-1)-2,1)=":",ISNUMBER(VALUE(MID(F200,2,1))),IF((LEN(F200)-1)=5,ISNUMBER(VALUE(MID(F200,3,1))),TRUE),ISNUMBER(VALUE(MID(F200,1+(LEN(F200)-1)-1,1))),ISNUMBER(VALUE(MID(F200,1+(LEN(F200)-1),1))),VALUE(MID(F200,2,(LEN(F200)-1)-3))&lt;24,VALUE(MID(F200,1+(LEN(F200)-1)-1,2))&lt;60),VALUE(MID(F200,2,(LEN(F200)-1)-3))/24+VALUE(MID(F200,1+(LEN(F200)-1)-1,2))/1440,-1),IF(AND((LEN(F200)-1)&gt;=1,(LEN(F200)-1)&lt;=2,ISNUMBER(VALUE(MID(F200,2,1))),IF((LEN(F200)-1)=2,ISNUMBER(VALUE(MID(F200,3,1))),TRUE),VALUE(MID(F200,2,(LEN(F200)-1)))&lt;24),VALUE(MID(F200,2,(LEN(F200)-1)))/24,-1)),-1)))</x:f>
        <x:v>0.4166666666666667</x:v>
      </x:c>
      <x:c r="I200" s="71" t="n">
        <x:f>IF(OR(E200="",E200="В"),"",IF(OR(E200=$B$42,E200=$B$43,E200=$B$44,E200=$B$45,E200=$B$46),INDEX($F$42:$F$46,MATCH(E200,$B$42:$B$46,0)),IFERROR(IF(ISNUMBER(SEARCH(":",G200)),IF(AND(OR((LEN(G200)-1)=4,(LEN(G200)-1)=5),MID(G200,0+(LEN(G200)-1)-2,1)=":",ISNUMBER(VALUE(MID(G200,1,1))),IF((LEN(G200)-1)=5,ISNUMBER(VALUE(MID(G200,2,1))),TRUE),ISNUMBER(VALUE(MID(G200,0+(LEN(G200)-1)-1,1))),ISNUMBER(VALUE(MID(G200,0+(LEN(G200)-1),1))),VALUE(MID(G200,1,(LEN(G200)-1)-3))&lt;24,VALUE(MID(G200,0+(LEN(G200)-1)-1,2))&lt;60),VALUE(MID(G200,1,(LEN(G200)-1)-3))/24+VALUE(MID(G200,0+(LEN(G200)-1)-1,2))/1440,-1),IF(AND((LEN(G200)-1)&gt;=1,(LEN(G200)-1)&lt;=2,ISNUMBER(VALUE(MID(G200,1,1))),IF((LEN(G200)-1)=2,ISNUMBER(VALUE(MID(G200,2,1))),TRUE),VALUE(MID(G200,1,(LEN(G200)-1)))&lt;24),VALUE(MID(G200,1,(LEN(G200)-1)))/24,-1)),-1)))</x:f>
        <x:v>0.75</x:v>
      </x:c>
      <x:c r="J200" s="72" t="n">
        <x:f>IF(OR(E200="",E200="В"),0,IF(OR(E200=$B$42,E200=$B$43,E200=$B$44,E200=$B$45,E200=$B$46),INDEX($G$42:$G$46,MATCH(E200,$B$42:$B$46,0)),$D$7))</x:f>
        <x:v>30</x:v>
      </x:c>
      <x:c r="K200" s="73" t="n">
        <x:f>IF(OR(L200="",L200="Выходной"),0,IF(L200="Готово",ROUND(24*MOD(I200-H200,1)-J200/60,10),"Проверить"))</x:f>
        <x:v>7.5</x:v>
      </x:c>
      <x:c r="L200" s="74" t="str">
        <x:f>IF(E200="","",IF(C200="","Нет дня",IF(E200="В","Выходной",IF(LEN(TRIM($B$18))=0,"Нет имени",IF(COUNTIFS($B$10:$B$33,$B$18)&gt;1,"Повтор имени",IF(OR(E200=$B$42,E200=$B$43,E200=$B$44,E200=$B$45,E200=$B$46),IF(INDEX($I$42:$I$46,MATCH(E200,$B$42:$B$46,0))="Готово","Готово","Проверьте смену"),IF(OR(IFERROR(SEARCH("-",E200),0)=0,IFERROR(SEARCH("-",E200,SEARCH("-",E200)+1),0)&gt;0),"Нет кода",IF(OR(H200&lt;0,I200&lt;0),"Неверное время",IF(H200=I200,"Начало равно концу",IF(NOT(ISNUMBER($D$7)),"Проверьте перерыв",IF(OR($D$7&lt;0,$D$7&lt;&gt;INT($D$7)),"Проверьте перерыв",IF($D$7&gt;=ROUND(MOD(I200-H200,1)*1440,8),"Перерыв не меньше смены","Готово"))))))))))))</x:f>
        <x:v>Готово</x:v>
      </x:c>
      <x:c r="M200" s="3"/>
      <x:c r="N200" s="3"/>
      <x:c r="O200" s="3"/>
      <x:c r="P200" s="3"/>
      <x:c r="Q200" s="3"/>
      <x:c r="R200" s="3"/>
      <x:c r="S200" s="3"/>
      <x:c r="T200" s="3"/>
      <x:c r="U200" s="3"/>
      <x:c r="V200" s="3"/>
      <x:c r="W200" s="3"/>
      <x:c r="X200" s="3"/>
      <x:c r="Y200" s="3"/>
      <x:c r="Z200" s="3"/>
      <x:c r="AA200" s="3"/>
      <x:c r="AB200" s="3"/>
      <x:c r="AC200" s="3"/>
      <x:c r="AD200" s="3"/>
      <x:c r="AE200" s="3"/>
      <x:c r="AF200" s="3"/>
      <x:c r="AG200" s="3"/>
      <x:c r="AH200" s="3"/>
      <x:c r="AI200" s="3"/>
      <x:c r="AJ200" s="3"/>
      <x:c r="AK200" s="3"/>
    </x:row>
    <x:row r="201" ht="30" customHeight="1">
      <x:c r="A201" s="3"/>
      <x:c r="B201" s="69" t="str">
        <x:f>IF($B$18="","",$B$18)</x:f>
        <x:v>Дина</x:v>
      </x:c>
      <x:c r="C201" s="70" t="n">
        <x:f>IF(Y$8="","",Y$8)</x:f>
        <x:v>46348</x:v>
      </x:c>
      <x:c r="D201" s="69" t="str">
        <x:f>IF(Y18="","",Y18)</x:f>
        <x:v>В</x:v>
      </x:c>
      <x:c r="E201" s="69" t="str">
        <x:f>IFERROR(UPPER(CONCATENATE("",SUBSTITUTE(CONCATENATE("",SUBSTITUTE(CONCATENATE("",SUBSTITUTE(TRIM(CONCATENATE("",D201))," ","")),"–","-")),"—","-"))),CONCATENATE("",D201))</x:f>
        <x:v>В</x:v>
      </x:c>
      <x:c r="F201" s="69" t="str">
        <x:f>IFERROR(LEFT(CONCATENATE("[",E201),SEARCH("-",E201)),"")</x:f>
      </x:c>
      <x:c r="G201" s="69" t="str">
        <x:f>IFERROR(MID(CONCATENATE(E201,"]"),SEARCH("-",E201)+1,32),"")</x:f>
      </x:c>
      <x:c r="H201" s="71" t="str">
        <x:f>IF(OR(E201="",E201="В"),"",IF(OR(E201=$B$42,E201=$B$43,E201=$B$44,E201=$B$45,E201=$B$46),INDEX($E$42:$E$46,MATCH(E201,$B$42:$B$46,0)),IFERROR(IF(ISNUMBER(SEARCH(":",F201)),IF(AND(OR((LEN(F201)-1)=4,(LEN(F201)-1)=5),MID(F201,1+(LEN(F201)-1)-2,1)=":",ISNUMBER(VALUE(MID(F201,2,1))),IF((LEN(F201)-1)=5,ISNUMBER(VALUE(MID(F201,3,1))),TRUE),ISNUMBER(VALUE(MID(F201,1+(LEN(F201)-1)-1,1))),ISNUMBER(VALUE(MID(F201,1+(LEN(F201)-1),1))),VALUE(MID(F201,2,(LEN(F201)-1)-3))&lt;24,VALUE(MID(F201,1+(LEN(F201)-1)-1,2))&lt;60),VALUE(MID(F201,2,(LEN(F201)-1)-3))/24+VALUE(MID(F201,1+(LEN(F201)-1)-1,2))/1440,-1),IF(AND((LEN(F201)-1)&gt;=1,(LEN(F201)-1)&lt;=2,ISNUMBER(VALUE(MID(F201,2,1))),IF((LEN(F201)-1)=2,ISNUMBER(VALUE(MID(F201,3,1))),TRUE),VALUE(MID(F201,2,(LEN(F201)-1)))&lt;24),VALUE(MID(F201,2,(LEN(F201)-1)))/24,-1)),-1)))</x:f>
      </x:c>
      <x:c r="I201" s="71" t="str">
        <x:f>IF(OR(E201="",E201="В"),"",IF(OR(E201=$B$42,E201=$B$43,E201=$B$44,E201=$B$45,E201=$B$46),INDEX($F$42:$F$46,MATCH(E201,$B$42:$B$46,0)),IFERROR(IF(ISNUMBER(SEARCH(":",G201)),IF(AND(OR((LEN(G201)-1)=4,(LEN(G201)-1)=5),MID(G201,0+(LEN(G201)-1)-2,1)=":",ISNUMBER(VALUE(MID(G201,1,1))),IF((LEN(G201)-1)=5,ISNUMBER(VALUE(MID(G201,2,1))),TRUE),ISNUMBER(VALUE(MID(G201,0+(LEN(G201)-1)-1,1))),ISNUMBER(VALUE(MID(G201,0+(LEN(G201)-1),1))),VALUE(MID(G201,1,(LEN(G201)-1)-3))&lt;24,VALUE(MID(G201,0+(LEN(G201)-1)-1,2))&lt;60),VALUE(MID(G201,1,(LEN(G201)-1)-3))/24+VALUE(MID(G201,0+(LEN(G201)-1)-1,2))/1440,-1),IF(AND((LEN(G201)-1)&gt;=1,(LEN(G201)-1)&lt;=2,ISNUMBER(VALUE(MID(G201,1,1))),IF((LEN(G201)-1)=2,ISNUMBER(VALUE(MID(G201,2,1))),TRUE),VALUE(MID(G201,1,(LEN(G201)-1)))&lt;24),VALUE(MID(G201,1,(LEN(G201)-1)))/24,-1)),-1)))</x:f>
      </x:c>
      <x:c r="J201" s="72" t="n">
        <x:f>IF(OR(E201="",E201="В"),0,IF(OR(E201=$B$42,E201=$B$43,E201=$B$44,E201=$B$45,E201=$B$46),INDEX($G$42:$G$46,MATCH(E201,$B$42:$B$46,0)),$D$7))</x:f>
        <x:v>0</x:v>
      </x:c>
      <x:c r="K201" s="73" t="n">
        <x:f>IF(OR(L201="",L201="Выходной"),0,IF(L201="Готово",ROUND(24*MOD(I201-H201,1)-J201/60,10),"Проверить"))</x:f>
        <x:v>0</x:v>
      </x:c>
      <x:c r="L201" s="74" t="str">
        <x:f>IF(E201="","",IF(C201="","Нет дня",IF(E201="В","Выходной",IF(LEN(TRIM($B$18))=0,"Нет имени",IF(COUNTIFS($B$10:$B$33,$B$18)&gt;1,"Повтор имени",IF(OR(E201=$B$42,E201=$B$43,E201=$B$44,E201=$B$45,E201=$B$46),IF(INDEX($I$42:$I$46,MATCH(E201,$B$42:$B$46,0))="Готово","Готово","Проверьте смену"),IF(OR(IFERROR(SEARCH("-",E201),0)=0,IFERROR(SEARCH("-",E201,SEARCH("-",E201)+1),0)&gt;0),"Нет кода",IF(OR(H201&lt;0,I201&lt;0),"Неверное время",IF(H201=I201,"Начало равно концу",IF(NOT(ISNUMBER($D$7)),"Проверьте перерыв",IF(OR($D$7&lt;0,$D$7&lt;&gt;INT($D$7)),"Проверьте перерыв",IF($D$7&gt;=ROUND(MOD(I201-H201,1)*1440,8),"Перерыв не меньше смены","Готово"))))))))))))</x:f>
        <x:v>Выходной</x:v>
      </x:c>
      <x:c r="M201" s="3"/>
      <x:c r="N201" s="3"/>
      <x:c r="O201" s="3"/>
      <x:c r="P201" s="3"/>
      <x:c r="Q201" s="3"/>
      <x:c r="R201" s="3"/>
      <x:c r="S201" s="3"/>
      <x:c r="T201" s="3"/>
      <x:c r="U201" s="3"/>
      <x:c r="V201" s="3"/>
      <x:c r="W201" s="3"/>
      <x:c r="X201" s="3"/>
      <x:c r="Y201" s="3"/>
      <x:c r="Z201" s="3"/>
      <x:c r="AA201" s="3"/>
      <x:c r="AB201" s="3"/>
      <x:c r="AC201" s="3"/>
      <x:c r="AD201" s="3"/>
      <x:c r="AE201" s="3"/>
      <x:c r="AF201" s="3"/>
      <x:c r="AG201" s="3"/>
      <x:c r="AH201" s="3"/>
      <x:c r="AI201" s="3"/>
      <x:c r="AJ201" s="3"/>
      <x:c r="AK201" s="3"/>
    </x:row>
    <x:row r="202" ht="30" customHeight="1">
      <x:c r="A202" s="3"/>
      <x:c r="B202" s="69" t="str">
        <x:f>IF($B$18="","",$B$18)</x:f>
        <x:v>Дина</x:v>
      </x:c>
      <x:c r="C202" s="70" t="n">
        <x:f>IF(Z$8="","",Z$8)</x:f>
        <x:v>46349</x:v>
      </x:c>
      <x:c r="D202" s="69" t="str">
        <x:f>IF(Z18="","",Z18)</x:f>
        <x:v>Р</x:v>
      </x:c>
      <x:c r="E202" s="69" t="str">
        <x:f>IFERROR(UPPER(CONCATENATE("",SUBSTITUTE(CONCATENATE("",SUBSTITUTE(CONCATENATE("",SUBSTITUTE(TRIM(CONCATENATE("",D202))," ","")),"–","-")),"—","-"))),CONCATENATE("",D202))</x:f>
        <x:v>Р</x:v>
      </x:c>
      <x:c r="F202" s="69" t="str">
        <x:f>IFERROR(LEFT(CONCATENATE("[",E202),SEARCH("-",E202)),"")</x:f>
      </x:c>
      <x:c r="G202" s="69" t="str">
        <x:f>IFERROR(MID(CONCATENATE(E202,"]"),SEARCH("-",E202)+1,32),"")</x:f>
      </x:c>
      <x:c r="H202" s="71" t="n">
        <x:f>IF(OR(E202="",E202="В"),"",IF(OR(E202=$B$42,E202=$B$43,E202=$B$44,E202=$B$45,E202=$B$46),INDEX($E$42:$E$46,MATCH(E202,$B$42:$B$46,0)),IFERROR(IF(ISNUMBER(SEARCH(":",F202)),IF(AND(OR((LEN(F202)-1)=4,(LEN(F202)-1)=5),MID(F202,1+(LEN(F202)-1)-2,1)=":",ISNUMBER(VALUE(MID(F202,2,1))),IF((LEN(F202)-1)=5,ISNUMBER(VALUE(MID(F202,3,1))),TRUE),ISNUMBER(VALUE(MID(F202,1+(LEN(F202)-1)-1,1))),ISNUMBER(VALUE(MID(F202,1+(LEN(F202)-1),1))),VALUE(MID(F202,2,(LEN(F202)-1)-3))&lt;24,VALUE(MID(F202,1+(LEN(F202)-1)-1,2))&lt;60),VALUE(MID(F202,2,(LEN(F202)-1)-3))/24+VALUE(MID(F202,1+(LEN(F202)-1)-1,2))/1440,-1),IF(AND((LEN(F202)-1)&gt;=1,(LEN(F202)-1)&lt;=2,ISNUMBER(VALUE(MID(F202,2,1))),IF((LEN(F202)-1)=2,ISNUMBER(VALUE(MID(F202,3,1))),TRUE),VALUE(MID(F202,2,(LEN(F202)-1)))&lt;24),VALUE(MID(F202,2,(LEN(F202)-1)))/24,-1)),-1)))</x:f>
        <x:v>0.4166666666666667</x:v>
      </x:c>
      <x:c r="I202" s="71" t="n">
        <x:f>IF(OR(E202="",E202="В"),"",IF(OR(E202=$B$42,E202=$B$43,E202=$B$44,E202=$B$45,E202=$B$46),INDEX($F$42:$F$46,MATCH(E202,$B$42:$B$46,0)),IFERROR(IF(ISNUMBER(SEARCH(":",G202)),IF(AND(OR((LEN(G202)-1)=4,(LEN(G202)-1)=5),MID(G202,0+(LEN(G202)-1)-2,1)=":",ISNUMBER(VALUE(MID(G202,1,1))),IF((LEN(G202)-1)=5,ISNUMBER(VALUE(MID(G202,2,1))),TRUE),ISNUMBER(VALUE(MID(G202,0+(LEN(G202)-1)-1,1))),ISNUMBER(VALUE(MID(G202,0+(LEN(G202)-1),1))),VALUE(MID(G202,1,(LEN(G202)-1)-3))&lt;24,VALUE(MID(G202,0+(LEN(G202)-1)-1,2))&lt;60),VALUE(MID(G202,1,(LEN(G202)-1)-3))/24+VALUE(MID(G202,0+(LEN(G202)-1)-1,2))/1440,-1),IF(AND((LEN(G202)-1)&gt;=1,(LEN(G202)-1)&lt;=2,ISNUMBER(VALUE(MID(G202,1,1))),IF((LEN(G202)-1)=2,ISNUMBER(VALUE(MID(G202,2,1))),TRUE),VALUE(MID(G202,1,(LEN(G202)-1)))&lt;24),VALUE(MID(G202,1,(LEN(G202)-1)))/24,-1)),-1)))</x:f>
        <x:v>0.75</x:v>
      </x:c>
      <x:c r="J202" s="72" t="n">
        <x:f>IF(OR(E202="",E202="В"),0,IF(OR(E202=$B$42,E202=$B$43,E202=$B$44,E202=$B$45,E202=$B$46),INDEX($G$42:$G$46,MATCH(E202,$B$42:$B$46,0)),$D$7))</x:f>
        <x:v>30</x:v>
      </x:c>
      <x:c r="K202" s="73" t="n">
        <x:f>IF(OR(L202="",L202="Выходной"),0,IF(L202="Готово",ROUND(24*MOD(I202-H202,1)-J202/60,10),"Проверить"))</x:f>
        <x:v>7.5</x:v>
      </x:c>
      <x:c r="L202" s="74" t="str">
        <x:f>IF(E202="","",IF(C202="","Нет дня",IF(E202="В","Выходной",IF(LEN(TRIM($B$18))=0,"Нет имени",IF(COUNTIFS($B$10:$B$33,$B$18)&gt;1,"Повтор имени",IF(OR(E202=$B$42,E202=$B$43,E202=$B$44,E202=$B$45,E202=$B$46),IF(INDEX($I$42:$I$46,MATCH(E202,$B$42:$B$46,0))="Готово","Готово","Проверьте смену"),IF(OR(IFERROR(SEARCH("-",E202),0)=0,IFERROR(SEARCH("-",E202,SEARCH("-",E202)+1),0)&gt;0),"Нет кода",IF(OR(H202&lt;0,I202&lt;0),"Неверное время",IF(H202=I202,"Начало равно концу",IF(NOT(ISNUMBER($D$7)),"Проверьте перерыв",IF(OR($D$7&lt;0,$D$7&lt;&gt;INT($D$7)),"Проверьте перерыв",IF($D$7&gt;=ROUND(MOD(I202-H202,1)*1440,8),"Перерыв не меньше смены","Готово"))))))))))))</x:f>
        <x:v>Готово</x:v>
      </x:c>
      <x:c r="M202" s="3"/>
      <x:c r="N202" s="3"/>
      <x:c r="O202" s="3"/>
      <x:c r="P202" s="3"/>
      <x:c r="Q202" s="3"/>
      <x:c r="R202" s="3"/>
      <x:c r="S202" s="3"/>
      <x:c r="T202" s="3"/>
      <x:c r="U202" s="3"/>
      <x:c r="V202" s="3"/>
      <x:c r="W202" s="3"/>
      <x:c r="X202" s="3"/>
      <x:c r="Y202" s="3"/>
      <x:c r="Z202" s="3"/>
      <x:c r="AA202" s="3"/>
      <x:c r="AB202" s="3"/>
      <x:c r="AC202" s="3"/>
      <x:c r="AD202" s="3"/>
      <x:c r="AE202" s="3"/>
      <x:c r="AF202" s="3"/>
      <x:c r="AG202" s="3"/>
      <x:c r="AH202" s="3"/>
      <x:c r="AI202" s="3"/>
      <x:c r="AJ202" s="3"/>
      <x:c r="AK202" s="3"/>
    </x:row>
    <x:row r="203" ht="30" customHeight="1">
      <x:c r="A203" s="3"/>
      <x:c r="B203" s="69" t="str">
        <x:f>IF($B$18="","",$B$18)</x:f>
        <x:v>Дина</x:v>
      </x:c>
      <x:c r="C203" s="70" t="n">
        <x:f>IF(AA$8="","",AA$8)</x:f>
        <x:v>46350</x:v>
      </x:c>
      <x:c r="D203" s="69" t="str">
        <x:f>IF(AA18="","",AA18)</x:f>
        <x:v>Р</x:v>
      </x:c>
      <x:c r="E203" s="69" t="str">
        <x:f>IFERROR(UPPER(CONCATENATE("",SUBSTITUTE(CONCATENATE("",SUBSTITUTE(CONCATENATE("",SUBSTITUTE(TRIM(CONCATENATE("",D203))," ","")),"–","-")),"—","-"))),CONCATENATE("",D203))</x:f>
        <x:v>Р</x:v>
      </x:c>
      <x:c r="F203" s="69" t="str">
        <x:f>IFERROR(LEFT(CONCATENATE("[",E203),SEARCH("-",E203)),"")</x:f>
      </x:c>
      <x:c r="G203" s="69" t="str">
        <x:f>IFERROR(MID(CONCATENATE(E203,"]"),SEARCH("-",E203)+1,32),"")</x:f>
      </x:c>
      <x:c r="H203" s="71" t="n">
        <x:f>IF(OR(E203="",E203="В"),"",IF(OR(E203=$B$42,E203=$B$43,E203=$B$44,E203=$B$45,E203=$B$46),INDEX($E$42:$E$46,MATCH(E203,$B$42:$B$46,0)),IFERROR(IF(ISNUMBER(SEARCH(":",F203)),IF(AND(OR((LEN(F203)-1)=4,(LEN(F203)-1)=5),MID(F203,1+(LEN(F203)-1)-2,1)=":",ISNUMBER(VALUE(MID(F203,2,1))),IF((LEN(F203)-1)=5,ISNUMBER(VALUE(MID(F203,3,1))),TRUE),ISNUMBER(VALUE(MID(F203,1+(LEN(F203)-1)-1,1))),ISNUMBER(VALUE(MID(F203,1+(LEN(F203)-1),1))),VALUE(MID(F203,2,(LEN(F203)-1)-3))&lt;24,VALUE(MID(F203,1+(LEN(F203)-1)-1,2))&lt;60),VALUE(MID(F203,2,(LEN(F203)-1)-3))/24+VALUE(MID(F203,1+(LEN(F203)-1)-1,2))/1440,-1),IF(AND((LEN(F203)-1)&gt;=1,(LEN(F203)-1)&lt;=2,ISNUMBER(VALUE(MID(F203,2,1))),IF((LEN(F203)-1)=2,ISNUMBER(VALUE(MID(F203,3,1))),TRUE),VALUE(MID(F203,2,(LEN(F203)-1)))&lt;24),VALUE(MID(F203,2,(LEN(F203)-1)))/24,-1)),-1)))</x:f>
        <x:v>0.4166666666666667</x:v>
      </x:c>
      <x:c r="I203" s="71" t="n">
        <x:f>IF(OR(E203="",E203="В"),"",IF(OR(E203=$B$42,E203=$B$43,E203=$B$44,E203=$B$45,E203=$B$46),INDEX($F$42:$F$46,MATCH(E203,$B$42:$B$46,0)),IFERROR(IF(ISNUMBER(SEARCH(":",G203)),IF(AND(OR((LEN(G203)-1)=4,(LEN(G203)-1)=5),MID(G203,0+(LEN(G203)-1)-2,1)=":",ISNUMBER(VALUE(MID(G203,1,1))),IF((LEN(G203)-1)=5,ISNUMBER(VALUE(MID(G203,2,1))),TRUE),ISNUMBER(VALUE(MID(G203,0+(LEN(G203)-1)-1,1))),ISNUMBER(VALUE(MID(G203,0+(LEN(G203)-1),1))),VALUE(MID(G203,1,(LEN(G203)-1)-3))&lt;24,VALUE(MID(G203,0+(LEN(G203)-1)-1,2))&lt;60),VALUE(MID(G203,1,(LEN(G203)-1)-3))/24+VALUE(MID(G203,0+(LEN(G203)-1)-1,2))/1440,-1),IF(AND((LEN(G203)-1)&gt;=1,(LEN(G203)-1)&lt;=2,ISNUMBER(VALUE(MID(G203,1,1))),IF((LEN(G203)-1)=2,ISNUMBER(VALUE(MID(G203,2,1))),TRUE),VALUE(MID(G203,1,(LEN(G203)-1)))&lt;24),VALUE(MID(G203,1,(LEN(G203)-1)))/24,-1)),-1)))</x:f>
        <x:v>0.75</x:v>
      </x:c>
      <x:c r="J203" s="72" t="n">
        <x:f>IF(OR(E203="",E203="В"),0,IF(OR(E203=$B$42,E203=$B$43,E203=$B$44,E203=$B$45,E203=$B$46),INDEX($G$42:$G$46,MATCH(E203,$B$42:$B$46,0)),$D$7))</x:f>
        <x:v>30</x:v>
      </x:c>
      <x:c r="K203" s="73" t="n">
        <x:f>IF(OR(L203="",L203="Выходной"),0,IF(L203="Готово",ROUND(24*MOD(I203-H203,1)-J203/60,10),"Проверить"))</x:f>
        <x:v>7.5</x:v>
      </x:c>
      <x:c r="L203" s="74" t="str">
        <x:f>IF(E203="","",IF(C203="","Нет дня",IF(E203="В","Выходной",IF(LEN(TRIM($B$18))=0,"Нет имени",IF(COUNTIFS($B$10:$B$33,$B$18)&gt;1,"Повтор имени",IF(OR(E203=$B$42,E203=$B$43,E203=$B$44,E203=$B$45,E203=$B$46),IF(INDEX($I$42:$I$46,MATCH(E203,$B$42:$B$46,0))="Готово","Готово","Проверьте смену"),IF(OR(IFERROR(SEARCH("-",E203),0)=0,IFERROR(SEARCH("-",E203,SEARCH("-",E203)+1),0)&gt;0),"Нет кода",IF(OR(H203&lt;0,I203&lt;0),"Неверное время",IF(H203=I203,"Начало равно концу",IF(NOT(ISNUMBER($D$7)),"Проверьте перерыв",IF(OR($D$7&lt;0,$D$7&lt;&gt;INT($D$7)),"Проверьте перерыв",IF($D$7&gt;=ROUND(MOD(I203-H203,1)*1440,8),"Перерыв не меньше смены","Готово"))))))))))))</x:f>
        <x:v>Готово</x:v>
      </x:c>
      <x:c r="M203" s="3"/>
      <x:c r="N203" s="3"/>
      <x:c r="O203" s="3"/>
      <x:c r="P203" s="3"/>
      <x:c r="Q203" s="3"/>
      <x:c r="R203" s="3"/>
      <x:c r="S203" s="3"/>
      <x:c r="T203" s="3"/>
      <x:c r="U203" s="3"/>
      <x:c r="V203" s="3"/>
      <x:c r="W203" s="3"/>
      <x:c r="X203" s="3"/>
      <x:c r="Y203" s="3"/>
      <x:c r="Z203" s="3"/>
      <x:c r="AA203" s="3"/>
      <x:c r="AB203" s="3"/>
      <x:c r="AC203" s="3"/>
      <x:c r="AD203" s="3"/>
      <x:c r="AE203" s="3"/>
      <x:c r="AF203" s="3"/>
      <x:c r="AG203" s="3"/>
      <x:c r="AH203" s="3"/>
      <x:c r="AI203" s="3"/>
      <x:c r="AJ203" s="3"/>
      <x:c r="AK203" s="3"/>
    </x:row>
    <x:row r="204" ht="30" customHeight="1">
      <x:c r="A204" s="3"/>
      <x:c r="B204" s="69" t="str">
        <x:f>IF($B$18="","",$B$18)</x:f>
        <x:v>Дина</x:v>
      </x:c>
      <x:c r="C204" s="70" t="n">
        <x:f>IF(AB$8="","",AB$8)</x:f>
        <x:v>46351</x:v>
      </x:c>
      <x:c r="D204" s="69" t="str">
        <x:f>IF(AB18="","",AB18)</x:f>
        <x:v>Р</x:v>
      </x:c>
      <x:c r="E204" s="69" t="str">
        <x:f>IFERROR(UPPER(CONCATENATE("",SUBSTITUTE(CONCATENATE("",SUBSTITUTE(CONCATENATE("",SUBSTITUTE(TRIM(CONCATENATE("",D204))," ","")),"–","-")),"—","-"))),CONCATENATE("",D204))</x:f>
        <x:v>Р</x:v>
      </x:c>
      <x:c r="F204" s="69" t="str">
        <x:f>IFERROR(LEFT(CONCATENATE("[",E204),SEARCH("-",E204)),"")</x:f>
      </x:c>
      <x:c r="G204" s="69" t="str">
        <x:f>IFERROR(MID(CONCATENATE(E204,"]"),SEARCH("-",E204)+1,32),"")</x:f>
      </x:c>
      <x:c r="H204" s="71" t="n">
        <x:f>IF(OR(E204="",E204="В"),"",IF(OR(E204=$B$42,E204=$B$43,E204=$B$44,E204=$B$45,E204=$B$46),INDEX($E$42:$E$46,MATCH(E204,$B$42:$B$46,0)),IFERROR(IF(ISNUMBER(SEARCH(":",F204)),IF(AND(OR((LEN(F204)-1)=4,(LEN(F204)-1)=5),MID(F204,1+(LEN(F204)-1)-2,1)=":",ISNUMBER(VALUE(MID(F204,2,1))),IF((LEN(F204)-1)=5,ISNUMBER(VALUE(MID(F204,3,1))),TRUE),ISNUMBER(VALUE(MID(F204,1+(LEN(F204)-1)-1,1))),ISNUMBER(VALUE(MID(F204,1+(LEN(F204)-1),1))),VALUE(MID(F204,2,(LEN(F204)-1)-3))&lt;24,VALUE(MID(F204,1+(LEN(F204)-1)-1,2))&lt;60),VALUE(MID(F204,2,(LEN(F204)-1)-3))/24+VALUE(MID(F204,1+(LEN(F204)-1)-1,2))/1440,-1),IF(AND((LEN(F204)-1)&gt;=1,(LEN(F204)-1)&lt;=2,ISNUMBER(VALUE(MID(F204,2,1))),IF((LEN(F204)-1)=2,ISNUMBER(VALUE(MID(F204,3,1))),TRUE),VALUE(MID(F204,2,(LEN(F204)-1)))&lt;24),VALUE(MID(F204,2,(LEN(F204)-1)))/24,-1)),-1)))</x:f>
        <x:v>0.4166666666666667</x:v>
      </x:c>
      <x:c r="I204" s="71" t="n">
        <x:f>IF(OR(E204="",E204="В"),"",IF(OR(E204=$B$42,E204=$B$43,E204=$B$44,E204=$B$45,E204=$B$46),INDEX($F$42:$F$46,MATCH(E204,$B$42:$B$46,0)),IFERROR(IF(ISNUMBER(SEARCH(":",G204)),IF(AND(OR((LEN(G204)-1)=4,(LEN(G204)-1)=5),MID(G204,0+(LEN(G204)-1)-2,1)=":",ISNUMBER(VALUE(MID(G204,1,1))),IF((LEN(G204)-1)=5,ISNUMBER(VALUE(MID(G204,2,1))),TRUE),ISNUMBER(VALUE(MID(G204,0+(LEN(G204)-1)-1,1))),ISNUMBER(VALUE(MID(G204,0+(LEN(G204)-1),1))),VALUE(MID(G204,1,(LEN(G204)-1)-3))&lt;24,VALUE(MID(G204,0+(LEN(G204)-1)-1,2))&lt;60),VALUE(MID(G204,1,(LEN(G204)-1)-3))/24+VALUE(MID(G204,0+(LEN(G204)-1)-1,2))/1440,-1),IF(AND((LEN(G204)-1)&gt;=1,(LEN(G204)-1)&lt;=2,ISNUMBER(VALUE(MID(G204,1,1))),IF((LEN(G204)-1)=2,ISNUMBER(VALUE(MID(G204,2,1))),TRUE),VALUE(MID(G204,1,(LEN(G204)-1)))&lt;24),VALUE(MID(G204,1,(LEN(G204)-1)))/24,-1)),-1)))</x:f>
        <x:v>0.75</x:v>
      </x:c>
      <x:c r="J204" s="72" t="n">
        <x:f>IF(OR(E204="",E204="В"),0,IF(OR(E204=$B$42,E204=$B$43,E204=$B$44,E204=$B$45,E204=$B$46),INDEX($G$42:$G$46,MATCH(E204,$B$42:$B$46,0)),$D$7))</x:f>
        <x:v>30</x:v>
      </x:c>
      <x:c r="K204" s="73" t="n">
        <x:f>IF(OR(L204="",L204="Выходной"),0,IF(L204="Готово",ROUND(24*MOD(I204-H204,1)-J204/60,10),"Проверить"))</x:f>
        <x:v>7.5</x:v>
      </x:c>
      <x:c r="L204" s="74" t="str">
        <x:f>IF(E204="","",IF(C204="","Нет дня",IF(E204="В","Выходной",IF(LEN(TRIM($B$18))=0,"Нет имени",IF(COUNTIFS($B$10:$B$33,$B$18)&gt;1,"Повтор имени",IF(OR(E204=$B$42,E204=$B$43,E204=$B$44,E204=$B$45,E204=$B$46),IF(INDEX($I$42:$I$46,MATCH(E204,$B$42:$B$46,0))="Готово","Готово","Проверьте смену"),IF(OR(IFERROR(SEARCH("-",E204),0)=0,IFERROR(SEARCH("-",E204,SEARCH("-",E204)+1),0)&gt;0),"Нет кода",IF(OR(H204&lt;0,I204&lt;0),"Неверное время",IF(H204=I204,"Начало равно концу",IF(NOT(ISNUMBER($D$7)),"Проверьте перерыв",IF(OR($D$7&lt;0,$D$7&lt;&gt;INT($D$7)),"Проверьте перерыв",IF($D$7&gt;=ROUND(MOD(I204-H204,1)*1440,8),"Перерыв не меньше смены","Готово"))))))))))))</x:f>
        <x:v>Готово</x:v>
      </x:c>
      <x:c r="M204" s="3"/>
      <x:c r="N204" s="3"/>
      <x:c r="O204" s="3"/>
      <x:c r="P204" s="3"/>
      <x:c r="Q204" s="3"/>
      <x:c r="R204" s="3"/>
      <x:c r="S204" s="3"/>
      <x:c r="T204" s="3"/>
      <x:c r="U204" s="3"/>
      <x:c r="V204" s="3"/>
      <x:c r="W204" s="3"/>
      <x:c r="X204" s="3"/>
      <x:c r="Y204" s="3"/>
      <x:c r="Z204" s="3"/>
      <x:c r="AA204" s="3"/>
      <x:c r="AB204" s="3"/>
      <x:c r="AC204" s="3"/>
      <x:c r="AD204" s="3"/>
      <x:c r="AE204" s="3"/>
      <x:c r="AF204" s="3"/>
      <x:c r="AG204" s="3"/>
      <x:c r="AH204" s="3"/>
      <x:c r="AI204" s="3"/>
      <x:c r="AJ204" s="3"/>
      <x:c r="AK204" s="3"/>
    </x:row>
    <x:row r="205" ht="30" customHeight="1">
      <x:c r="A205" s="3"/>
      <x:c r="B205" s="69" t="str">
        <x:f>IF($B$18="","",$B$18)</x:f>
        <x:v>Дина</x:v>
      </x:c>
      <x:c r="C205" s="70" t="n">
        <x:f>IF(AC$8="","",AC$8)</x:f>
        <x:v>46352</x:v>
      </x:c>
      <x:c r="D205" s="69" t="str">
        <x:f>IF(AC18="","",AC18)</x:f>
        <x:v>Р</x:v>
      </x:c>
      <x:c r="E205" s="69" t="str">
        <x:f>IFERROR(UPPER(CONCATENATE("",SUBSTITUTE(CONCATENATE("",SUBSTITUTE(CONCATENATE("",SUBSTITUTE(TRIM(CONCATENATE("",D205))," ","")),"–","-")),"—","-"))),CONCATENATE("",D205))</x:f>
        <x:v>Р</x:v>
      </x:c>
      <x:c r="F205" s="69" t="str">
        <x:f>IFERROR(LEFT(CONCATENATE("[",E205),SEARCH("-",E205)),"")</x:f>
      </x:c>
      <x:c r="G205" s="69" t="str">
        <x:f>IFERROR(MID(CONCATENATE(E205,"]"),SEARCH("-",E205)+1,32),"")</x:f>
      </x:c>
      <x:c r="H205" s="71" t="n">
        <x:f>IF(OR(E205="",E205="В"),"",IF(OR(E205=$B$42,E205=$B$43,E205=$B$44,E205=$B$45,E205=$B$46),INDEX($E$42:$E$46,MATCH(E205,$B$42:$B$46,0)),IFERROR(IF(ISNUMBER(SEARCH(":",F205)),IF(AND(OR((LEN(F205)-1)=4,(LEN(F205)-1)=5),MID(F205,1+(LEN(F205)-1)-2,1)=":",ISNUMBER(VALUE(MID(F205,2,1))),IF((LEN(F205)-1)=5,ISNUMBER(VALUE(MID(F205,3,1))),TRUE),ISNUMBER(VALUE(MID(F205,1+(LEN(F205)-1)-1,1))),ISNUMBER(VALUE(MID(F205,1+(LEN(F205)-1),1))),VALUE(MID(F205,2,(LEN(F205)-1)-3))&lt;24,VALUE(MID(F205,1+(LEN(F205)-1)-1,2))&lt;60),VALUE(MID(F205,2,(LEN(F205)-1)-3))/24+VALUE(MID(F205,1+(LEN(F205)-1)-1,2))/1440,-1),IF(AND((LEN(F205)-1)&gt;=1,(LEN(F205)-1)&lt;=2,ISNUMBER(VALUE(MID(F205,2,1))),IF((LEN(F205)-1)=2,ISNUMBER(VALUE(MID(F205,3,1))),TRUE),VALUE(MID(F205,2,(LEN(F205)-1)))&lt;24),VALUE(MID(F205,2,(LEN(F205)-1)))/24,-1)),-1)))</x:f>
        <x:v>0.4166666666666667</x:v>
      </x:c>
      <x:c r="I205" s="71" t="n">
        <x:f>IF(OR(E205="",E205="В"),"",IF(OR(E205=$B$42,E205=$B$43,E205=$B$44,E205=$B$45,E205=$B$46),INDEX($F$42:$F$46,MATCH(E205,$B$42:$B$46,0)),IFERROR(IF(ISNUMBER(SEARCH(":",G205)),IF(AND(OR((LEN(G205)-1)=4,(LEN(G205)-1)=5),MID(G205,0+(LEN(G205)-1)-2,1)=":",ISNUMBER(VALUE(MID(G205,1,1))),IF((LEN(G205)-1)=5,ISNUMBER(VALUE(MID(G205,2,1))),TRUE),ISNUMBER(VALUE(MID(G205,0+(LEN(G205)-1)-1,1))),ISNUMBER(VALUE(MID(G205,0+(LEN(G205)-1),1))),VALUE(MID(G205,1,(LEN(G205)-1)-3))&lt;24,VALUE(MID(G205,0+(LEN(G205)-1)-1,2))&lt;60),VALUE(MID(G205,1,(LEN(G205)-1)-3))/24+VALUE(MID(G205,0+(LEN(G205)-1)-1,2))/1440,-1),IF(AND((LEN(G205)-1)&gt;=1,(LEN(G205)-1)&lt;=2,ISNUMBER(VALUE(MID(G205,1,1))),IF((LEN(G205)-1)=2,ISNUMBER(VALUE(MID(G205,2,1))),TRUE),VALUE(MID(G205,1,(LEN(G205)-1)))&lt;24),VALUE(MID(G205,1,(LEN(G205)-1)))/24,-1)),-1)))</x:f>
        <x:v>0.75</x:v>
      </x:c>
      <x:c r="J205" s="72" t="n">
        <x:f>IF(OR(E205="",E205="В"),0,IF(OR(E205=$B$42,E205=$B$43,E205=$B$44,E205=$B$45,E205=$B$46),INDEX($G$42:$G$46,MATCH(E205,$B$42:$B$46,0)),$D$7))</x:f>
        <x:v>30</x:v>
      </x:c>
      <x:c r="K205" s="73" t="n">
        <x:f>IF(OR(L205="",L205="Выходной"),0,IF(L205="Готово",ROUND(24*MOD(I205-H205,1)-J205/60,10),"Проверить"))</x:f>
        <x:v>7.5</x:v>
      </x:c>
      <x:c r="L205" s="74" t="str">
        <x:f>IF(E205="","",IF(C205="","Нет дня",IF(E205="В","Выходной",IF(LEN(TRIM($B$18))=0,"Нет имени",IF(COUNTIFS($B$10:$B$33,$B$18)&gt;1,"Повтор имени",IF(OR(E205=$B$42,E205=$B$43,E205=$B$44,E205=$B$45,E205=$B$46),IF(INDEX($I$42:$I$46,MATCH(E205,$B$42:$B$46,0))="Готово","Готово","Проверьте смену"),IF(OR(IFERROR(SEARCH("-",E205),0)=0,IFERROR(SEARCH("-",E205,SEARCH("-",E205)+1),0)&gt;0),"Нет кода",IF(OR(H205&lt;0,I205&lt;0),"Неверное время",IF(H205=I205,"Начало равно концу",IF(NOT(ISNUMBER($D$7)),"Проверьте перерыв",IF(OR($D$7&lt;0,$D$7&lt;&gt;INT($D$7)),"Проверьте перерыв",IF($D$7&gt;=ROUND(MOD(I205-H205,1)*1440,8),"Перерыв не меньше смены","Готово"))))))))))))</x:f>
        <x:v>Готово</x:v>
      </x:c>
      <x:c r="M205" s="3"/>
      <x:c r="N205" s="3"/>
      <x:c r="O205" s="3"/>
      <x:c r="P205" s="3"/>
      <x:c r="Q205" s="3"/>
      <x:c r="R205" s="3"/>
      <x:c r="S205" s="3"/>
      <x:c r="T205" s="3"/>
      <x:c r="U205" s="3"/>
      <x:c r="V205" s="3"/>
      <x:c r="W205" s="3"/>
      <x:c r="X205" s="3"/>
      <x:c r="Y205" s="3"/>
      <x:c r="Z205" s="3"/>
      <x:c r="AA205" s="3"/>
      <x:c r="AB205" s="3"/>
      <x:c r="AC205" s="3"/>
      <x:c r="AD205" s="3"/>
      <x:c r="AE205" s="3"/>
      <x:c r="AF205" s="3"/>
      <x:c r="AG205" s="3"/>
      <x:c r="AH205" s="3"/>
      <x:c r="AI205" s="3"/>
      <x:c r="AJ205" s="3"/>
      <x:c r="AK205" s="3"/>
    </x:row>
    <x:row r="206" ht="30" customHeight="1">
      <x:c r="A206" s="3"/>
      <x:c r="B206" s="69" t="str">
        <x:f>IF($B$18="","",$B$18)</x:f>
        <x:v>Дина</x:v>
      </x:c>
      <x:c r="C206" s="70" t="n">
        <x:f>IF(AD$8="","",AD$8)</x:f>
        <x:v>46353</x:v>
      </x:c>
      <x:c r="D206" s="69" t="str">
        <x:f>IF(AD18="","",AD18)</x:f>
        <x:v>В</x:v>
      </x:c>
      <x:c r="E206" s="69" t="str">
        <x:f>IFERROR(UPPER(CONCATENATE("",SUBSTITUTE(CONCATENATE("",SUBSTITUTE(CONCATENATE("",SUBSTITUTE(TRIM(CONCATENATE("",D206))," ","")),"–","-")),"—","-"))),CONCATENATE("",D206))</x:f>
        <x:v>В</x:v>
      </x:c>
      <x:c r="F206" s="69" t="str">
        <x:f>IFERROR(LEFT(CONCATENATE("[",E206),SEARCH("-",E206)),"")</x:f>
      </x:c>
      <x:c r="G206" s="69" t="str">
        <x:f>IFERROR(MID(CONCATENATE(E206,"]"),SEARCH("-",E206)+1,32),"")</x:f>
      </x:c>
      <x:c r="H206" s="71" t="str">
        <x:f>IF(OR(E206="",E206="В"),"",IF(OR(E206=$B$42,E206=$B$43,E206=$B$44,E206=$B$45,E206=$B$46),INDEX($E$42:$E$46,MATCH(E206,$B$42:$B$46,0)),IFERROR(IF(ISNUMBER(SEARCH(":",F206)),IF(AND(OR((LEN(F206)-1)=4,(LEN(F206)-1)=5),MID(F206,1+(LEN(F206)-1)-2,1)=":",ISNUMBER(VALUE(MID(F206,2,1))),IF((LEN(F206)-1)=5,ISNUMBER(VALUE(MID(F206,3,1))),TRUE),ISNUMBER(VALUE(MID(F206,1+(LEN(F206)-1)-1,1))),ISNUMBER(VALUE(MID(F206,1+(LEN(F206)-1),1))),VALUE(MID(F206,2,(LEN(F206)-1)-3))&lt;24,VALUE(MID(F206,1+(LEN(F206)-1)-1,2))&lt;60),VALUE(MID(F206,2,(LEN(F206)-1)-3))/24+VALUE(MID(F206,1+(LEN(F206)-1)-1,2))/1440,-1),IF(AND((LEN(F206)-1)&gt;=1,(LEN(F206)-1)&lt;=2,ISNUMBER(VALUE(MID(F206,2,1))),IF((LEN(F206)-1)=2,ISNUMBER(VALUE(MID(F206,3,1))),TRUE),VALUE(MID(F206,2,(LEN(F206)-1)))&lt;24),VALUE(MID(F206,2,(LEN(F206)-1)))/24,-1)),-1)))</x:f>
      </x:c>
      <x:c r="I206" s="71" t="str">
        <x:f>IF(OR(E206="",E206="В"),"",IF(OR(E206=$B$42,E206=$B$43,E206=$B$44,E206=$B$45,E206=$B$46),INDEX($F$42:$F$46,MATCH(E206,$B$42:$B$46,0)),IFERROR(IF(ISNUMBER(SEARCH(":",G206)),IF(AND(OR((LEN(G206)-1)=4,(LEN(G206)-1)=5),MID(G206,0+(LEN(G206)-1)-2,1)=":",ISNUMBER(VALUE(MID(G206,1,1))),IF((LEN(G206)-1)=5,ISNUMBER(VALUE(MID(G206,2,1))),TRUE),ISNUMBER(VALUE(MID(G206,0+(LEN(G206)-1)-1,1))),ISNUMBER(VALUE(MID(G206,0+(LEN(G206)-1),1))),VALUE(MID(G206,1,(LEN(G206)-1)-3))&lt;24,VALUE(MID(G206,0+(LEN(G206)-1)-1,2))&lt;60),VALUE(MID(G206,1,(LEN(G206)-1)-3))/24+VALUE(MID(G206,0+(LEN(G206)-1)-1,2))/1440,-1),IF(AND((LEN(G206)-1)&gt;=1,(LEN(G206)-1)&lt;=2,ISNUMBER(VALUE(MID(G206,1,1))),IF((LEN(G206)-1)=2,ISNUMBER(VALUE(MID(G206,2,1))),TRUE),VALUE(MID(G206,1,(LEN(G206)-1)))&lt;24),VALUE(MID(G206,1,(LEN(G206)-1)))/24,-1)),-1)))</x:f>
      </x:c>
      <x:c r="J206" s="72" t="n">
        <x:f>IF(OR(E206="",E206="В"),0,IF(OR(E206=$B$42,E206=$B$43,E206=$B$44,E206=$B$45,E206=$B$46),INDEX($G$42:$G$46,MATCH(E206,$B$42:$B$46,0)),$D$7))</x:f>
        <x:v>0</x:v>
      </x:c>
      <x:c r="K206" s="73" t="n">
        <x:f>IF(OR(L206="",L206="Выходной"),0,IF(L206="Готово",ROUND(24*MOD(I206-H206,1)-J206/60,10),"Проверить"))</x:f>
        <x:v>0</x:v>
      </x:c>
      <x:c r="L206" s="74" t="str">
        <x:f>IF(E206="","",IF(C206="","Нет дня",IF(E206="В","Выходной",IF(LEN(TRIM($B$18))=0,"Нет имени",IF(COUNTIFS($B$10:$B$33,$B$18)&gt;1,"Повтор имени",IF(OR(E206=$B$42,E206=$B$43,E206=$B$44,E206=$B$45,E206=$B$46),IF(INDEX($I$42:$I$46,MATCH(E206,$B$42:$B$46,0))="Готово","Готово","Проверьте смену"),IF(OR(IFERROR(SEARCH("-",E206),0)=0,IFERROR(SEARCH("-",E206,SEARCH("-",E206)+1),0)&gt;0),"Нет кода",IF(OR(H206&lt;0,I206&lt;0),"Неверное время",IF(H206=I206,"Начало равно концу",IF(NOT(ISNUMBER($D$7)),"Проверьте перерыв",IF(OR($D$7&lt;0,$D$7&lt;&gt;INT($D$7)),"Проверьте перерыв",IF($D$7&gt;=ROUND(MOD(I206-H206,1)*1440,8),"Перерыв не меньше смены","Готово"))))))))))))</x:f>
        <x:v>Выходной</x:v>
      </x:c>
      <x:c r="M206" s="3"/>
      <x:c r="N206" s="3"/>
      <x:c r="O206" s="3"/>
      <x:c r="P206" s="3"/>
      <x:c r="Q206" s="3"/>
      <x:c r="R206" s="3"/>
      <x:c r="S206" s="3"/>
      <x:c r="T206" s="3"/>
      <x:c r="U206" s="3"/>
      <x:c r="V206" s="3"/>
      <x:c r="W206" s="3"/>
      <x:c r="X206" s="3"/>
      <x:c r="Y206" s="3"/>
      <x:c r="Z206" s="3"/>
      <x:c r="AA206" s="3"/>
      <x:c r="AB206" s="3"/>
      <x:c r="AC206" s="3"/>
      <x:c r="AD206" s="3"/>
      <x:c r="AE206" s="3"/>
      <x:c r="AF206" s="3"/>
      <x:c r="AG206" s="3"/>
      <x:c r="AH206" s="3"/>
      <x:c r="AI206" s="3"/>
      <x:c r="AJ206" s="3"/>
      <x:c r="AK206" s="3"/>
    </x:row>
    <x:row r="207" ht="30" customHeight="1">
      <x:c r="A207" s="3"/>
      <x:c r="B207" s="69" t="str">
        <x:f>IF($B$18="","",$B$18)</x:f>
        <x:v>Дина</x:v>
      </x:c>
      <x:c r="C207" s="70" t="n">
        <x:f>IF(AE$8="","",AE$8)</x:f>
        <x:v>46354</x:v>
      </x:c>
      <x:c r="D207" s="69" t="str">
        <x:f>IF(AE18="","",AE18)</x:f>
        <x:v>Р</x:v>
      </x:c>
      <x:c r="E207" s="69" t="str">
        <x:f>IFERROR(UPPER(CONCATENATE("",SUBSTITUTE(CONCATENATE("",SUBSTITUTE(CONCATENATE("",SUBSTITUTE(TRIM(CONCATENATE("",D207))," ","")),"–","-")),"—","-"))),CONCATENATE("",D207))</x:f>
        <x:v>Р</x:v>
      </x:c>
      <x:c r="F207" s="69" t="str">
        <x:f>IFERROR(LEFT(CONCATENATE("[",E207),SEARCH("-",E207)),"")</x:f>
      </x:c>
      <x:c r="G207" s="69" t="str">
        <x:f>IFERROR(MID(CONCATENATE(E207,"]"),SEARCH("-",E207)+1,32),"")</x:f>
      </x:c>
      <x:c r="H207" s="71" t="n">
        <x:f>IF(OR(E207="",E207="В"),"",IF(OR(E207=$B$42,E207=$B$43,E207=$B$44,E207=$B$45,E207=$B$46),INDEX($E$42:$E$46,MATCH(E207,$B$42:$B$46,0)),IFERROR(IF(ISNUMBER(SEARCH(":",F207)),IF(AND(OR((LEN(F207)-1)=4,(LEN(F207)-1)=5),MID(F207,1+(LEN(F207)-1)-2,1)=":",ISNUMBER(VALUE(MID(F207,2,1))),IF((LEN(F207)-1)=5,ISNUMBER(VALUE(MID(F207,3,1))),TRUE),ISNUMBER(VALUE(MID(F207,1+(LEN(F207)-1)-1,1))),ISNUMBER(VALUE(MID(F207,1+(LEN(F207)-1),1))),VALUE(MID(F207,2,(LEN(F207)-1)-3))&lt;24,VALUE(MID(F207,1+(LEN(F207)-1)-1,2))&lt;60),VALUE(MID(F207,2,(LEN(F207)-1)-3))/24+VALUE(MID(F207,1+(LEN(F207)-1)-1,2))/1440,-1),IF(AND((LEN(F207)-1)&gt;=1,(LEN(F207)-1)&lt;=2,ISNUMBER(VALUE(MID(F207,2,1))),IF((LEN(F207)-1)=2,ISNUMBER(VALUE(MID(F207,3,1))),TRUE),VALUE(MID(F207,2,(LEN(F207)-1)))&lt;24),VALUE(MID(F207,2,(LEN(F207)-1)))/24,-1)),-1)))</x:f>
        <x:v>0.4166666666666667</x:v>
      </x:c>
      <x:c r="I207" s="71" t="n">
        <x:f>IF(OR(E207="",E207="В"),"",IF(OR(E207=$B$42,E207=$B$43,E207=$B$44,E207=$B$45,E207=$B$46),INDEX($F$42:$F$46,MATCH(E207,$B$42:$B$46,0)),IFERROR(IF(ISNUMBER(SEARCH(":",G207)),IF(AND(OR((LEN(G207)-1)=4,(LEN(G207)-1)=5),MID(G207,0+(LEN(G207)-1)-2,1)=":",ISNUMBER(VALUE(MID(G207,1,1))),IF((LEN(G207)-1)=5,ISNUMBER(VALUE(MID(G207,2,1))),TRUE),ISNUMBER(VALUE(MID(G207,0+(LEN(G207)-1)-1,1))),ISNUMBER(VALUE(MID(G207,0+(LEN(G207)-1),1))),VALUE(MID(G207,1,(LEN(G207)-1)-3))&lt;24,VALUE(MID(G207,0+(LEN(G207)-1)-1,2))&lt;60),VALUE(MID(G207,1,(LEN(G207)-1)-3))/24+VALUE(MID(G207,0+(LEN(G207)-1)-1,2))/1440,-1),IF(AND((LEN(G207)-1)&gt;=1,(LEN(G207)-1)&lt;=2,ISNUMBER(VALUE(MID(G207,1,1))),IF((LEN(G207)-1)=2,ISNUMBER(VALUE(MID(G207,2,1))),TRUE),VALUE(MID(G207,1,(LEN(G207)-1)))&lt;24),VALUE(MID(G207,1,(LEN(G207)-1)))/24,-1)),-1)))</x:f>
        <x:v>0.75</x:v>
      </x:c>
      <x:c r="J207" s="72" t="n">
        <x:f>IF(OR(E207="",E207="В"),0,IF(OR(E207=$B$42,E207=$B$43,E207=$B$44,E207=$B$45,E207=$B$46),INDEX($G$42:$G$46,MATCH(E207,$B$42:$B$46,0)),$D$7))</x:f>
        <x:v>30</x:v>
      </x:c>
      <x:c r="K207" s="73" t="n">
        <x:f>IF(OR(L207="",L207="Выходной"),0,IF(L207="Готово",ROUND(24*MOD(I207-H207,1)-J207/60,10),"Проверить"))</x:f>
        <x:v>7.5</x:v>
      </x:c>
      <x:c r="L207" s="74" t="str">
        <x:f>IF(E207="","",IF(C207="","Нет дня",IF(E207="В","Выходной",IF(LEN(TRIM($B$18))=0,"Нет имени",IF(COUNTIFS($B$10:$B$33,$B$18)&gt;1,"Повтор имени",IF(OR(E207=$B$42,E207=$B$43,E207=$B$44,E207=$B$45,E207=$B$46),IF(INDEX($I$42:$I$46,MATCH(E207,$B$42:$B$46,0))="Готово","Готово","Проверьте смену"),IF(OR(IFERROR(SEARCH("-",E207),0)=0,IFERROR(SEARCH("-",E207,SEARCH("-",E207)+1),0)&gt;0),"Нет кода",IF(OR(H207&lt;0,I207&lt;0),"Неверное время",IF(H207=I207,"Начало равно концу",IF(NOT(ISNUMBER($D$7)),"Проверьте перерыв",IF(OR($D$7&lt;0,$D$7&lt;&gt;INT($D$7)),"Проверьте перерыв",IF($D$7&gt;=ROUND(MOD(I207-H207,1)*1440,8),"Перерыв не меньше смены","Готово"))))))))))))</x:f>
        <x:v>Готово</x:v>
      </x:c>
      <x:c r="M207" s="3"/>
      <x:c r="N207" s="3"/>
      <x:c r="O207" s="3"/>
      <x:c r="P207" s="3"/>
      <x:c r="Q207" s="3"/>
      <x:c r="R207" s="3"/>
      <x:c r="S207" s="3"/>
      <x:c r="T207" s="3"/>
      <x:c r="U207" s="3"/>
      <x:c r="V207" s="3"/>
      <x:c r="W207" s="3"/>
      <x:c r="X207" s="3"/>
      <x:c r="Y207" s="3"/>
      <x:c r="Z207" s="3"/>
      <x:c r="AA207" s="3"/>
      <x:c r="AB207" s="3"/>
      <x:c r="AC207" s="3"/>
      <x:c r="AD207" s="3"/>
      <x:c r="AE207" s="3"/>
      <x:c r="AF207" s="3"/>
      <x:c r="AG207" s="3"/>
      <x:c r="AH207" s="3"/>
      <x:c r="AI207" s="3"/>
      <x:c r="AJ207" s="3"/>
      <x:c r="AK207" s="3"/>
    </x:row>
    <x:row r="208" ht="30" customHeight="1">
      <x:c r="A208" s="3"/>
      <x:c r="B208" s="69" t="str">
        <x:f>IF($B$18="","",$B$18)</x:f>
        <x:v>Дина</x:v>
      </x:c>
      <x:c r="C208" s="70" t="n">
        <x:f>IF(AF$8="","",AF$8)</x:f>
        <x:v>46355</x:v>
      </x:c>
      <x:c r="D208" s="69" t="str">
        <x:f>IF(AF18="","",AF18)</x:f>
        <x:v>В</x:v>
      </x:c>
      <x:c r="E208" s="69" t="str">
        <x:f>IFERROR(UPPER(CONCATENATE("",SUBSTITUTE(CONCATENATE("",SUBSTITUTE(CONCATENATE("",SUBSTITUTE(TRIM(CONCATENATE("",D208))," ","")),"–","-")),"—","-"))),CONCATENATE("",D208))</x:f>
        <x:v>В</x:v>
      </x:c>
      <x:c r="F208" s="69" t="str">
        <x:f>IFERROR(LEFT(CONCATENATE("[",E208),SEARCH("-",E208)),"")</x:f>
      </x:c>
      <x:c r="G208" s="69" t="str">
        <x:f>IFERROR(MID(CONCATENATE(E208,"]"),SEARCH("-",E208)+1,32),"")</x:f>
      </x:c>
      <x:c r="H208" s="71" t="str">
        <x:f>IF(OR(E208="",E208="В"),"",IF(OR(E208=$B$42,E208=$B$43,E208=$B$44,E208=$B$45,E208=$B$46),INDEX($E$42:$E$46,MATCH(E208,$B$42:$B$46,0)),IFERROR(IF(ISNUMBER(SEARCH(":",F208)),IF(AND(OR((LEN(F208)-1)=4,(LEN(F208)-1)=5),MID(F208,1+(LEN(F208)-1)-2,1)=":",ISNUMBER(VALUE(MID(F208,2,1))),IF((LEN(F208)-1)=5,ISNUMBER(VALUE(MID(F208,3,1))),TRUE),ISNUMBER(VALUE(MID(F208,1+(LEN(F208)-1)-1,1))),ISNUMBER(VALUE(MID(F208,1+(LEN(F208)-1),1))),VALUE(MID(F208,2,(LEN(F208)-1)-3))&lt;24,VALUE(MID(F208,1+(LEN(F208)-1)-1,2))&lt;60),VALUE(MID(F208,2,(LEN(F208)-1)-3))/24+VALUE(MID(F208,1+(LEN(F208)-1)-1,2))/1440,-1),IF(AND((LEN(F208)-1)&gt;=1,(LEN(F208)-1)&lt;=2,ISNUMBER(VALUE(MID(F208,2,1))),IF((LEN(F208)-1)=2,ISNUMBER(VALUE(MID(F208,3,1))),TRUE),VALUE(MID(F208,2,(LEN(F208)-1)))&lt;24),VALUE(MID(F208,2,(LEN(F208)-1)))/24,-1)),-1)))</x:f>
      </x:c>
      <x:c r="I208" s="71" t="str">
        <x:f>IF(OR(E208="",E208="В"),"",IF(OR(E208=$B$42,E208=$B$43,E208=$B$44,E208=$B$45,E208=$B$46),INDEX($F$42:$F$46,MATCH(E208,$B$42:$B$46,0)),IFERROR(IF(ISNUMBER(SEARCH(":",G208)),IF(AND(OR((LEN(G208)-1)=4,(LEN(G208)-1)=5),MID(G208,0+(LEN(G208)-1)-2,1)=":",ISNUMBER(VALUE(MID(G208,1,1))),IF((LEN(G208)-1)=5,ISNUMBER(VALUE(MID(G208,2,1))),TRUE),ISNUMBER(VALUE(MID(G208,0+(LEN(G208)-1)-1,1))),ISNUMBER(VALUE(MID(G208,0+(LEN(G208)-1),1))),VALUE(MID(G208,1,(LEN(G208)-1)-3))&lt;24,VALUE(MID(G208,0+(LEN(G208)-1)-1,2))&lt;60),VALUE(MID(G208,1,(LEN(G208)-1)-3))/24+VALUE(MID(G208,0+(LEN(G208)-1)-1,2))/1440,-1),IF(AND((LEN(G208)-1)&gt;=1,(LEN(G208)-1)&lt;=2,ISNUMBER(VALUE(MID(G208,1,1))),IF((LEN(G208)-1)=2,ISNUMBER(VALUE(MID(G208,2,1))),TRUE),VALUE(MID(G208,1,(LEN(G208)-1)))&lt;24),VALUE(MID(G208,1,(LEN(G208)-1)))/24,-1)),-1)))</x:f>
      </x:c>
      <x:c r="J208" s="72" t="n">
        <x:f>IF(OR(E208="",E208="В"),0,IF(OR(E208=$B$42,E208=$B$43,E208=$B$44,E208=$B$45,E208=$B$46),INDEX($G$42:$G$46,MATCH(E208,$B$42:$B$46,0)),$D$7))</x:f>
        <x:v>0</x:v>
      </x:c>
      <x:c r="K208" s="73" t="n">
        <x:f>IF(OR(L208="",L208="Выходной"),0,IF(L208="Готово",ROUND(24*MOD(I208-H208,1)-J208/60,10),"Проверить"))</x:f>
        <x:v>0</x:v>
      </x:c>
      <x:c r="L208" s="74" t="str">
        <x:f>IF(E208="","",IF(C208="","Нет дня",IF(E208="В","Выходной",IF(LEN(TRIM($B$18))=0,"Нет имени",IF(COUNTIFS($B$10:$B$33,$B$18)&gt;1,"Повтор имени",IF(OR(E208=$B$42,E208=$B$43,E208=$B$44,E208=$B$45,E208=$B$46),IF(INDEX($I$42:$I$46,MATCH(E208,$B$42:$B$46,0))="Готово","Готово","Проверьте смену"),IF(OR(IFERROR(SEARCH("-",E208),0)=0,IFERROR(SEARCH("-",E208,SEARCH("-",E208)+1),0)&gt;0),"Нет кода",IF(OR(H208&lt;0,I208&lt;0),"Неверное время",IF(H208=I208,"Начало равно концу",IF(NOT(ISNUMBER($D$7)),"Проверьте перерыв",IF(OR($D$7&lt;0,$D$7&lt;&gt;INT($D$7)),"Проверьте перерыв",IF($D$7&gt;=ROUND(MOD(I208-H208,1)*1440,8),"Перерыв не меньше смены","Готово"))))))))))))</x:f>
        <x:v>Выходной</x:v>
      </x:c>
      <x:c r="M208" s="3"/>
      <x:c r="N208" s="3"/>
      <x:c r="O208" s="3"/>
      <x:c r="P208" s="3"/>
      <x:c r="Q208" s="3"/>
      <x:c r="R208" s="3"/>
      <x:c r="S208" s="3"/>
      <x:c r="T208" s="3"/>
      <x:c r="U208" s="3"/>
      <x:c r="V208" s="3"/>
      <x:c r="W208" s="3"/>
      <x:c r="X208" s="3"/>
      <x:c r="Y208" s="3"/>
      <x:c r="Z208" s="3"/>
      <x:c r="AA208" s="3"/>
      <x:c r="AB208" s="3"/>
      <x:c r="AC208" s="3"/>
      <x:c r="AD208" s="3"/>
      <x:c r="AE208" s="3"/>
      <x:c r="AF208" s="3"/>
      <x:c r="AG208" s="3"/>
      <x:c r="AH208" s="3"/>
      <x:c r="AI208" s="3"/>
      <x:c r="AJ208" s="3"/>
      <x:c r="AK208" s="3"/>
    </x:row>
    <x:row r="209" ht="30" customHeight="1">
      <x:c r="A209" s="3"/>
      <x:c r="B209" s="69" t="str">
        <x:f>IF($B$18="","",$B$18)</x:f>
        <x:v>Дина</x:v>
      </x:c>
      <x:c r="C209" s="70" t="n">
        <x:f>IF(AG$8="","",AG$8)</x:f>
        <x:v>46356</x:v>
      </x:c>
      <x:c r="D209" s="69" t="str">
        <x:f>IF(AG18="","",AG18)</x:f>
        <x:v>Р</x:v>
      </x:c>
      <x:c r="E209" s="69" t="str">
        <x:f>IFERROR(UPPER(CONCATENATE("",SUBSTITUTE(CONCATENATE("",SUBSTITUTE(CONCATENATE("",SUBSTITUTE(TRIM(CONCATENATE("",D209))," ","")),"–","-")),"—","-"))),CONCATENATE("",D209))</x:f>
        <x:v>Р</x:v>
      </x:c>
      <x:c r="F209" s="69" t="str">
        <x:f>IFERROR(LEFT(CONCATENATE("[",E209),SEARCH("-",E209)),"")</x:f>
      </x:c>
      <x:c r="G209" s="69" t="str">
        <x:f>IFERROR(MID(CONCATENATE(E209,"]"),SEARCH("-",E209)+1,32),"")</x:f>
      </x:c>
      <x:c r="H209" s="71" t="n">
        <x:f>IF(OR(E209="",E209="В"),"",IF(OR(E209=$B$42,E209=$B$43,E209=$B$44,E209=$B$45,E209=$B$46),INDEX($E$42:$E$46,MATCH(E209,$B$42:$B$46,0)),IFERROR(IF(ISNUMBER(SEARCH(":",F209)),IF(AND(OR((LEN(F209)-1)=4,(LEN(F209)-1)=5),MID(F209,1+(LEN(F209)-1)-2,1)=":",ISNUMBER(VALUE(MID(F209,2,1))),IF((LEN(F209)-1)=5,ISNUMBER(VALUE(MID(F209,3,1))),TRUE),ISNUMBER(VALUE(MID(F209,1+(LEN(F209)-1)-1,1))),ISNUMBER(VALUE(MID(F209,1+(LEN(F209)-1),1))),VALUE(MID(F209,2,(LEN(F209)-1)-3))&lt;24,VALUE(MID(F209,1+(LEN(F209)-1)-1,2))&lt;60),VALUE(MID(F209,2,(LEN(F209)-1)-3))/24+VALUE(MID(F209,1+(LEN(F209)-1)-1,2))/1440,-1),IF(AND((LEN(F209)-1)&gt;=1,(LEN(F209)-1)&lt;=2,ISNUMBER(VALUE(MID(F209,2,1))),IF((LEN(F209)-1)=2,ISNUMBER(VALUE(MID(F209,3,1))),TRUE),VALUE(MID(F209,2,(LEN(F209)-1)))&lt;24),VALUE(MID(F209,2,(LEN(F209)-1)))/24,-1)),-1)))</x:f>
        <x:v>0.4166666666666667</x:v>
      </x:c>
      <x:c r="I209" s="71" t="n">
        <x:f>IF(OR(E209="",E209="В"),"",IF(OR(E209=$B$42,E209=$B$43,E209=$B$44,E209=$B$45,E209=$B$46),INDEX($F$42:$F$46,MATCH(E209,$B$42:$B$46,0)),IFERROR(IF(ISNUMBER(SEARCH(":",G209)),IF(AND(OR((LEN(G209)-1)=4,(LEN(G209)-1)=5),MID(G209,0+(LEN(G209)-1)-2,1)=":",ISNUMBER(VALUE(MID(G209,1,1))),IF((LEN(G209)-1)=5,ISNUMBER(VALUE(MID(G209,2,1))),TRUE),ISNUMBER(VALUE(MID(G209,0+(LEN(G209)-1)-1,1))),ISNUMBER(VALUE(MID(G209,0+(LEN(G209)-1),1))),VALUE(MID(G209,1,(LEN(G209)-1)-3))&lt;24,VALUE(MID(G209,0+(LEN(G209)-1)-1,2))&lt;60),VALUE(MID(G209,1,(LEN(G209)-1)-3))/24+VALUE(MID(G209,0+(LEN(G209)-1)-1,2))/1440,-1),IF(AND((LEN(G209)-1)&gt;=1,(LEN(G209)-1)&lt;=2,ISNUMBER(VALUE(MID(G209,1,1))),IF((LEN(G209)-1)=2,ISNUMBER(VALUE(MID(G209,2,1))),TRUE),VALUE(MID(G209,1,(LEN(G209)-1)))&lt;24),VALUE(MID(G209,1,(LEN(G209)-1)))/24,-1)),-1)))</x:f>
        <x:v>0.75</x:v>
      </x:c>
      <x:c r="J209" s="72" t="n">
        <x:f>IF(OR(E209="",E209="В"),0,IF(OR(E209=$B$42,E209=$B$43,E209=$B$44,E209=$B$45,E209=$B$46),INDEX($G$42:$G$46,MATCH(E209,$B$42:$B$46,0)),$D$7))</x:f>
        <x:v>30</x:v>
      </x:c>
      <x:c r="K209" s="73" t="n">
        <x:f>IF(OR(L209="",L209="Выходной"),0,IF(L209="Готово",ROUND(24*MOD(I209-H209,1)-J209/60,10),"Проверить"))</x:f>
        <x:v>7.5</x:v>
      </x:c>
      <x:c r="L209" s="74" t="str">
        <x:f>IF(E209="","",IF(C209="","Нет дня",IF(E209="В","Выходной",IF(LEN(TRIM($B$18))=0,"Нет имени",IF(COUNTIFS($B$10:$B$33,$B$18)&gt;1,"Повтор имени",IF(OR(E209=$B$42,E209=$B$43,E209=$B$44,E209=$B$45,E209=$B$46),IF(INDEX($I$42:$I$46,MATCH(E209,$B$42:$B$46,0))="Готово","Готово","Проверьте смену"),IF(OR(IFERROR(SEARCH("-",E209),0)=0,IFERROR(SEARCH("-",E209,SEARCH("-",E209)+1),0)&gt;0),"Нет кода",IF(OR(H209&lt;0,I209&lt;0),"Неверное время",IF(H209=I209,"Начало равно концу",IF(NOT(ISNUMBER($D$7)),"Проверьте перерыв",IF(OR($D$7&lt;0,$D$7&lt;&gt;INT($D$7)),"Проверьте перерыв",IF($D$7&gt;=ROUND(MOD(I209-H209,1)*1440,8),"Перерыв не меньше смены","Готово"))))))))))))</x:f>
        <x:v>Готово</x:v>
      </x:c>
      <x:c r="M209" s="3"/>
      <x:c r="N209" s="3"/>
      <x:c r="O209" s="3"/>
      <x:c r="P209" s="3"/>
      <x:c r="Q209" s="3"/>
      <x:c r="R209" s="3"/>
      <x:c r="S209" s="3"/>
      <x:c r="T209" s="3"/>
      <x:c r="U209" s="3"/>
      <x:c r="V209" s="3"/>
      <x:c r="W209" s="3"/>
      <x:c r="X209" s="3"/>
      <x:c r="Y209" s="3"/>
      <x:c r="Z209" s="3"/>
      <x:c r="AA209" s="3"/>
      <x:c r="AB209" s="3"/>
      <x:c r="AC209" s="3"/>
      <x:c r="AD209" s="3"/>
      <x:c r="AE209" s="3"/>
      <x:c r="AF209" s="3"/>
      <x:c r="AG209" s="3"/>
      <x:c r="AH209" s="3"/>
      <x:c r="AI209" s="3"/>
      <x:c r="AJ209" s="3"/>
      <x:c r="AK209" s="3"/>
    </x:row>
    <x:row r="210" ht="30" customHeight="1">
      <x:c r="A210" s="3"/>
      <x:c r="B210" s="69" t="str">
        <x:f>IF($B$18="","",$B$18)</x:f>
        <x:v>Дина</x:v>
      </x:c>
      <x:c r="C210" s="70" t="str">
        <x:f>IF(AH$8="","",AH$8)</x:f>
      </x:c>
      <x:c r="D210" s="69" t="str">
        <x:f>IF(AH18="","",AH18)</x:f>
      </x:c>
      <x:c r="E210" s="69" t="str">
        <x:f>IFERROR(UPPER(CONCATENATE("",SUBSTITUTE(CONCATENATE("",SUBSTITUTE(CONCATENATE("",SUBSTITUTE(TRIM(CONCATENATE("",D210))," ","")),"–","-")),"—","-"))),CONCATENATE("",D210))</x:f>
      </x:c>
      <x:c r="F210" s="69" t="str">
        <x:f>IFERROR(LEFT(CONCATENATE("[",E210),SEARCH("-",E210)),"")</x:f>
      </x:c>
      <x:c r="G210" s="69" t="str">
        <x:f>IFERROR(MID(CONCATENATE(E210,"]"),SEARCH("-",E210)+1,32),"")</x:f>
      </x:c>
      <x:c r="H210" s="71" t="str">
        <x:f>IF(OR(E210="",E210="В"),"",IF(OR(E210=$B$42,E210=$B$43,E210=$B$44,E210=$B$45,E210=$B$46),INDEX($E$42:$E$46,MATCH(E210,$B$42:$B$46,0)),IFERROR(IF(ISNUMBER(SEARCH(":",F210)),IF(AND(OR((LEN(F210)-1)=4,(LEN(F210)-1)=5),MID(F210,1+(LEN(F210)-1)-2,1)=":",ISNUMBER(VALUE(MID(F210,2,1))),IF((LEN(F210)-1)=5,ISNUMBER(VALUE(MID(F210,3,1))),TRUE),ISNUMBER(VALUE(MID(F210,1+(LEN(F210)-1)-1,1))),ISNUMBER(VALUE(MID(F210,1+(LEN(F210)-1),1))),VALUE(MID(F210,2,(LEN(F210)-1)-3))&lt;24,VALUE(MID(F210,1+(LEN(F210)-1)-1,2))&lt;60),VALUE(MID(F210,2,(LEN(F210)-1)-3))/24+VALUE(MID(F210,1+(LEN(F210)-1)-1,2))/1440,-1),IF(AND((LEN(F210)-1)&gt;=1,(LEN(F210)-1)&lt;=2,ISNUMBER(VALUE(MID(F210,2,1))),IF((LEN(F210)-1)=2,ISNUMBER(VALUE(MID(F210,3,1))),TRUE),VALUE(MID(F210,2,(LEN(F210)-1)))&lt;24),VALUE(MID(F210,2,(LEN(F210)-1)))/24,-1)),-1)))</x:f>
      </x:c>
      <x:c r="I210" s="71" t="str">
        <x:f>IF(OR(E210="",E210="В"),"",IF(OR(E210=$B$42,E210=$B$43,E210=$B$44,E210=$B$45,E210=$B$46),INDEX($F$42:$F$46,MATCH(E210,$B$42:$B$46,0)),IFERROR(IF(ISNUMBER(SEARCH(":",G210)),IF(AND(OR((LEN(G210)-1)=4,(LEN(G210)-1)=5),MID(G210,0+(LEN(G210)-1)-2,1)=":",ISNUMBER(VALUE(MID(G210,1,1))),IF((LEN(G210)-1)=5,ISNUMBER(VALUE(MID(G210,2,1))),TRUE),ISNUMBER(VALUE(MID(G210,0+(LEN(G210)-1)-1,1))),ISNUMBER(VALUE(MID(G210,0+(LEN(G210)-1),1))),VALUE(MID(G210,1,(LEN(G210)-1)-3))&lt;24,VALUE(MID(G210,0+(LEN(G210)-1)-1,2))&lt;60),VALUE(MID(G210,1,(LEN(G210)-1)-3))/24+VALUE(MID(G210,0+(LEN(G210)-1)-1,2))/1440,-1),IF(AND((LEN(G210)-1)&gt;=1,(LEN(G210)-1)&lt;=2,ISNUMBER(VALUE(MID(G210,1,1))),IF((LEN(G210)-1)=2,ISNUMBER(VALUE(MID(G210,2,1))),TRUE),VALUE(MID(G210,1,(LEN(G210)-1)))&lt;24),VALUE(MID(G210,1,(LEN(G210)-1)))/24,-1)),-1)))</x:f>
      </x:c>
      <x:c r="J210" s="72" t="n">
        <x:f>IF(OR(E210="",E210="В"),0,IF(OR(E210=$B$42,E210=$B$43,E210=$B$44,E210=$B$45,E210=$B$46),INDEX($G$42:$G$46,MATCH(E210,$B$42:$B$46,0)),$D$7))</x:f>
        <x:v>0</x:v>
      </x:c>
      <x:c r="K210" s="73" t="n">
        <x:f>IF(OR(L210="",L210="Выходной"),0,IF(L210="Готово",ROUND(24*MOD(I210-H210,1)-J210/60,10),"Проверить"))</x:f>
        <x:v>0</x:v>
      </x:c>
      <x:c r="L210" s="74" t="str">
        <x:f>IF(E210="","",IF(C210="","Нет дня",IF(E210="В","Выходной",IF(LEN(TRIM($B$18))=0,"Нет имени",IF(COUNTIFS($B$10:$B$33,$B$18)&gt;1,"Повтор имени",IF(OR(E210=$B$42,E210=$B$43,E210=$B$44,E210=$B$45,E210=$B$46),IF(INDEX($I$42:$I$46,MATCH(E210,$B$42:$B$46,0))="Готово","Готово","Проверьте смену"),IF(OR(IFERROR(SEARCH("-",E210),0)=0,IFERROR(SEARCH("-",E210,SEARCH("-",E210)+1),0)&gt;0),"Нет кода",IF(OR(H210&lt;0,I210&lt;0),"Неверное время",IF(H210=I210,"Начало равно концу",IF(NOT(ISNUMBER($D$7)),"Проверьте перерыв",IF(OR($D$7&lt;0,$D$7&lt;&gt;INT($D$7)),"Проверьте перерыв",IF($D$7&gt;=ROUND(MOD(I210-H210,1)*1440,8),"Перерыв не меньше смены","Готово"))))))))))))</x:f>
      </x:c>
      <x:c r="M210" s="3"/>
      <x:c r="N210" s="3"/>
      <x:c r="O210" s="3"/>
      <x:c r="P210" s="3"/>
      <x:c r="Q210" s="3"/>
      <x:c r="R210" s="3"/>
      <x:c r="S210" s="3"/>
      <x:c r="T210" s="3"/>
      <x:c r="U210" s="3"/>
      <x:c r="V210" s="3"/>
      <x:c r="W210" s="3"/>
      <x:c r="X210" s="3"/>
      <x:c r="Y210" s="3"/>
      <x:c r="Z210" s="3"/>
      <x:c r="AA210" s="3"/>
      <x:c r="AB210" s="3"/>
      <x:c r="AC210" s="3"/>
      <x:c r="AD210" s="3"/>
      <x:c r="AE210" s="3"/>
      <x:c r="AF210" s="3"/>
      <x:c r="AG210" s="3"/>
      <x:c r="AH210" s="3"/>
      <x:c r="AI210" s="3"/>
      <x:c r="AJ210" s="3"/>
      <x:c r="AK210" s="3"/>
    </x:row>
    <x:row r="211" ht="30" customHeight="1">
      <x:c r="A211" s="3"/>
      <x:c r="B211" s="69" t="str">
        <x:f>IF($B$20="","",$B$20)</x:f>
        <x:v>Егор</x:v>
      </x:c>
      <x:c r="C211" s="70" t="n">
        <x:f>IF(D$8="","",D$8)</x:f>
        <x:v>46327</x:v>
      </x:c>
      <x:c r="D211" s="69" t="str">
        <x:f>IF(D20="","",D20)</x:f>
        <x:v>В</x:v>
      </x:c>
      <x:c r="E211" s="69" t="str">
        <x:f>IFERROR(UPPER(CONCATENATE("",SUBSTITUTE(CONCATENATE("",SUBSTITUTE(CONCATENATE("",SUBSTITUTE(TRIM(CONCATENATE("",D211))," ","")),"–","-")),"—","-"))),CONCATENATE("",D211))</x:f>
        <x:v>В</x:v>
      </x:c>
      <x:c r="F211" s="69" t="str">
        <x:f>IFERROR(LEFT(CONCATENATE("[",E211),SEARCH("-",E211)),"")</x:f>
      </x:c>
      <x:c r="G211" s="69" t="str">
        <x:f>IFERROR(MID(CONCATENATE(E211,"]"),SEARCH("-",E211)+1,32),"")</x:f>
      </x:c>
      <x:c r="H211" s="71" t="str">
        <x:f>IF(OR(E211="",E211="В"),"",IF(OR(E211=$B$42,E211=$B$43,E211=$B$44,E211=$B$45,E211=$B$46),INDEX($E$42:$E$46,MATCH(E211,$B$42:$B$46,0)),IFERROR(IF(ISNUMBER(SEARCH(":",F211)),IF(AND(OR((LEN(F211)-1)=4,(LEN(F211)-1)=5),MID(F211,1+(LEN(F211)-1)-2,1)=":",ISNUMBER(VALUE(MID(F211,2,1))),IF((LEN(F211)-1)=5,ISNUMBER(VALUE(MID(F211,3,1))),TRUE),ISNUMBER(VALUE(MID(F211,1+(LEN(F211)-1)-1,1))),ISNUMBER(VALUE(MID(F211,1+(LEN(F211)-1),1))),VALUE(MID(F211,2,(LEN(F211)-1)-3))&lt;24,VALUE(MID(F211,1+(LEN(F211)-1)-1,2))&lt;60),VALUE(MID(F211,2,(LEN(F211)-1)-3))/24+VALUE(MID(F211,1+(LEN(F211)-1)-1,2))/1440,-1),IF(AND((LEN(F211)-1)&gt;=1,(LEN(F211)-1)&lt;=2,ISNUMBER(VALUE(MID(F211,2,1))),IF((LEN(F211)-1)=2,ISNUMBER(VALUE(MID(F211,3,1))),TRUE),VALUE(MID(F211,2,(LEN(F211)-1)))&lt;24),VALUE(MID(F211,2,(LEN(F211)-1)))/24,-1)),-1)))</x:f>
      </x:c>
      <x:c r="I211" s="71" t="str">
        <x:f>IF(OR(E211="",E211="В"),"",IF(OR(E211=$B$42,E211=$B$43,E211=$B$44,E211=$B$45,E211=$B$46),INDEX($F$42:$F$46,MATCH(E211,$B$42:$B$46,0)),IFERROR(IF(ISNUMBER(SEARCH(":",G211)),IF(AND(OR((LEN(G211)-1)=4,(LEN(G211)-1)=5),MID(G211,0+(LEN(G211)-1)-2,1)=":",ISNUMBER(VALUE(MID(G211,1,1))),IF((LEN(G211)-1)=5,ISNUMBER(VALUE(MID(G211,2,1))),TRUE),ISNUMBER(VALUE(MID(G211,0+(LEN(G211)-1)-1,1))),ISNUMBER(VALUE(MID(G211,0+(LEN(G211)-1),1))),VALUE(MID(G211,1,(LEN(G211)-1)-3))&lt;24,VALUE(MID(G211,0+(LEN(G211)-1)-1,2))&lt;60),VALUE(MID(G211,1,(LEN(G211)-1)-3))/24+VALUE(MID(G211,0+(LEN(G211)-1)-1,2))/1440,-1),IF(AND((LEN(G211)-1)&gt;=1,(LEN(G211)-1)&lt;=2,ISNUMBER(VALUE(MID(G211,1,1))),IF((LEN(G211)-1)=2,ISNUMBER(VALUE(MID(G211,2,1))),TRUE),VALUE(MID(G211,1,(LEN(G211)-1)))&lt;24),VALUE(MID(G211,1,(LEN(G211)-1)))/24,-1)),-1)))</x:f>
      </x:c>
      <x:c r="J211" s="72" t="n">
        <x:f>IF(OR(E211="",E211="В"),0,IF(OR(E211=$B$42,E211=$B$43,E211=$B$44,E211=$B$45,E211=$B$46),INDEX($G$42:$G$46,MATCH(E211,$B$42:$B$46,0)),$D$7))</x:f>
        <x:v>0</x:v>
      </x:c>
      <x:c r="K211" s="73" t="n">
        <x:f>IF(OR(L211="",L211="Выходной"),0,IF(L211="Готово",ROUND(24*MOD(I211-H211,1)-J211/60,10),"Проверить"))</x:f>
        <x:v>0</x:v>
      </x:c>
      <x:c r="L211" s="74" t="str">
        <x:f>IF(E211="","",IF(C211="","Нет дня",IF(E211="В","Выходной",IF(LEN(TRIM($B$20))=0,"Нет имени",IF(COUNTIFS($B$10:$B$33,$B$20)&gt;1,"Повтор имени",IF(OR(E211=$B$42,E211=$B$43,E211=$B$44,E211=$B$45,E211=$B$46),IF(INDEX($I$42:$I$46,MATCH(E211,$B$42:$B$46,0))="Готово","Готово","Проверьте смену"),IF(OR(IFERROR(SEARCH("-",E211),0)=0,IFERROR(SEARCH("-",E211,SEARCH("-",E211)+1),0)&gt;0),"Нет кода",IF(OR(H211&lt;0,I211&lt;0),"Неверное время",IF(H211=I211,"Начало равно концу",IF(NOT(ISNUMBER($D$7)),"Проверьте перерыв",IF(OR($D$7&lt;0,$D$7&lt;&gt;INT($D$7)),"Проверьте перерыв",IF($D$7&gt;=ROUND(MOD(I211-H211,1)*1440,8),"Перерыв не меньше смены","Готово"))))))))))))</x:f>
        <x:v>Выходной</x:v>
      </x:c>
      <x:c r="M211" s="3"/>
      <x:c r="N211" s="3"/>
      <x:c r="O211" s="3"/>
      <x:c r="P211" s="3"/>
      <x:c r="Q211" s="3"/>
      <x:c r="R211" s="3"/>
      <x:c r="S211" s="3"/>
      <x:c r="T211" s="3"/>
      <x:c r="U211" s="3"/>
      <x:c r="V211" s="3"/>
      <x:c r="W211" s="3"/>
      <x:c r="X211" s="3"/>
      <x:c r="Y211" s="3"/>
      <x:c r="Z211" s="3"/>
      <x:c r="AA211" s="3"/>
      <x:c r="AB211" s="3"/>
      <x:c r="AC211" s="3"/>
      <x:c r="AD211" s="3"/>
      <x:c r="AE211" s="3"/>
      <x:c r="AF211" s="3"/>
      <x:c r="AG211" s="3"/>
      <x:c r="AH211" s="3"/>
      <x:c r="AI211" s="3"/>
      <x:c r="AJ211" s="3"/>
      <x:c r="AK211" s="3"/>
    </x:row>
    <x:row r="212" ht="30" customHeight="1">
      <x:c r="A212" s="3"/>
      <x:c r="B212" s="69" t="str">
        <x:f>IF($B$20="","",$B$20)</x:f>
        <x:v>Егор</x:v>
      </x:c>
      <x:c r="C212" s="70" t="n">
        <x:f>IF(E$8="","",E$8)</x:f>
        <x:v>46328</x:v>
      </x:c>
      <x:c r="D212" s="69" t="str">
        <x:f>IF(E20="","",E20)</x:f>
        <x:v>В</x:v>
      </x:c>
      <x:c r="E212" s="69" t="str">
        <x:f>IFERROR(UPPER(CONCATENATE("",SUBSTITUTE(CONCATENATE("",SUBSTITUTE(CONCATENATE("",SUBSTITUTE(TRIM(CONCATENATE("",D212))," ","")),"–","-")),"—","-"))),CONCATENATE("",D212))</x:f>
        <x:v>В</x:v>
      </x:c>
      <x:c r="F212" s="69" t="str">
        <x:f>IFERROR(LEFT(CONCATENATE("[",E212),SEARCH("-",E212)),"")</x:f>
      </x:c>
      <x:c r="G212" s="69" t="str">
        <x:f>IFERROR(MID(CONCATENATE(E212,"]"),SEARCH("-",E212)+1,32),"")</x:f>
      </x:c>
      <x:c r="H212" s="71" t="str">
        <x:f>IF(OR(E212="",E212="В"),"",IF(OR(E212=$B$42,E212=$B$43,E212=$B$44,E212=$B$45,E212=$B$46),INDEX($E$42:$E$46,MATCH(E212,$B$42:$B$46,0)),IFERROR(IF(ISNUMBER(SEARCH(":",F212)),IF(AND(OR((LEN(F212)-1)=4,(LEN(F212)-1)=5),MID(F212,1+(LEN(F212)-1)-2,1)=":",ISNUMBER(VALUE(MID(F212,2,1))),IF((LEN(F212)-1)=5,ISNUMBER(VALUE(MID(F212,3,1))),TRUE),ISNUMBER(VALUE(MID(F212,1+(LEN(F212)-1)-1,1))),ISNUMBER(VALUE(MID(F212,1+(LEN(F212)-1),1))),VALUE(MID(F212,2,(LEN(F212)-1)-3))&lt;24,VALUE(MID(F212,1+(LEN(F212)-1)-1,2))&lt;60),VALUE(MID(F212,2,(LEN(F212)-1)-3))/24+VALUE(MID(F212,1+(LEN(F212)-1)-1,2))/1440,-1),IF(AND((LEN(F212)-1)&gt;=1,(LEN(F212)-1)&lt;=2,ISNUMBER(VALUE(MID(F212,2,1))),IF((LEN(F212)-1)=2,ISNUMBER(VALUE(MID(F212,3,1))),TRUE),VALUE(MID(F212,2,(LEN(F212)-1)))&lt;24),VALUE(MID(F212,2,(LEN(F212)-1)))/24,-1)),-1)))</x:f>
      </x:c>
      <x:c r="I212" s="71" t="str">
        <x:f>IF(OR(E212="",E212="В"),"",IF(OR(E212=$B$42,E212=$B$43,E212=$B$44,E212=$B$45,E212=$B$46),INDEX($F$42:$F$46,MATCH(E212,$B$42:$B$46,0)),IFERROR(IF(ISNUMBER(SEARCH(":",G212)),IF(AND(OR((LEN(G212)-1)=4,(LEN(G212)-1)=5),MID(G212,0+(LEN(G212)-1)-2,1)=":",ISNUMBER(VALUE(MID(G212,1,1))),IF((LEN(G212)-1)=5,ISNUMBER(VALUE(MID(G212,2,1))),TRUE),ISNUMBER(VALUE(MID(G212,0+(LEN(G212)-1)-1,1))),ISNUMBER(VALUE(MID(G212,0+(LEN(G212)-1),1))),VALUE(MID(G212,1,(LEN(G212)-1)-3))&lt;24,VALUE(MID(G212,0+(LEN(G212)-1)-1,2))&lt;60),VALUE(MID(G212,1,(LEN(G212)-1)-3))/24+VALUE(MID(G212,0+(LEN(G212)-1)-1,2))/1440,-1),IF(AND((LEN(G212)-1)&gt;=1,(LEN(G212)-1)&lt;=2,ISNUMBER(VALUE(MID(G212,1,1))),IF((LEN(G212)-1)=2,ISNUMBER(VALUE(MID(G212,2,1))),TRUE),VALUE(MID(G212,1,(LEN(G212)-1)))&lt;24),VALUE(MID(G212,1,(LEN(G212)-1)))/24,-1)),-1)))</x:f>
      </x:c>
      <x:c r="J212" s="72" t="n">
        <x:f>IF(OR(E212="",E212="В"),0,IF(OR(E212=$B$42,E212=$B$43,E212=$B$44,E212=$B$45,E212=$B$46),INDEX($G$42:$G$46,MATCH(E212,$B$42:$B$46,0)),$D$7))</x:f>
        <x:v>0</x:v>
      </x:c>
      <x:c r="K212" s="73" t="n">
        <x:f>IF(OR(L212="",L212="Выходной"),0,IF(L212="Готово",ROUND(24*MOD(I212-H212,1)-J212/60,10),"Проверить"))</x:f>
        <x:v>0</x:v>
      </x:c>
      <x:c r="L212" s="74" t="str">
        <x:f>IF(E212="","",IF(C212="","Нет дня",IF(E212="В","Выходной",IF(LEN(TRIM($B$20))=0,"Нет имени",IF(COUNTIFS($B$10:$B$33,$B$20)&gt;1,"Повтор имени",IF(OR(E212=$B$42,E212=$B$43,E212=$B$44,E212=$B$45,E212=$B$46),IF(INDEX($I$42:$I$46,MATCH(E212,$B$42:$B$46,0))="Готово","Готово","Проверьте смену"),IF(OR(IFERROR(SEARCH("-",E212),0)=0,IFERROR(SEARCH("-",E212,SEARCH("-",E212)+1),0)&gt;0),"Нет кода",IF(OR(H212&lt;0,I212&lt;0),"Неверное время",IF(H212=I212,"Начало равно концу",IF(NOT(ISNUMBER($D$7)),"Проверьте перерыв",IF(OR($D$7&lt;0,$D$7&lt;&gt;INT($D$7)),"Проверьте перерыв",IF($D$7&gt;=ROUND(MOD(I212-H212,1)*1440,8),"Перерыв не меньше смены","Готово"))))))))))))</x:f>
        <x:v>Выходной</x:v>
      </x:c>
      <x:c r="M212" s="3"/>
      <x:c r="N212" s="3"/>
      <x:c r="O212" s="3"/>
      <x:c r="P212" s="3"/>
      <x:c r="Q212" s="3"/>
      <x:c r="R212" s="3"/>
      <x:c r="S212" s="3"/>
      <x:c r="T212" s="3"/>
      <x:c r="U212" s="3"/>
      <x:c r="V212" s="3"/>
      <x:c r="W212" s="3"/>
      <x:c r="X212" s="3"/>
      <x:c r="Y212" s="3"/>
      <x:c r="Z212" s="3"/>
      <x:c r="AA212" s="3"/>
      <x:c r="AB212" s="3"/>
      <x:c r="AC212" s="3"/>
      <x:c r="AD212" s="3"/>
      <x:c r="AE212" s="3"/>
      <x:c r="AF212" s="3"/>
      <x:c r="AG212" s="3"/>
      <x:c r="AH212" s="3"/>
      <x:c r="AI212" s="3"/>
      <x:c r="AJ212" s="3"/>
      <x:c r="AK212" s="3"/>
    </x:row>
    <x:row r="213" ht="30" customHeight="1">
      <x:c r="A213" s="3"/>
      <x:c r="B213" s="69" t="str">
        <x:f>IF($B$20="","",$B$20)</x:f>
        <x:v>Егор</x:v>
      </x:c>
      <x:c r="C213" s="70" t="n">
        <x:f>IF(F$8="","",F$8)</x:f>
        <x:v>46329</x:v>
      </x:c>
      <x:c r="D213" s="69" t="str">
        <x:f>IF(F20="","",F20)</x:f>
        <x:v>П</x:v>
      </x:c>
      <x:c r="E213" s="69" t="str">
        <x:f>IFERROR(UPPER(CONCATENATE("",SUBSTITUTE(CONCATENATE("",SUBSTITUTE(CONCATENATE("",SUBSTITUTE(TRIM(CONCATENATE("",D213))," ","")),"–","-")),"—","-"))),CONCATENATE("",D213))</x:f>
        <x:v>П</x:v>
      </x:c>
      <x:c r="F213" s="69" t="str">
        <x:f>IFERROR(LEFT(CONCATENATE("[",E213),SEARCH("-",E213)),"")</x:f>
      </x:c>
      <x:c r="G213" s="69" t="str">
        <x:f>IFERROR(MID(CONCATENATE(E213,"]"),SEARCH("-",E213)+1,32),"")</x:f>
      </x:c>
      <x:c r="H213" s="71" t="n">
        <x:f>IF(OR(E213="",E213="В"),"",IF(OR(E213=$B$42,E213=$B$43,E213=$B$44,E213=$B$45,E213=$B$46),INDEX($E$42:$E$46,MATCH(E213,$B$42:$B$46,0)),IFERROR(IF(ISNUMBER(SEARCH(":",F213)),IF(AND(OR((LEN(F213)-1)=4,(LEN(F213)-1)=5),MID(F213,1+(LEN(F213)-1)-2,1)=":",ISNUMBER(VALUE(MID(F213,2,1))),IF((LEN(F213)-1)=5,ISNUMBER(VALUE(MID(F213,3,1))),TRUE),ISNUMBER(VALUE(MID(F213,1+(LEN(F213)-1)-1,1))),ISNUMBER(VALUE(MID(F213,1+(LEN(F213)-1),1))),VALUE(MID(F213,2,(LEN(F213)-1)-3))&lt;24,VALUE(MID(F213,1+(LEN(F213)-1)-1,2))&lt;60),VALUE(MID(F213,2,(LEN(F213)-1)-3))/24+VALUE(MID(F213,1+(LEN(F213)-1)-1,2))/1440,-1),IF(AND((LEN(F213)-1)&gt;=1,(LEN(F213)-1)&lt;=2,ISNUMBER(VALUE(MID(F213,2,1))),IF((LEN(F213)-1)=2,ISNUMBER(VALUE(MID(F213,3,1))),TRUE),VALUE(MID(F213,2,(LEN(F213)-1)))&lt;24),VALUE(MID(F213,2,(LEN(F213)-1)))/24,-1)),-1)))</x:f>
        <x:v>0.5833333333333334</x:v>
      </x:c>
      <x:c r="I213" s="71" t="n">
        <x:f>IF(OR(E213="",E213="В"),"",IF(OR(E213=$B$42,E213=$B$43,E213=$B$44,E213=$B$45,E213=$B$46),INDEX($F$42:$F$46,MATCH(E213,$B$42:$B$46,0)),IFERROR(IF(ISNUMBER(SEARCH(":",G213)),IF(AND(OR((LEN(G213)-1)=4,(LEN(G213)-1)=5),MID(G213,0+(LEN(G213)-1)-2,1)=":",ISNUMBER(VALUE(MID(G213,1,1))),IF((LEN(G213)-1)=5,ISNUMBER(VALUE(MID(G213,2,1))),TRUE),ISNUMBER(VALUE(MID(G213,0+(LEN(G213)-1)-1,1))),ISNUMBER(VALUE(MID(G213,0+(LEN(G213)-1),1))),VALUE(MID(G213,1,(LEN(G213)-1)-3))&lt;24,VALUE(MID(G213,0+(LEN(G213)-1)-1,2))&lt;60),VALUE(MID(G213,1,(LEN(G213)-1)-3))/24+VALUE(MID(G213,0+(LEN(G213)-1)-1,2))/1440,-1),IF(AND((LEN(G213)-1)&gt;=1,(LEN(G213)-1)&lt;=2,ISNUMBER(VALUE(MID(G213,1,1))),IF((LEN(G213)-1)=2,ISNUMBER(VALUE(MID(G213,2,1))),TRUE),VALUE(MID(G213,1,(LEN(G213)-1)))&lt;24),VALUE(MID(G213,1,(LEN(G213)-1)))/24,-1)),-1)))</x:f>
        <x:v>0.9166666666666666</x:v>
      </x:c>
      <x:c r="J213" s="72" t="n">
        <x:f>IF(OR(E213="",E213="В"),0,IF(OR(E213=$B$42,E213=$B$43,E213=$B$44,E213=$B$45,E213=$B$46),INDEX($G$42:$G$46,MATCH(E213,$B$42:$B$46,0)),$D$7))</x:f>
        <x:v>30</x:v>
      </x:c>
      <x:c r="K213" s="73" t="n">
        <x:f>IF(OR(L213="",L213="Выходной"),0,IF(L213="Готово",ROUND(24*MOD(I213-H213,1)-J213/60,10),"Проверить"))</x:f>
        <x:v>7.5</x:v>
      </x:c>
      <x:c r="L213" s="74" t="str">
        <x:f>IF(E213="","",IF(C213="","Нет дня",IF(E213="В","Выходной",IF(LEN(TRIM($B$20))=0,"Нет имени",IF(COUNTIFS($B$10:$B$33,$B$20)&gt;1,"Повтор имени",IF(OR(E213=$B$42,E213=$B$43,E213=$B$44,E213=$B$45,E213=$B$46),IF(INDEX($I$42:$I$46,MATCH(E213,$B$42:$B$46,0))="Готово","Готово","Проверьте смену"),IF(OR(IFERROR(SEARCH("-",E213),0)=0,IFERROR(SEARCH("-",E213,SEARCH("-",E213)+1),0)&gt;0),"Нет кода",IF(OR(H213&lt;0,I213&lt;0),"Неверное время",IF(H213=I213,"Начало равно концу",IF(NOT(ISNUMBER($D$7)),"Проверьте перерыв",IF(OR($D$7&lt;0,$D$7&lt;&gt;INT($D$7)),"Проверьте перерыв",IF($D$7&gt;=ROUND(MOD(I213-H213,1)*1440,8),"Перерыв не меньше смены","Готово"))))))))))))</x:f>
        <x:v>Готово</x:v>
      </x:c>
      <x:c r="M213" s="3"/>
      <x:c r="N213" s="3"/>
      <x:c r="O213" s="3"/>
      <x:c r="P213" s="3"/>
      <x:c r="Q213" s="3"/>
      <x:c r="R213" s="3"/>
      <x:c r="S213" s="3"/>
      <x:c r="T213" s="3"/>
      <x:c r="U213" s="3"/>
      <x:c r="V213" s="3"/>
      <x:c r="W213" s="3"/>
      <x:c r="X213" s="3"/>
      <x:c r="Y213" s="3"/>
      <x:c r="Z213" s="3"/>
      <x:c r="AA213" s="3"/>
      <x:c r="AB213" s="3"/>
      <x:c r="AC213" s="3"/>
      <x:c r="AD213" s="3"/>
      <x:c r="AE213" s="3"/>
      <x:c r="AF213" s="3"/>
      <x:c r="AG213" s="3"/>
      <x:c r="AH213" s="3"/>
      <x:c r="AI213" s="3"/>
      <x:c r="AJ213" s="3"/>
      <x:c r="AK213" s="3"/>
    </x:row>
    <x:row r="214" ht="30" customHeight="1">
      <x:c r="A214" s="3"/>
      <x:c r="B214" s="69" t="str">
        <x:f>IF($B$20="","",$B$20)</x:f>
        <x:v>Егор</x:v>
      </x:c>
      <x:c r="C214" s="70" t="n">
        <x:f>IF(G$8="","",G$8)</x:f>
        <x:v>46330</x:v>
      </x:c>
      <x:c r="D214" s="69" t="str">
        <x:f>IF(G20="","",G20)</x:f>
        <x:v>П</x:v>
      </x:c>
      <x:c r="E214" s="69" t="str">
        <x:f>IFERROR(UPPER(CONCATENATE("",SUBSTITUTE(CONCATENATE("",SUBSTITUTE(CONCATENATE("",SUBSTITUTE(TRIM(CONCATENATE("",D214))," ","")),"–","-")),"—","-"))),CONCATENATE("",D214))</x:f>
        <x:v>П</x:v>
      </x:c>
      <x:c r="F214" s="69" t="str">
        <x:f>IFERROR(LEFT(CONCATENATE("[",E214),SEARCH("-",E214)),"")</x:f>
      </x:c>
      <x:c r="G214" s="69" t="str">
        <x:f>IFERROR(MID(CONCATENATE(E214,"]"),SEARCH("-",E214)+1,32),"")</x:f>
      </x:c>
      <x:c r="H214" s="71" t="n">
        <x:f>IF(OR(E214="",E214="В"),"",IF(OR(E214=$B$42,E214=$B$43,E214=$B$44,E214=$B$45,E214=$B$46),INDEX($E$42:$E$46,MATCH(E214,$B$42:$B$46,0)),IFERROR(IF(ISNUMBER(SEARCH(":",F214)),IF(AND(OR((LEN(F214)-1)=4,(LEN(F214)-1)=5),MID(F214,1+(LEN(F214)-1)-2,1)=":",ISNUMBER(VALUE(MID(F214,2,1))),IF((LEN(F214)-1)=5,ISNUMBER(VALUE(MID(F214,3,1))),TRUE),ISNUMBER(VALUE(MID(F214,1+(LEN(F214)-1)-1,1))),ISNUMBER(VALUE(MID(F214,1+(LEN(F214)-1),1))),VALUE(MID(F214,2,(LEN(F214)-1)-3))&lt;24,VALUE(MID(F214,1+(LEN(F214)-1)-1,2))&lt;60),VALUE(MID(F214,2,(LEN(F214)-1)-3))/24+VALUE(MID(F214,1+(LEN(F214)-1)-1,2))/1440,-1),IF(AND((LEN(F214)-1)&gt;=1,(LEN(F214)-1)&lt;=2,ISNUMBER(VALUE(MID(F214,2,1))),IF((LEN(F214)-1)=2,ISNUMBER(VALUE(MID(F214,3,1))),TRUE),VALUE(MID(F214,2,(LEN(F214)-1)))&lt;24),VALUE(MID(F214,2,(LEN(F214)-1)))/24,-1)),-1)))</x:f>
        <x:v>0.5833333333333334</x:v>
      </x:c>
      <x:c r="I214" s="71" t="n">
        <x:f>IF(OR(E214="",E214="В"),"",IF(OR(E214=$B$42,E214=$B$43,E214=$B$44,E214=$B$45,E214=$B$46),INDEX($F$42:$F$46,MATCH(E214,$B$42:$B$46,0)),IFERROR(IF(ISNUMBER(SEARCH(":",G214)),IF(AND(OR((LEN(G214)-1)=4,(LEN(G214)-1)=5),MID(G214,0+(LEN(G214)-1)-2,1)=":",ISNUMBER(VALUE(MID(G214,1,1))),IF((LEN(G214)-1)=5,ISNUMBER(VALUE(MID(G214,2,1))),TRUE),ISNUMBER(VALUE(MID(G214,0+(LEN(G214)-1)-1,1))),ISNUMBER(VALUE(MID(G214,0+(LEN(G214)-1),1))),VALUE(MID(G214,1,(LEN(G214)-1)-3))&lt;24,VALUE(MID(G214,0+(LEN(G214)-1)-1,2))&lt;60),VALUE(MID(G214,1,(LEN(G214)-1)-3))/24+VALUE(MID(G214,0+(LEN(G214)-1)-1,2))/1440,-1),IF(AND((LEN(G214)-1)&gt;=1,(LEN(G214)-1)&lt;=2,ISNUMBER(VALUE(MID(G214,1,1))),IF((LEN(G214)-1)=2,ISNUMBER(VALUE(MID(G214,2,1))),TRUE),VALUE(MID(G214,1,(LEN(G214)-1)))&lt;24),VALUE(MID(G214,1,(LEN(G214)-1)))/24,-1)),-1)))</x:f>
        <x:v>0.9166666666666666</x:v>
      </x:c>
      <x:c r="J214" s="72" t="n">
        <x:f>IF(OR(E214="",E214="В"),0,IF(OR(E214=$B$42,E214=$B$43,E214=$B$44,E214=$B$45,E214=$B$46),INDEX($G$42:$G$46,MATCH(E214,$B$42:$B$46,0)),$D$7))</x:f>
        <x:v>30</x:v>
      </x:c>
      <x:c r="K214" s="73" t="n">
        <x:f>IF(OR(L214="",L214="Выходной"),0,IF(L214="Готово",ROUND(24*MOD(I214-H214,1)-J214/60,10),"Проверить"))</x:f>
        <x:v>7.5</x:v>
      </x:c>
      <x:c r="L214" s="74" t="str">
        <x:f>IF(E214="","",IF(C214="","Нет дня",IF(E214="В","Выходной",IF(LEN(TRIM($B$20))=0,"Нет имени",IF(COUNTIFS($B$10:$B$33,$B$20)&gt;1,"Повтор имени",IF(OR(E214=$B$42,E214=$B$43,E214=$B$44,E214=$B$45,E214=$B$46),IF(INDEX($I$42:$I$46,MATCH(E214,$B$42:$B$46,0))="Готово","Готово","Проверьте смену"),IF(OR(IFERROR(SEARCH("-",E214),0)=0,IFERROR(SEARCH("-",E214,SEARCH("-",E214)+1),0)&gt;0),"Нет кода",IF(OR(H214&lt;0,I214&lt;0),"Неверное время",IF(H214=I214,"Начало равно концу",IF(NOT(ISNUMBER($D$7)),"Проверьте перерыв",IF(OR($D$7&lt;0,$D$7&lt;&gt;INT($D$7)),"Проверьте перерыв",IF($D$7&gt;=ROUND(MOD(I214-H214,1)*1440,8),"Перерыв не меньше смены","Готово"))))))))))))</x:f>
        <x:v>Готово</x:v>
      </x:c>
      <x:c r="M214" s="3"/>
      <x:c r="N214" s="3"/>
      <x:c r="O214" s="3"/>
      <x:c r="P214" s="3"/>
      <x:c r="Q214" s="3"/>
      <x:c r="R214" s="3"/>
      <x:c r="S214" s="3"/>
      <x:c r="T214" s="3"/>
      <x:c r="U214" s="3"/>
      <x:c r="V214" s="3"/>
      <x:c r="W214" s="3"/>
      <x:c r="X214" s="3"/>
      <x:c r="Y214" s="3"/>
      <x:c r="Z214" s="3"/>
      <x:c r="AA214" s="3"/>
      <x:c r="AB214" s="3"/>
      <x:c r="AC214" s="3"/>
      <x:c r="AD214" s="3"/>
      <x:c r="AE214" s="3"/>
      <x:c r="AF214" s="3"/>
      <x:c r="AG214" s="3"/>
      <x:c r="AH214" s="3"/>
      <x:c r="AI214" s="3"/>
      <x:c r="AJ214" s="3"/>
      <x:c r="AK214" s="3"/>
    </x:row>
    <x:row r="215" ht="30" customHeight="1">
      <x:c r="A215" s="3"/>
      <x:c r="B215" s="69" t="str">
        <x:f>IF($B$20="","",$B$20)</x:f>
        <x:v>Егор</x:v>
      </x:c>
      <x:c r="C215" s="70" t="n">
        <x:f>IF(H$8="","",H$8)</x:f>
        <x:v>46331</x:v>
      </x:c>
      <x:c r="D215" s="69" t="str">
        <x:f>IF(H20="","",H20)</x:f>
        <x:v>П</x:v>
      </x:c>
      <x:c r="E215" s="69" t="str">
        <x:f>IFERROR(UPPER(CONCATENATE("",SUBSTITUTE(CONCATENATE("",SUBSTITUTE(CONCATENATE("",SUBSTITUTE(TRIM(CONCATENATE("",D215))," ","")),"–","-")),"—","-"))),CONCATENATE("",D215))</x:f>
        <x:v>П</x:v>
      </x:c>
      <x:c r="F215" s="69" t="str">
        <x:f>IFERROR(LEFT(CONCATENATE("[",E215),SEARCH("-",E215)),"")</x:f>
      </x:c>
      <x:c r="G215" s="69" t="str">
        <x:f>IFERROR(MID(CONCATENATE(E215,"]"),SEARCH("-",E215)+1,32),"")</x:f>
      </x:c>
      <x:c r="H215" s="71" t="n">
        <x:f>IF(OR(E215="",E215="В"),"",IF(OR(E215=$B$42,E215=$B$43,E215=$B$44,E215=$B$45,E215=$B$46),INDEX($E$42:$E$46,MATCH(E215,$B$42:$B$46,0)),IFERROR(IF(ISNUMBER(SEARCH(":",F215)),IF(AND(OR((LEN(F215)-1)=4,(LEN(F215)-1)=5),MID(F215,1+(LEN(F215)-1)-2,1)=":",ISNUMBER(VALUE(MID(F215,2,1))),IF((LEN(F215)-1)=5,ISNUMBER(VALUE(MID(F215,3,1))),TRUE),ISNUMBER(VALUE(MID(F215,1+(LEN(F215)-1)-1,1))),ISNUMBER(VALUE(MID(F215,1+(LEN(F215)-1),1))),VALUE(MID(F215,2,(LEN(F215)-1)-3))&lt;24,VALUE(MID(F215,1+(LEN(F215)-1)-1,2))&lt;60),VALUE(MID(F215,2,(LEN(F215)-1)-3))/24+VALUE(MID(F215,1+(LEN(F215)-1)-1,2))/1440,-1),IF(AND((LEN(F215)-1)&gt;=1,(LEN(F215)-1)&lt;=2,ISNUMBER(VALUE(MID(F215,2,1))),IF((LEN(F215)-1)=2,ISNUMBER(VALUE(MID(F215,3,1))),TRUE),VALUE(MID(F215,2,(LEN(F215)-1)))&lt;24),VALUE(MID(F215,2,(LEN(F215)-1)))/24,-1)),-1)))</x:f>
        <x:v>0.5833333333333334</x:v>
      </x:c>
      <x:c r="I215" s="71" t="n">
        <x:f>IF(OR(E215="",E215="В"),"",IF(OR(E215=$B$42,E215=$B$43,E215=$B$44,E215=$B$45,E215=$B$46),INDEX($F$42:$F$46,MATCH(E215,$B$42:$B$46,0)),IFERROR(IF(ISNUMBER(SEARCH(":",G215)),IF(AND(OR((LEN(G215)-1)=4,(LEN(G215)-1)=5),MID(G215,0+(LEN(G215)-1)-2,1)=":",ISNUMBER(VALUE(MID(G215,1,1))),IF((LEN(G215)-1)=5,ISNUMBER(VALUE(MID(G215,2,1))),TRUE),ISNUMBER(VALUE(MID(G215,0+(LEN(G215)-1)-1,1))),ISNUMBER(VALUE(MID(G215,0+(LEN(G215)-1),1))),VALUE(MID(G215,1,(LEN(G215)-1)-3))&lt;24,VALUE(MID(G215,0+(LEN(G215)-1)-1,2))&lt;60),VALUE(MID(G215,1,(LEN(G215)-1)-3))/24+VALUE(MID(G215,0+(LEN(G215)-1)-1,2))/1440,-1),IF(AND((LEN(G215)-1)&gt;=1,(LEN(G215)-1)&lt;=2,ISNUMBER(VALUE(MID(G215,1,1))),IF((LEN(G215)-1)=2,ISNUMBER(VALUE(MID(G215,2,1))),TRUE),VALUE(MID(G215,1,(LEN(G215)-1)))&lt;24),VALUE(MID(G215,1,(LEN(G215)-1)))/24,-1)),-1)))</x:f>
        <x:v>0.9166666666666666</x:v>
      </x:c>
      <x:c r="J215" s="72" t="n">
        <x:f>IF(OR(E215="",E215="В"),0,IF(OR(E215=$B$42,E215=$B$43,E215=$B$44,E215=$B$45,E215=$B$46),INDEX($G$42:$G$46,MATCH(E215,$B$42:$B$46,0)),$D$7))</x:f>
        <x:v>30</x:v>
      </x:c>
      <x:c r="K215" s="73" t="n">
        <x:f>IF(OR(L215="",L215="Выходной"),0,IF(L215="Готово",ROUND(24*MOD(I215-H215,1)-J215/60,10),"Проверить"))</x:f>
        <x:v>7.5</x:v>
      </x:c>
      <x:c r="L215" s="74" t="str">
        <x:f>IF(E215="","",IF(C215="","Нет дня",IF(E215="В","Выходной",IF(LEN(TRIM($B$20))=0,"Нет имени",IF(COUNTIFS($B$10:$B$33,$B$20)&gt;1,"Повтор имени",IF(OR(E215=$B$42,E215=$B$43,E215=$B$44,E215=$B$45,E215=$B$46),IF(INDEX($I$42:$I$46,MATCH(E215,$B$42:$B$46,0))="Готово","Готово","Проверьте смену"),IF(OR(IFERROR(SEARCH("-",E215),0)=0,IFERROR(SEARCH("-",E215,SEARCH("-",E215)+1),0)&gt;0),"Нет кода",IF(OR(H215&lt;0,I215&lt;0),"Неверное время",IF(H215=I215,"Начало равно концу",IF(NOT(ISNUMBER($D$7)),"Проверьте перерыв",IF(OR($D$7&lt;0,$D$7&lt;&gt;INT($D$7)),"Проверьте перерыв",IF($D$7&gt;=ROUND(MOD(I215-H215,1)*1440,8),"Перерыв не меньше смены","Готово"))))))))))))</x:f>
        <x:v>Готово</x:v>
      </x:c>
      <x:c r="M215" s="3"/>
      <x:c r="N215" s="3"/>
      <x:c r="O215" s="3"/>
      <x:c r="P215" s="3"/>
      <x:c r="Q215" s="3"/>
      <x:c r="R215" s="3"/>
      <x:c r="S215" s="3"/>
      <x:c r="T215" s="3"/>
      <x:c r="U215" s="3"/>
      <x:c r="V215" s="3"/>
      <x:c r="W215" s="3"/>
      <x:c r="X215" s="3"/>
      <x:c r="Y215" s="3"/>
      <x:c r="Z215" s="3"/>
      <x:c r="AA215" s="3"/>
      <x:c r="AB215" s="3"/>
      <x:c r="AC215" s="3"/>
      <x:c r="AD215" s="3"/>
      <x:c r="AE215" s="3"/>
      <x:c r="AF215" s="3"/>
      <x:c r="AG215" s="3"/>
      <x:c r="AH215" s="3"/>
      <x:c r="AI215" s="3"/>
      <x:c r="AJ215" s="3"/>
      <x:c r="AK215" s="3"/>
    </x:row>
    <x:row r="216" ht="30" customHeight="1">
      <x:c r="A216" s="3"/>
      <x:c r="B216" s="69" t="str">
        <x:f>IF($B$20="","",$B$20)</x:f>
        <x:v>Егор</x:v>
      </x:c>
      <x:c r="C216" s="70" t="n">
        <x:f>IF(I$8="","",I$8)</x:f>
        <x:v>46332</x:v>
      </x:c>
      <x:c r="D216" s="69" t="str">
        <x:f>IF(I20="","",I20)</x:f>
        <x:v>П</x:v>
      </x:c>
      <x:c r="E216" s="69" t="str">
        <x:f>IFERROR(UPPER(CONCATENATE("",SUBSTITUTE(CONCATENATE("",SUBSTITUTE(CONCATENATE("",SUBSTITUTE(TRIM(CONCATENATE("",D216))," ","")),"–","-")),"—","-"))),CONCATENATE("",D216))</x:f>
        <x:v>П</x:v>
      </x:c>
      <x:c r="F216" s="69" t="str">
        <x:f>IFERROR(LEFT(CONCATENATE("[",E216),SEARCH("-",E216)),"")</x:f>
      </x:c>
      <x:c r="G216" s="69" t="str">
        <x:f>IFERROR(MID(CONCATENATE(E216,"]"),SEARCH("-",E216)+1,32),"")</x:f>
      </x:c>
      <x:c r="H216" s="71" t="n">
        <x:f>IF(OR(E216="",E216="В"),"",IF(OR(E216=$B$42,E216=$B$43,E216=$B$44,E216=$B$45,E216=$B$46),INDEX($E$42:$E$46,MATCH(E216,$B$42:$B$46,0)),IFERROR(IF(ISNUMBER(SEARCH(":",F216)),IF(AND(OR((LEN(F216)-1)=4,(LEN(F216)-1)=5),MID(F216,1+(LEN(F216)-1)-2,1)=":",ISNUMBER(VALUE(MID(F216,2,1))),IF((LEN(F216)-1)=5,ISNUMBER(VALUE(MID(F216,3,1))),TRUE),ISNUMBER(VALUE(MID(F216,1+(LEN(F216)-1)-1,1))),ISNUMBER(VALUE(MID(F216,1+(LEN(F216)-1),1))),VALUE(MID(F216,2,(LEN(F216)-1)-3))&lt;24,VALUE(MID(F216,1+(LEN(F216)-1)-1,2))&lt;60),VALUE(MID(F216,2,(LEN(F216)-1)-3))/24+VALUE(MID(F216,1+(LEN(F216)-1)-1,2))/1440,-1),IF(AND((LEN(F216)-1)&gt;=1,(LEN(F216)-1)&lt;=2,ISNUMBER(VALUE(MID(F216,2,1))),IF((LEN(F216)-1)=2,ISNUMBER(VALUE(MID(F216,3,1))),TRUE),VALUE(MID(F216,2,(LEN(F216)-1)))&lt;24),VALUE(MID(F216,2,(LEN(F216)-1)))/24,-1)),-1)))</x:f>
        <x:v>0.5833333333333334</x:v>
      </x:c>
      <x:c r="I216" s="71" t="n">
        <x:f>IF(OR(E216="",E216="В"),"",IF(OR(E216=$B$42,E216=$B$43,E216=$B$44,E216=$B$45,E216=$B$46),INDEX($F$42:$F$46,MATCH(E216,$B$42:$B$46,0)),IFERROR(IF(ISNUMBER(SEARCH(":",G216)),IF(AND(OR((LEN(G216)-1)=4,(LEN(G216)-1)=5),MID(G216,0+(LEN(G216)-1)-2,1)=":",ISNUMBER(VALUE(MID(G216,1,1))),IF((LEN(G216)-1)=5,ISNUMBER(VALUE(MID(G216,2,1))),TRUE),ISNUMBER(VALUE(MID(G216,0+(LEN(G216)-1)-1,1))),ISNUMBER(VALUE(MID(G216,0+(LEN(G216)-1),1))),VALUE(MID(G216,1,(LEN(G216)-1)-3))&lt;24,VALUE(MID(G216,0+(LEN(G216)-1)-1,2))&lt;60),VALUE(MID(G216,1,(LEN(G216)-1)-3))/24+VALUE(MID(G216,0+(LEN(G216)-1)-1,2))/1440,-1),IF(AND((LEN(G216)-1)&gt;=1,(LEN(G216)-1)&lt;=2,ISNUMBER(VALUE(MID(G216,1,1))),IF((LEN(G216)-1)=2,ISNUMBER(VALUE(MID(G216,2,1))),TRUE),VALUE(MID(G216,1,(LEN(G216)-1)))&lt;24),VALUE(MID(G216,1,(LEN(G216)-1)))/24,-1)),-1)))</x:f>
        <x:v>0.9166666666666666</x:v>
      </x:c>
      <x:c r="J216" s="72" t="n">
        <x:f>IF(OR(E216="",E216="В"),0,IF(OR(E216=$B$42,E216=$B$43,E216=$B$44,E216=$B$45,E216=$B$46),INDEX($G$42:$G$46,MATCH(E216,$B$42:$B$46,0)),$D$7))</x:f>
        <x:v>30</x:v>
      </x:c>
      <x:c r="K216" s="73" t="n">
        <x:f>IF(OR(L216="",L216="Выходной"),0,IF(L216="Готово",ROUND(24*MOD(I216-H216,1)-J216/60,10),"Проверить"))</x:f>
        <x:v>7.5</x:v>
      </x:c>
      <x:c r="L216" s="74" t="str">
        <x:f>IF(E216="","",IF(C216="","Нет дня",IF(E216="В","Выходной",IF(LEN(TRIM($B$20))=0,"Нет имени",IF(COUNTIFS($B$10:$B$33,$B$20)&gt;1,"Повтор имени",IF(OR(E216=$B$42,E216=$B$43,E216=$B$44,E216=$B$45,E216=$B$46),IF(INDEX($I$42:$I$46,MATCH(E216,$B$42:$B$46,0))="Готово","Готово","Проверьте смену"),IF(OR(IFERROR(SEARCH("-",E216),0)=0,IFERROR(SEARCH("-",E216,SEARCH("-",E216)+1),0)&gt;0),"Нет кода",IF(OR(H216&lt;0,I216&lt;0),"Неверное время",IF(H216=I216,"Начало равно концу",IF(NOT(ISNUMBER($D$7)),"Проверьте перерыв",IF(OR($D$7&lt;0,$D$7&lt;&gt;INT($D$7)),"Проверьте перерыв",IF($D$7&gt;=ROUND(MOD(I216-H216,1)*1440,8),"Перерыв не меньше смены","Готово"))))))))))))</x:f>
        <x:v>Готово</x:v>
      </x:c>
      <x:c r="M216" s="3"/>
      <x:c r="N216" s="3"/>
      <x:c r="O216" s="3"/>
      <x:c r="P216" s="3"/>
      <x:c r="Q216" s="3"/>
      <x:c r="R216" s="3"/>
      <x:c r="S216" s="3"/>
      <x:c r="T216" s="3"/>
      <x:c r="U216" s="3"/>
      <x:c r="V216" s="3"/>
      <x:c r="W216" s="3"/>
      <x:c r="X216" s="3"/>
      <x:c r="Y216" s="3"/>
      <x:c r="Z216" s="3"/>
      <x:c r="AA216" s="3"/>
      <x:c r="AB216" s="3"/>
      <x:c r="AC216" s="3"/>
      <x:c r="AD216" s="3"/>
      <x:c r="AE216" s="3"/>
      <x:c r="AF216" s="3"/>
      <x:c r="AG216" s="3"/>
      <x:c r="AH216" s="3"/>
      <x:c r="AI216" s="3"/>
      <x:c r="AJ216" s="3"/>
      <x:c r="AK216" s="3"/>
    </x:row>
    <x:row r="217" ht="30" customHeight="1">
      <x:c r="A217" s="3"/>
      <x:c r="B217" s="69" t="str">
        <x:f>IF($B$20="","",$B$20)</x:f>
        <x:v>Егор</x:v>
      </x:c>
      <x:c r="C217" s="70" t="n">
        <x:f>IF(J$8="","",J$8)</x:f>
        <x:v>46333</x:v>
      </x:c>
      <x:c r="D217" s="69" t="str">
        <x:f>IF(J20="","",J20)</x:f>
        <x:v>П</x:v>
      </x:c>
      <x:c r="E217" s="69" t="str">
        <x:f>IFERROR(UPPER(CONCATENATE("",SUBSTITUTE(CONCATENATE("",SUBSTITUTE(CONCATENATE("",SUBSTITUTE(TRIM(CONCATENATE("",D217))," ","")),"–","-")),"—","-"))),CONCATENATE("",D217))</x:f>
        <x:v>П</x:v>
      </x:c>
      <x:c r="F217" s="69" t="str">
        <x:f>IFERROR(LEFT(CONCATENATE("[",E217),SEARCH("-",E217)),"")</x:f>
      </x:c>
      <x:c r="G217" s="69" t="str">
        <x:f>IFERROR(MID(CONCATENATE(E217,"]"),SEARCH("-",E217)+1,32),"")</x:f>
      </x:c>
      <x:c r="H217" s="71" t="n">
        <x:f>IF(OR(E217="",E217="В"),"",IF(OR(E217=$B$42,E217=$B$43,E217=$B$44,E217=$B$45,E217=$B$46),INDEX($E$42:$E$46,MATCH(E217,$B$42:$B$46,0)),IFERROR(IF(ISNUMBER(SEARCH(":",F217)),IF(AND(OR((LEN(F217)-1)=4,(LEN(F217)-1)=5),MID(F217,1+(LEN(F217)-1)-2,1)=":",ISNUMBER(VALUE(MID(F217,2,1))),IF((LEN(F217)-1)=5,ISNUMBER(VALUE(MID(F217,3,1))),TRUE),ISNUMBER(VALUE(MID(F217,1+(LEN(F217)-1)-1,1))),ISNUMBER(VALUE(MID(F217,1+(LEN(F217)-1),1))),VALUE(MID(F217,2,(LEN(F217)-1)-3))&lt;24,VALUE(MID(F217,1+(LEN(F217)-1)-1,2))&lt;60),VALUE(MID(F217,2,(LEN(F217)-1)-3))/24+VALUE(MID(F217,1+(LEN(F217)-1)-1,2))/1440,-1),IF(AND((LEN(F217)-1)&gt;=1,(LEN(F217)-1)&lt;=2,ISNUMBER(VALUE(MID(F217,2,1))),IF((LEN(F217)-1)=2,ISNUMBER(VALUE(MID(F217,3,1))),TRUE),VALUE(MID(F217,2,(LEN(F217)-1)))&lt;24),VALUE(MID(F217,2,(LEN(F217)-1)))/24,-1)),-1)))</x:f>
        <x:v>0.5833333333333334</x:v>
      </x:c>
      <x:c r="I217" s="71" t="n">
        <x:f>IF(OR(E217="",E217="В"),"",IF(OR(E217=$B$42,E217=$B$43,E217=$B$44,E217=$B$45,E217=$B$46),INDEX($F$42:$F$46,MATCH(E217,$B$42:$B$46,0)),IFERROR(IF(ISNUMBER(SEARCH(":",G217)),IF(AND(OR((LEN(G217)-1)=4,(LEN(G217)-1)=5),MID(G217,0+(LEN(G217)-1)-2,1)=":",ISNUMBER(VALUE(MID(G217,1,1))),IF((LEN(G217)-1)=5,ISNUMBER(VALUE(MID(G217,2,1))),TRUE),ISNUMBER(VALUE(MID(G217,0+(LEN(G217)-1)-1,1))),ISNUMBER(VALUE(MID(G217,0+(LEN(G217)-1),1))),VALUE(MID(G217,1,(LEN(G217)-1)-3))&lt;24,VALUE(MID(G217,0+(LEN(G217)-1)-1,2))&lt;60),VALUE(MID(G217,1,(LEN(G217)-1)-3))/24+VALUE(MID(G217,0+(LEN(G217)-1)-1,2))/1440,-1),IF(AND((LEN(G217)-1)&gt;=1,(LEN(G217)-1)&lt;=2,ISNUMBER(VALUE(MID(G217,1,1))),IF((LEN(G217)-1)=2,ISNUMBER(VALUE(MID(G217,2,1))),TRUE),VALUE(MID(G217,1,(LEN(G217)-1)))&lt;24),VALUE(MID(G217,1,(LEN(G217)-1)))/24,-1)),-1)))</x:f>
        <x:v>0.9166666666666666</x:v>
      </x:c>
      <x:c r="J217" s="72" t="n">
        <x:f>IF(OR(E217="",E217="В"),0,IF(OR(E217=$B$42,E217=$B$43,E217=$B$44,E217=$B$45,E217=$B$46),INDEX($G$42:$G$46,MATCH(E217,$B$42:$B$46,0)),$D$7))</x:f>
        <x:v>30</x:v>
      </x:c>
      <x:c r="K217" s="73" t="n">
        <x:f>IF(OR(L217="",L217="Выходной"),0,IF(L217="Готово",ROUND(24*MOD(I217-H217,1)-J217/60,10),"Проверить"))</x:f>
        <x:v>7.5</x:v>
      </x:c>
      <x:c r="L217" s="74" t="str">
        <x:f>IF(E217="","",IF(C217="","Нет дня",IF(E217="В","Выходной",IF(LEN(TRIM($B$20))=0,"Нет имени",IF(COUNTIFS($B$10:$B$33,$B$20)&gt;1,"Повтор имени",IF(OR(E217=$B$42,E217=$B$43,E217=$B$44,E217=$B$45,E217=$B$46),IF(INDEX($I$42:$I$46,MATCH(E217,$B$42:$B$46,0))="Готово","Готово","Проверьте смену"),IF(OR(IFERROR(SEARCH("-",E217),0)=0,IFERROR(SEARCH("-",E217,SEARCH("-",E217)+1),0)&gt;0),"Нет кода",IF(OR(H217&lt;0,I217&lt;0),"Неверное время",IF(H217=I217,"Начало равно концу",IF(NOT(ISNUMBER($D$7)),"Проверьте перерыв",IF(OR($D$7&lt;0,$D$7&lt;&gt;INT($D$7)),"Проверьте перерыв",IF($D$7&gt;=ROUND(MOD(I217-H217,1)*1440,8),"Перерыв не меньше смены","Готово"))))))))))))</x:f>
        <x:v>Готово</x:v>
      </x:c>
      <x:c r="M217" s="3"/>
      <x:c r="N217" s="3"/>
      <x:c r="O217" s="3"/>
      <x:c r="P217" s="3"/>
      <x:c r="Q217" s="3"/>
      <x:c r="R217" s="3"/>
      <x:c r="S217" s="3"/>
      <x:c r="T217" s="3"/>
      <x:c r="U217" s="3"/>
      <x:c r="V217" s="3"/>
      <x:c r="W217" s="3"/>
      <x:c r="X217" s="3"/>
      <x:c r="Y217" s="3"/>
      <x:c r="Z217" s="3"/>
      <x:c r="AA217" s="3"/>
      <x:c r="AB217" s="3"/>
      <x:c r="AC217" s="3"/>
      <x:c r="AD217" s="3"/>
      <x:c r="AE217" s="3"/>
      <x:c r="AF217" s="3"/>
      <x:c r="AG217" s="3"/>
      <x:c r="AH217" s="3"/>
      <x:c r="AI217" s="3"/>
      <x:c r="AJ217" s="3"/>
      <x:c r="AK217" s="3"/>
    </x:row>
    <x:row r="218" ht="30" customHeight="1">
      <x:c r="A218" s="3"/>
      <x:c r="B218" s="69" t="str">
        <x:f>IF($B$20="","",$B$20)</x:f>
        <x:v>Егор</x:v>
      </x:c>
      <x:c r="C218" s="70" t="n">
        <x:f>IF(K$8="","",K$8)</x:f>
        <x:v>46334</x:v>
      </x:c>
      <x:c r="D218" s="69" t="str">
        <x:f>IF(K20="","",K20)</x:f>
        <x:v>В</x:v>
      </x:c>
      <x:c r="E218" s="69" t="str">
        <x:f>IFERROR(UPPER(CONCATENATE("",SUBSTITUTE(CONCATENATE("",SUBSTITUTE(CONCATENATE("",SUBSTITUTE(TRIM(CONCATENATE("",D218))," ","")),"–","-")),"—","-"))),CONCATENATE("",D218))</x:f>
        <x:v>В</x:v>
      </x:c>
      <x:c r="F218" s="69" t="str">
        <x:f>IFERROR(LEFT(CONCATENATE("[",E218),SEARCH("-",E218)),"")</x:f>
      </x:c>
      <x:c r="G218" s="69" t="str">
        <x:f>IFERROR(MID(CONCATENATE(E218,"]"),SEARCH("-",E218)+1,32),"")</x:f>
      </x:c>
      <x:c r="H218" s="71" t="str">
        <x:f>IF(OR(E218="",E218="В"),"",IF(OR(E218=$B$42,E218=$B$43,E218=$B$44,E218=$B$45,E218=$B$46),INDEX($E$42:$E$46,MATCH(E218,$B$42:$B$46,0)),IFERROR(IF(ISNUMBER(SEARCH(":",F218)),IF(AND(OR((LEN(F218)-1)=4,(LEN(F218)-1)=5),MID(F218,1+(LEN(F218)-1)-2,1)=":",ISNUMBER(VALUE(MID(F218,2,1))),IF((LEN(F218)-1)=5,ISNUMBER(VALUE(MID(F218,3,1))),TRUE),ISNUMBER(VALUE(MID(F218,1+(LEN(F218)-1)-1,1))),ISNUMBER(VALUE(MID(F218,1+(LEN(F218)-1),1))),VALUE(MID(F218,2,(LEN(F218)-1)-3))&lt;24,VALUE(MID(F218,1+(LEN(F218)-1)-1,2))&lt;60),VALUE(MID(F218,2,(LEN(F218)-1)-3))/24+VALUE(MID(F218,1+(LEN(F218)-1)-1,2))/1440,-1),IF(AND((LEN(F218)-1)&gt;=1,(LEN(F218)-1)&lt;=2,ISNUMBER(VALUE(MID(F218,2,1))),IF((LEN(F218)-1)=2,ISNUMBER(VALUE(MID(F218,3,1))),TRUE),VALUE(MID(F218,2,(LEN(F218)-1)))&lt;24),VALUE(MID(F218,2,(LEN(F218)-1)))/24,-1)),-1)))</x:f>
      </x:c>
      <x:c r="I218" s="71" t="str">
        <x:f>IF(OR(E218="",E218="В"),"",IF(OR(E218=$B$42,E218=$B$43,E218=$B$44,E218=$B$45,E218=$B$46),INDEX($F$42:$F$46,MATCH(E218,$B$42:$B$46,0)),IFERROR(IF(ISNUMBER(SEARCH(":",G218)),IF(AND(OR((LEN(G218)-1)=4,(LEN(G218)-1)=5),MID(G218,0+(LEN(G218)-1)-2,1)=":",ISNUMBER(VALUE(MID(G218,1,1))),IF((LEN(G218)-1)=5,ISNUMBER(VALUE(MID(G218,2,1))),TRUE),ISNUMBER(VALUE(MID(G218,0+(LEN(G218)-1)-1,1))),ISNUMBER(VALUE(MID(G218,0+(LEN(G218)-1),1))),VALUE(MID(G218,1,(LEN(G218)-1)-3))&lt;24,VALUE(MID(G218,0+(LEN(G218)-1)-1,2))&lt;60),VALUE(MID(G218,1,(LEN(G218)-1)-3))/24+VALUE(MID(G218,0+(LEN(G218)-1)-1,2))/1440,-1),IF(AND((LEN(G218)-1)&gt;=1,(LEN(G218)-1)&lt;=2,ISNUMBER(VALUE(MID(G218,1,1))),IF((LEN(G218)-1)=2,ISNUMBER(VALUE(MID(G218,2,1))),TRUE),VALUE(MID(G218,1,(LEN(G218)-1)))&lt;24),VALUE(MID(G218,1,(LEN(G218)-1)))/24,-1)),-1)))</x:f>
      </x:c>
      <x:c r="J218" s="72" t="n">
        <x:f>IF(OR(E218="",E218="В"),0,IF(OR(E218=$B$42,E218=$B$43,E218=$B$44,E218=$B$45,E218=$B$46),INDEX($G$42:$G$46,MATCH(E218,$B$42:$B$46,0)),$D$7))</x:f>
        <x:v>0</x:v>
      </x:c>
      <x:c r="K218" s="73" t="n">
        <x:f>IF(OR(L218="",L218="Выходной"),0,IF(L218="Готово",ROUND(24*MOD(I218-H218,1)-J218/60,10),"Проверить"))</x:f>
        <x:v>0</x:v>
      </x:c>
      <x:c r="L218" s="74" t="str">
        <x:f>IF(E218="","",IF(C218="","Нет дня",IF(E218="В","Выходной",IF(LEN(TRIM($B$20))=0,"Нет имени",IF(COUNTIFS($B$10:$B$33,$B$20)&gt;1,"Повтор имени",IF(OR(E218=$B$42,E218=$B$43,E218=$B$44,E218=$B$45,E218=$B$46),IF(INDEX($I$42:$I$46,MATCH(E218,$B$42:$B$46,0))="Готово","Готово","Проверьте смену"),IF(OR(IFERROR(SEARCH("-",E218),0)=0,IFERROR(SEARCH("-",E218,SEARCH("-",E218)+1),0)&gt;0),"Нет кода",IF(OR(H218&lt;0,I218&lt;0),"Неверное время",IF(H218=I218,"Начало равно концу",IF(NOT(ISNUMBER($D$7)),"Проверьте перерыв",IF(OR($D$7&lt;0,$D$7&lt;&gt;INT($D$7)),"Проверьте перерыв",IF($D$7&gt;=ROUND(MOD(I218-H218,1)*1440,8),"Перерыв не меньше смены","Готово"))))))))))))</x:f>
        <x:v>Выходной</x:v>
      </x:c>
      <x:c r="M218" s="3"/>
      <x:c r="N218" s="3"/>
      <x:c r="O218" s="3"/>
      <x:c r="P218" s="3"/>
      <x:c r="Q218" s="3"/>
      <x:c r="R218" s="3"/>
      <x:c r="S218" s="3"/>
      <x:c r="T218" s="3"/>
      <x:c r="U218" s="3"/>
      <x:c r="V218" s="3"/>
      <x:c r="W218" s="3"/>
      <x:c r="X218" s="3"/>
      <x:c r="Y218" s="3"/>
      <x:c r="Z218" s="3"/>
      <x:c r="AA218" s="3"/>
      <x:c r="AB218" s="3"/>
      <x:c r="AC218" s="3"/>
      <x:c r="AD218" s="3"/>
      <x:c r="AE218" s="3"/>
      <x:c r="AF218" s="3"/>
      <x:c r="AG218" s="3"/>
      <x:c r="AH218" s="3"/>
      <x:c r="AI218" s="3"/>
      <x:c r="AJ218" s="3"/>
      <x:c r="AK218" s="3"/>
    </x:row>
    <x:row r="219" ht="30" customHeight="1">
      <x:c r="A219" s="3"/>
      <x:c r="B219" s="69" t="str">
        <x:f>IF($B$20="","",$B$20)</x:f>
        <x:v>Егор</x:v>
      </x:c>
      <x:c r="C219" s="70" t="n">
        <x:f>IF(L$8="","",L$8)</x:f>
        <x:v>46335</x:v>
      </x:c>
      <x:c r="D219" s="69" t="str">
        <x:f>IF(L20="","",L20)</x:f>
        <x:v>В</x:v>
      </x:c>
      <x:c r="E219" s="69" t="str">
        <x:f>IFERROR(UPPER(CONCATENATE("",SUBSTITUTE(CONCATENATE("",SUBSTITUTE(CONCATENATE("",SUBSTITUTE(TRIM(CONCATENATE("",D219))," ","")),"–","-")),"—","-"))),CONCATENATE("",D219))</x:f>
        <x:v>В</x:v>
      </x:c>
      <x:c r="F219" s="69" t="str">
        <x:f>IFERROR(LEFT(CONCATENATE("[",E219),SEARCH("-",E219)),"")</x:f>
      </x:c>
      <x:c r="G219" s="69" t="str">
        <x:f>IFERROR(MID(CONCATENATE(E219,"]"),SEARCH("-",E219)+1,32),"")</x:f>
      </x:c>
      <x:c r="H219" s="71" t="str">
        <x:f>IF(OR(E219="",E219="В"),"",IF(OR(E219=$B$42,E219=$B$43,E219=$B$44,E219=$B$45,E219=$B$46),INDEX($E$42:$E$46,MATCH(E219,$B$42:$B$46,0)),IFERROR(IF(ISNUMBER(SEARCH(":",F219)),IF(AND(OR((LEN(F219)-1)=4,(LEN(F219)-1)=5),MID(F219,1+(LEN(F219)-1)-2,1)=":",ISNUMBER(VALUE(MID(F219,2,1))),IF((LEN(F219)-1)=5,ISNUMBER(VALUE(MID(F219,3,1))),TRUE),ISNUMBER(VALUE(MID(F219,1+(LEN(F219)-1)-1,1))),ISNUMBER(VALUE(MID(F219,1+(LEN(F219)-1),1))),VALUE(MID(F219,2,(LEN(F219)-1)-3))&lt;24,VALUE(MID(F219,1+(LEN(F219)-1)-1,2))&lt;60),VALUE(MID(F219,2,(LEN(F219)-1)-3))/24+VALUE(MID(F219,1+(LEN(F219)-1)-1,2))/1440,-1),IF(AND((LEN(F219)-1)&gt;=1,(LEN(F219)-1)&lt;=2,ISNUMBER(VALUE(MID(F219,2,1))),IF((LEN(F219)-1)=2,ISNUMBER(VALUE(MID(F219,3,1))),TRUE),VALUE(MID(F219,2,(LEN(F219)-1)))&lt;24),VALUE(MID(F219,2,(LEN(F219)-1)))/24,-1)),-1)))</x:f>
      </x:c>
      <x:c r="I219" s="71" t="str">
        <x:f>IF(OR(E219="",E219="В"),"",IF(OR(E219=$B$42,E219=$B$43,E219=$B$44,E219=$B$45,E219=$B$46),INDEX($F$42:$F$46,MATCH(E219,$B$42:$B$46,0)),IFERROR(IF(ISNUMBER(SEARCH(":",G219)),IF(AND(OR((LEN(G219)-1)=4,(LEN(G219)-1)=5),MID(G219,0+(LEN(G219)-1)-2,1)=":",ISNUMBER(VALUE(MID(G219,1,1))),IF((LEN(G219)-1)=5,ISNUMBER(VALUE(MID(G219,2,1))),TRUE),ISNUMBER(VALUE(MID(G219,0+(LEN(G219)-1)-1,1))),ISNUMBER(VALUE(MID(G219,0+(LEN(G219)-1),1))),VALUE(MID(G219,1,(LEN(G219)-1)-3))&lt;24,VALUE(MID(G219,0+(LEN(G219)-1)-1,2))&lt;60),VALUE(MID(G219,1,(LEN(G219)-1)-3))/24+VALUE(MID(G219,0+(LEN(G219)-1)-1,2))/1440,-1),IF(AND((LEN(G219)-1)&gt;=1,(LEN(G219)-1)&lt;=2,ISNUMBER(VALUE(MID(G219,1,1))),IF((LEN(G219)-1)=2,ISNUMBER(VALUE(MID(G219,2,1))),TRUE),VALUE(MID(G219,1,(LEN(G219)-1)))&lt;24),VALUE(MID(G219,1,(LEN(G219)-1)))/24,-1)),-1)))</x:f>
      </x:c>
      <x:c r="J219" s="72" t="n">
        <x:f>IF(OR(E219="",E219="В"),0,IF(OR(E219=$B$42,E219=$B$43,E219=$B$44,E219=$B$45,E219=$B$46),INDEX($G$42:$G$46,MATCH(E219,$B$42:$B$46,0)),$D$7))</x:f>
        <x:v>0</x:v>
      </x:c>
      <x:c r="K219" s="73" t="n">
        <x:f>IF(OR(L219="",L219="Выходной"),0,IF(L219="Готово",ROUND(24*MOD(I219-H219,1)-J219/60,10),"Проверить"))</x:f>
        <x:v>0</x:v>
      </x:c>
      <x:c r="L219" s="74" t="str">
        <x:f>IF(E219="","",IF(C219="","Нет дня",IF(E219="В","Выходной",IF(LEN(TRIM($B$20))=0,"Нет имени",IF(COUNTIFS($B$10:$B$33,$B$20)&gt;1,"Повтор имени",IF(OR(E219=$B$42,E219=$B$43,E219=$B$44,E219=$B$45,E219=$B$46),IF(INDEX($I$42:$I$46,MATCH(E219,$B$42:$B$46,0))="Готово","Готово","Проверьте смену"),IF(OR(IFERROR(SEARCH("-",E219),0)=0,IFERROR(SEARCH("-",E219,SEARCH("-",E219)+1),0)&gt;0),"Нет кода",IF(OR(H219&lt;0,I219&lt;0),"Неверное время",IF(H219=I219,"Начало равно концу",IF(NOT(ISNUMBER($D$7)),"Проверьте перерыв",IF(OR($D$7&lt;0,$D$7&lt;&gt;INT($D$7)),"Проверьте перерыв",IF($D$7&gt;=ROUND(MOD(I219-H219,1)*1440,8),"Перерыв не меньше смены","Готово"))))))))))))</x:f>
        <x:v>Выходной</x:v>
      </x:c>
      <x:c r="M219" s="3"/>
      <x:c r="N219" s="3"/>
      <x:c r="O219" s="3"/>
      <x:c r="P219" s="3"/>
      <x:c r="Q219" s="3"/>
      <x:c r="R219" s="3"/>
      <x:c r="S219" s="3"/>
      <x:c r="T219" s="3"/>
      <x:c r="U219" s="3"/>
      <x:c r="V219" s="3"/>
      <x:c r="W219" s="3"/>
      <x:c r="X219" s="3"/>
      <x:c r="Y219" s="3"/>
      <x:c r="Z219" s="3"/>
      <x:c r="AA219" s="3"/>
      <x:c r="AB219" s="3"/>
      <x:c r="AC219" s="3"/>
      <x:c r="AD219" s="3"/>
      <x:c r="AE219" s="3"/>
      <x:c r="AF219" s="3"/>
      <x:c r="AG219" s="3"/>
      <x:c r="AH219" s="3"/>
      <x:c r="AI219" s="3"/>
      <x:c r="AJ219" s="3"/>
      <x:c r="AK219" s="3"/>
    </x:row>
    <x:row r="220" ht="30" customHeight="1">
      <x:c r="A220" s="3"/>
      <x:c r="B220" s="69" t="str">
        <x:f>IF($B$20="","",$B$20)</x:f>
        <x:v>Егор</x:v>
      </x:c>
      <x:c r="C220" s="70" t="n">
        <x:f>IF(M$8="","",M$8)</x:f>
        <x:v>46336</x:v>
      </x:c>
      <x:c r="D220" s="69" t="str">
        <x:f>IF(M20="","",M20)</x:f>
        <x:v>П</x:v>
      </x:c>
      <x:c r="E220" s="69" t="str">
        <x:f>IFERROR(UPPER(CONCATENATE("",SUBSTITUTE(CONCATENATE("",SUBSTITUTE(CONCATENATE("",SUBSTITUTE(TRIM(CONCATENATE("",D220))," ","")),"–","-")),"—","-"))),CONCATENATE("",D220))</x:f>
        <x:v>П</x:v>
      </x:c>
      <x:c r="F220" s="69" t="str">
        <x:f>IFERROR(LEFT(CONCATENATE("[",E220),SEARCH("-",E220)),"")</x:f>
      </x:c>
      <x:c r="G220" s="69" t="str">
        <x:f>IFERROR(MID(CONCATENATE(E220,"]"),SEARCH("-",E220)+1,32),"")</x:f>
      </x:c>
      <x:c r="H220" s="71" t="n">
        <x:f>IF(OR(E220="",E220="В"),"",IF(OR(E220=$B$42,E220=$B$43,E220=$B$44,E220=$B$45,E220=$B$46),INDEX($E$42:$E$46,MATCH(E220,$B$42:$B$46,0)),IFERROR(IF(ISNUMBER(SEARCH(":",F220)),IF(AND(OR((LEN(F220)-1)=4,(LEN(F220)-1)=5),MID(F220,1+(LEN(F220)-1)-2,1)=":",ISNUMBER(VALUE(MID(F220,2,1))),IF((LEN(F220)-1)=5,ISNUMBER(VALUE(MID(F220,3,1))),TRUE),ISNUMBER(VALUE(MID(F220,1+(LEN(F220)-1)-1,1))),ISNUMBER(VALUE(MID(F220,1+(LEN(F220)-1),1))),VALUE(MID(F220,2,(LEN(F220)-1)-3))&lt;24,VALUE(MID(F220,1+(LEN(F220)-1)-1,2))&lt;60),VALUE(MID(F220,2,(LEN(F220)-1)-3))/24+VALUE(MID(F220,1+(LEN(F220)-1)-1,2))/1440,-1),IF(AND((LEN(F220)-1)&gt;=1,(LEN(F220)-1)&lt;=2,ISNUMBER(VALUE(MID(F220,2,1))),IF((LEN(F220)-1)=2,ISNUMBER(VALUE(MID(F220,3,1))),TRUE),VALUE(MID(F220,2,(LEN(F220)-1)))&lt;24),VALUE(MID(F220,2,(LEN(F220)-1)))/24,-1)),-1)))</x:f>
        <x:v>0.5833333333333334</x:v>
      </x:c>
      <x:c r="I220" s="71" t="n">
        <x:f>IF(OR(E220="",E220="В"),"",IF(OR(E220=$B$42,E220=$B$43,E220=$B$44,E220=$B$45,E220=$B$46),INDEX($F$42:$F$46,MATCH(E220,$B$42:$B$46,0)),IFERROR(IF(ISNUMBER(SEARCH(":",G220)),IF(AND(OR((LEN(G220)-1)=4,(LEN(G220)-1)=5),MID(G220,0+(LEN(G220)-1)-2,1)=":",ISNUMBER(VALUE(MID(G220,1,1))),IF((LEN(G220)-1)=5,ISNUMBER(VALUE(MID(G220,2,1))),TRUE),ISNUMBER(VALUE(MID(G220,0+(LEN(G220)-1)-1,1))),ISNUMBER(VALUE(MID(G220,0+(LEN(G220)-1),1))),VALUE(MID(G220,1,(LEN(G220)-1)-3))&lt;24,VALUE(MID(G220,0+(LEN(G220)-1)-1,2))&lt;60),VALUE(MID(G220,1,(LEN(G220)-1)-3))/24+VALUE(MID(G220,0+(LEN(G220)-1)-1,2))/1440,-1),IF(AND((LEN(G220)-1)&gt;=1,(LEN(G220)-1)&lt;=2,ISNUMBER(VALUE(MID(G220,1,1))),IF((LEN(G220)-1)=2,ISNUMBER(VALUE(MID(G220,2,1))),TRUE),VALUE(MID(G220,1,(LEN(G220)-1)))&lt;24),VALUE(MID(G220,1,(LEN(G220)-1)))/24,-1)),-1)))</x:f>
        <x:v>0.9166666666666666</x:v>
      </x:c>
      <x:c r="J220" s="72" t="n">
        <x:f>IF(OR(E220="",E220="В"),0,IF(OR(E220=$B$42,E220=$B$43,E220=$B$44,E220=$B$45,E220=$B$46),INDEX($G$42:$G$46,MATCH(E220,$B$42:$B$46,0)),$D$7))</x:f>
        <x:v>30</x:v>
      </x:c>
      <x:c r="K220" s="73" t="n">
        <x:f>IF(OR(L220="",L220="Выходной"),0,IF(L220="Готово",ROUND(24*MOD(I220-H220,1)-J220/60,10),"Проверить"))</x:f>
        <x:v>7.5</x:v>
      </x:c>
      <x:c r="L220" s="74" t="str">
        <x:f>IF(E220="","",IF(C220="","Нет дня",IF(E220="В","Выходной",IF(LEN(TRIM($B$20))=0,"Нет имени",IF(COUNTIFS($B$10:$B$33,$B$20)&gt;1,"Повтор имени",IF(OR(E220=$B$42,E220=$B$43,E220=$B$44,E220=$B$45,E220=$B$46),IF(INDEX($I$42:$I$46,MATCH(E220,$B$42:$B$46,0))="Готово","Готово","Проверьте смену"),IF(OR(IFERROR(SEARCH("-",E220),0)=0,IFERROR(SEARCH("-",E220,SEARCH("-",E220)+1),0)&gt;0),"Нет кода",IF(OR(H220&lt;0,I220&lt;0),"Неверное время",IF(H220=I220,"Начало равно концу",IF(NOT(ISNUMBER($D$7)),"Проверьте перерыв",IF(OR($D$7&lt;0,$D$7&lt;&gt;INT($D$7)),"Проверьте перерыв",IF($D$7&gt;=ROUND(MOD(I220-H220,1)*1440,8),"Перерыв не меньше смены","Готово"))))))))))))</x:f>
        <x:v>Готово</x:v>
      </x:c>
      <x:c r="M220" s="3"/>
      <x:c r="N220" s="3"/>
      <x:c r="O220" s="3"/>
      <x:c r="P220" s="3"/>
      <x:c r="Q220" s="3"/>
      <x:c r="R220" s="3"/>
      <x:c r="S220" s="3"/>
      <x:c r="T220" s="3"/>
      <x:c r="U220" s="3"/>
      <x:c r="V220" s="3"/>
      <x:c r="W220" s="3"/>
      <x:c r="X220" s="3"/>
      <x:c r="Y220" s="3"/>
      <x:c r="Z220" s="3"/>
      <x:c r="AA220" s="3"/>
      <x:c r="AB220" s="3"/>
      <x:c r="AC220" s="3"/>
      <x:c r="AD220" s="3"/>
      <x:c r="AE220" s="3"/>
      <x:c r="AF220" s="3"/>
      <x:c r="AG220" s="3"/>
      <x:c r="AH220" s="3"/>
      <x:c r="AI220" s="3"/>
      <x:c r="AJ220" s="3"/>
      <x:c r="AK220" s="3"/>
    </x:row>
    <x:row r="221" ht="30" customHeight="1">
      <x:c r="A221" s="3"/>
      <x:c r="B221" s="69" t="str">
        <x:f>IF($B$20="","",$B$20)</x:f>
        <x:v>Егор</x:v>
      </x:c>
      <x:c r="C221" s="70" t="n">
        <x:f>IF(N$8="","",N$8)</x:f>
        <x:v>46337</x:v>
      </x:c>
      <x:c r="D221" s="69" t="str">
        <x:f>IF(N20="","",N20)</x:f>
        <x:v>П</x:v>
      </x:c>
      <x:c r="E221" s="69" t="str">
        <x:f>IFERROR(UPPER(CONCATENATE("",SUBSTITUTE(CONCATENATE("",SUBSTITUTE(CONCATENATE("",SUBSTITUTE(TRIM(CONCATENATE("",D221))," ","")),"–","-")),"—","-"))),CONCATENATE("",D221))</x:f>
        <x:v>П</x:v>
      </x:c>
      <x:c r="F221" s="69" t="str">
        <x:f>IFERROR(LEFT(CONCATENATE("[",E221),SEARCH("-",E221)),"")</x:f>
      </x:c>
      <x:c r="G221" s="69" t="str">
        <x:f>IFERROR(MID(CONCATENATE(E221,"]"),SEARCH("-",E221)+1,32),"")</x:f>
      </x:c>
      <x:c r="H221" s="71" t="n">
        <x:f>IF(OR(E221="",E221="В"),"",IF(OR(E221=$B$42,E221=$B$43,E221=$B$44,E221=$B$45,E221=$B$46),INDEX($E$42:$E$46,MATCH(E221,$B$42:$B$46,0)),IFERROR(IF(ISNUMBER(SEARCH(":",F221)),IF(AND(OR((LEN(F221)-1)=4,(LEN(F221)-1)=5),MID(F221,1+(LEN(F221)-1)-2,1)=":",ISNUMBER(VALUE(MID(F221,2,1))),IF((LEN(F221)-1)=5,ISNUMBER(VALUE(MID(F221,3,1))),TRUE),ISNUMBER(VALUE(MID(F221,1+(LEN(F221)-1)-1,1))),ISNUMBER(VALUE(MID(F221,1+(LEN(F221)-1),1))),VALUE(MID(F221,2,(LEN(F221)-1)-3))&lt;24,VALUE(MID(F221,1+(LEN(F221)-1)-1,2))&lt;60),VALUE(MID(F221,2,(LEN(F221)-1)-3))/24+VALUE(MID(F221,1+(LEN(F221)-1)-1,2))/1440,-1),IF(AND((LEN(F221)-1)&gt;=1,(LEN(F221)-1)&lt;=2,ISNUMBER(VALUE(MID(F221,2,1))),IF((LEN(F221)-1)=2,ISNUMBER(VALUE(MID(F221,3,1))),TRUE),VALUE(MID(F221,2,(LEN(F221)-1)))&lt;24),VALUE(MID(F221,2,(LEN(F221)-1)))/24,-1)),-1)))</x:f>
        <x:v>0.5833333333333334</x:v>
      </x:c>
      <x:c r="I221" s="71" t="n">
        <x:f>IF(OR(E221="",E221="В"),"",IF(OR(E221=$B$42,E221=$B$43,E221=$B$44,E221=$B$45,E221=$B$46),INDEX($F$42:$F$46,MATCH(E221,$B$42:$B$46,0)),IFERROR(IF(ISNUMBER(SEARCH(":",G221)),IF(AND(OR((LEN(G221)-1)=4,(LEN(G221)-1)=5),MID(G221,0+(LEN(G221)-1)-2,1)=":",ISNUMBER(VALUE(MID(G221,1,1))),IF((LEN(G221)-1)=5,ISNUMBER(VALUE(MID(G221,2,1))),TRUE),ISNUMBER(VALUE(MID(G221,0+(LEN(G221)-1)-1,1))),ISNUMBER(VALUE(MID(G221,0+(LEN(G221)-1),1))),VALUE(MID(G221,1,(LEN(G221)-1)-3))&lt;24,VALUE(MID(G221,0+(LEN(G221)-1)-1,2))&lt;60),VALUE(MID(G221,1,(LEN(G221)-1)-3))/24+VALUE(MID(G221,0+(LEN(G221)-1)-1,2))/1440,-1),IF(AND((LEN(G221)-1)&gt;=1,(LEN(G221)-1)&lt;=2,ISNUMBER(VALUE(MID(G221,1,1))),IF((LEN(G221)-1)=2,ISNUMBER(VALUE(MID(G221,2,1))),TRUE),VALUE(MID(G221,1,(LEN(G221)-1)))&lt;24),VALUE(MID(G221,1,(LEN(G221)-1)))/24,-1)),-1)))</x:f>
        <x:v>0.9166666666666666</x:v>
      </x:c>
      <x:c r="J221" s="72" t="n">
        <x:f>IF(OR(E221="",E221="В"),0,IF(OR(E221=$B$42,E221=$B$43,E221=$B$44,E221=$B$45,E221=$B$46),INDEX($G$42:$G$46,MATCH(E221,$B$42:$B$46,0)),$D$7))</x:f>
        <x:v>30</x:v>
      </x:c>
      <x:c r="K221" s="73" t="n">
        <x:f>IF(OR(L221="",L221="Выходной"),0,IF(L221="Готово",ROUND(24*MOD(I221-H221,1)-J221/60,10),"Проверить"))</x:f>
        <x:v>7.5</x:v>
      </x:c>
      <x:c r="L221" s="74" t="str">
        <x:f>IF(E221="","",IF(C221="","Нет дня",IF(E221="В","Выходной",IF(LEN(TRIM($B$20))=0,"Нет имени",IF(COUNTIFS($B$10:$B$33,$B$20)&gt;1,"Повтор имени",IF(OR(E221=$B$42,E221=$B$43,E221=$B$44,E221=$B$45,E221=$B$46),IF(INDEX($I$42:$I$46,MATCH(E221,$B$42:$B$46,0))="Готово","Готово","Проверьте смену"),IF(OR(IFERROR(SEARCH("-",E221),0)=0,IFERROR(SEARCH("-",E221,SEARCH("-",E221)+1),0)&gt;0),"Нет кода",IF(OR(H221&lt;0,I221&lt;0),"Неверное время",IF(H221=I221,"Начало равно концу",IF(NOT(ISNUMBER($D$7)),"Проверьте перерыв",IF(OR($D$7&lt;0,$D$7&lt;&gt;INT($D$7)),"Проверьте перерыв",IF($D$7&gt;=ROUND(MOD(I221-H221,1)*1440,8),"Перерыв не меньше смены","Готово"))))))))))))</x:f>
        <x:v>Готово</x:v>
      </x:c>
      <x:c r="M221" s="3"/>
      <x:c r="N221" s="3"/>
      <x:c r="O221" s="3"/>
      <x:c r="P221" s="3"/>
      <x:c r="Q221" s="3"/>
      <x:c r="R221" s="3"/>
      <x:c r="S221" s="3"/>
      <x:c r="T221" s="3"/>
      <x:c r="U221" s="3"/>
      <x:c r="V221" s="3"/>
      <x:c r="W221" s="3"/>
      <x:c r="X221" s="3"/>
      <x:c r="Y221" s="3"/>
      <x:c r="Z221" s="3"/>
      <x:c r="AA221" s="3"/>
      <x:c r="AB221" s="3"/>
      <x:c r="AC221" s="3"/>
      <x:c r="AD221" s="3"/>
      <x:c r="AE221" s="3"/>
      <x:c r="AF221" s="3"/>
      <x:c r="AG221" s="3"/>
      <x:c r="AH221" s="3"/>
      <x:c r="AI221" s="3"/>
      <x:c r="AJ221" s="3"/>
      <x:c r="AK221" s="3"/>
    </x:row>
    <x:row r="222" ht="30" customHeight="1">
      <x:c r="A222" s="3"/>
      <x:c r="B222" s="69" t="str">
        <x:f>IF($B$20="","",$B$20)</x:f>
        <x:v>Егор</x:v>
      </x:c>
      <x:c r="C222" s="70" t="n">
        <x:f>IF(O$8="","",O$8)</x:f>
        <x:v>46338</x:v>
      </x:c>
      <x:c r="D222" s="69" t="str">
        <x:f>IF(O20="","",O20)</x:f>
        <x:v>П</x:v>
      </x:c>
      <x:c r="E222" s="69" t="str">
        <x:f>IFERROR(UPPER(CONCATENATE("",SUBSTITUTE(CONCATENATE("",SUBSTITUTE(CONCATENATE("",SUBSTITUTE(TRIM(CONCATENATE("",D222))," ","")),"–","-")),"—","-"))),CONCATENATE("",D222))</x:f>
        <x:v>П</x:v>
      </x:c>
      <x:c r="F222" s="69" t="str">
        <x:f>IFERROR(LEFT(CONCATENATE("[",E222),SEARCH("-",E222)),"")</x:f>
      </x:c>
      <x:c r="G222" s="69" t="str">
        <x:f>IFERROR(MID(CONCATENATE(E222,"]"),SEARCH("-",E222)+1,32),"")</x:f>
      </x:c>
      <x:c r="H222" s="71" t="n">
        <x:f>IF(OR(E222="",E222="В"),"",IF(OR(E222=$B$42,E222=$B$43,E222=$B$44,E222=$B$45,E222=$B$46),INDEX($E$42:$E$46,MATCH(E222,$B$42:$B$46,0)),IFERROR(IF(ISNUMBER(SEARCH(":",F222)),IF(AND(OR((LEN(F222)-1)=4,(LEN(F222)-1)=5),MID(F222,1+(LEN(F222)-1)-2,1)=":",ISNUMBER(VALUE(MID(F222,2,1))),IF((LEN(F222)-1)=5,ISNUMBER(VALUE(MID(F222,3,1))),TRUE),ISNUMBER(VALUE(MID(F222,1+(LEN(F222)-1)-1,1))),ISNUMBER(VALUE(MID(F222,1+(LEN(F222)-1),1))),VALUE(MID(F222,2,(LEN(F222)-1)-3))&lt;24,VALUE(MID(F222,1+(LEN(F222)-1)-1,2))&lt;60),VALUE(MID(F222,2,(LEN(F222)-1)-3))/24+VALUE(MID(F222,1+(LEN(F222)-1)-1,2))/1440,-1),IF(AND((LEN(F222)-1)&gt;=1,(LEN(F222)-1)&lt;=2,ISNUMBER(VALUE(MID(F222,2,1))),IF((LEN(F222)-1)=2,ISNUMBER(VALUE(MID(F222,3,1))),TRUE),VALUE(MID(F222,2,(LEN(F222)-1)))&lt;24),VALUE(MID(F222,2,(LEN(F222)-1)))/24,-1)),-1)))</x:f>
        <x:v>0.5833333333333334</x:v>
      </x:c>
      <x:c r="I222" s="71" t="n">
        <x:f>IF(OR(E222="",E222="В"),"",IF(OR(E222=$B$42,E222=$B$43,E222=$B$44,E222=$B$45,E222=$B$46),INDEX($F$42:$F$46,MATCH(E222,$B$42:$B$46,0)),IFERROR(IF(ISNUMBER(SEARCH(":",G222)),IF(AND(OR((LEN(G222)-1)=4,(LEN(G222)-1)=5),MID(G222,0+(LEN(G222)-1)-2,1)=":",ISNUMBER(VALUE(MID(G222,1,1))),IF((LEN(G222)-1)=5,ISNUMBER(VALUE(MID(G222,2,1))),TRUE),ISNUMBER(VALUE(MID(G222,0+(LEN(G222)-1)-1,1))),ISNUMBER(VALUE(MID(G222,0+(LEN(G222)-1),1))),VALUE(MID(G222,1,(LEN(G222)-1)-3))&lt;24,VALUE(MID(G222,0+(LEN(G222)-1)-1,2))&lt;60),VALUE(MID(G222,1,(LEN(G222)-1)-3))/24+VALUE(MID(G222,0+(LEN(G222)-1)-1,2))/1440,-1),IF(AND((LEN(G222)-1)&gt;=1,(LEN(G222)-1)&lt;=2,ISNUMBER(VALUE(MID(G222,1,1))),IF((LEN(G222)-1)=2,ISNUMBER(VALUE(MID(G222,2,1))),TRUE),VALUE(MID(G222,1,(LEN(G222)-1)))&lt;24),VALUE(MID(G222,1,(LEN(G222)-1)))/24,-1)),-1)))</x:f>
        <x:v>0.9166666666666666</x:v>
      </x:c>
      <x:c r="J222" s="72" t="n">
        <x:f>IF(OR(E222="",E222="В"),0,IF(OR(E222=$B$42,E222=$B$43,E222=$B$44,E222=$B$45,E222=$B$46),INDEX($G$42:$G$46,MATCH(E222,$B$42:$B$46,0)),$D$7))</x:f>
        <x:v>30</x:v>
      </x:c>
      <x:c r="K222" s="73" t="n">
        <x:f>IF(OR(L222="",L222="Выходной"),0,IF(L222="Готово",ROUND(24*MOD(I222-H222,1)-J222/60,10),"Проверить"))</x:f>
        <x:v>7.5</x:v>
      </x:c>
      <x:c r="L222" s="74" t="str">
        <x:f>IF(E222="","",IF(C222="","Нет дня",IF(E222="В","Выходной",IF(LEN(TRIM($B$20))=0,"Нет имени",IF(COUNTIFS($B$10:$B$33,$B$20)&gt;1,"Повтор имени",IF(OR(E222=$B$42,E222=$B$43,E222=$B$44,E222=$B$45,E222=$B$46),IF(INDEX($I$42:$I$46,MATCH(E222,$B$42:$B$46,0))="Готово","Готово","Проверьте смену"),IF(OR(IFERROR(SEARCH("-",E222),0)=0,IFERROR(SEARCH("-",E222,SEARCH("-",E222)+1),0)&gt;0),"Нет кода",IF(OR(H222&lt;0,I222&lt;0),"Неверное время",IF(H222=I222,"Начало равно концу",IF(NOT(ISNUMBER($D$7)),"Проверьте перерыв",IF(OR($D$7&lt;0,$D$7&lt;&gt;INT($D$7)),"Проверьте перерыв",IF($D$7&gt;=ROUND(MOD(I222-H222,1)*1440,8),"Перерыв не меньше смены","Готово"))))))))))))</x:f>
        <x:v>Готово</x:v>
      </x:c>
      <x:c r="M222" s="3"/>
      <x:c r="N222" s="3"/>
      <x:c r="O222" s="3"/>
      <x:c r="P222" s="3"/>
      <x:c r="Q222" s="3"/>
      <x:c r="R222" s="3"/>
      <x:c r="S222" s="3"/>
      <x:c r="T222" s="3"/>
      <x:c r="U222" s="3"/>
      <x:c r="V222" s="3"/>
      <x:c r="W222" s="3"/>
      <x:c r="X222" s="3"/>
      <x:c r="Y222" s="3"/>
      <x:c r="Z222" s="3"/>
      <x:c r="AA222" s="3"/>
      <x:c r="AB222" s="3"/>
      <x:c r="AC222" s="3"/>
      <x:c r="AD222" s="3"/>
      <x:c r="AE222" s="3"/>
      <x:c r="AF222" s="3"/>
      <x:c r="AG222" s="3"/>
      <x:c r="AH222" s="3"/>
      <x:c r="AI222" s="3"/>
      <x:c r="AJ222" s="3"/>
      <x:c r="AK222" s="3"/>
    </x:row>
    <x:row r="223" ht="30" customHeight="1">
      <x:c r="A223" s="3"/>
      <x:c r="B223" s="69" t="str">
        <x:f>IF($B$20="","",$B$20)</x:f>
        <x:v>Егор</x:v>
      </x:c>
      <x:c r="C223" s="70" t="n">
        <x:f>IF(P$8="","",P$8)</x:f>
        <x:v>46339</x:v>
      </x:c>
      <x:c r="D223" s="69" t="str">
        <x:f>IF(P20="","",P20)</x:f>
        <x:v>П</x:v>
      </x:c>
      <x:c r="E223" s="69" t="str">
        <x:f>IFERROR(UPPER(CONCATENATE("",SUBSTITUTE(CONCATENATE("",SUBSTITUTE(CONCATENATE("",SUBSTITUTE(TRIM(CONCATENATE("",D223))," ","")),"–","-")),"—","-"))),CONCATENATE("",D223))</x:f>
        <x:v>П</x:v>
      </x:c>
      <x:c r="F223" s="69" t="str">
        <x:f>IFERROR(LEFT(CONCATENATE("[",E223),SEARCH("-",E223)),"")</x:f>
      </x:c>
      <x:c r="G223" s="69" t="str">
        <x:f>IFERROR(MID(CONCATENATE(E223,"]"),SEARCH("-",E223)+1,32),"")</x:f>
      </x:c>
      <x:c r="H223" s="71" t="n">
        <x:f>IF(OR(E223="",E223="В"),"",IF(OR(E223=$B$42,E223=$B$43,E223=$B$44,E223=$B$45,E223=$B$46),INDEX($E$42:$E$46,MATCH(E223,$B$42:$B$46,0)),IFERROR(IF(ISNUMBER(SEARCH(":",F223)),IF(AND(OR((LEN(F223)-1)=4,(LEN(F223)-1)=5),MID(F223,1+(LEN(F223)-1)-2,1)=":",ISNUMBER(VALUE(MID(F223,2,1))),IF((LEN(F223)-1)=5,ISNUMBER(VALUE(MID(F223,3,1))),TRUE),ISNUMBER(VALUE(MID(F223,1+(LEN(F223)-1)-1,1))),ISNUMBER(VALUE(MID(F223,1+(LEN(F223)-1),1))),VALUE(MID(F223,2,(LEN(F223)-1)-3))&lt;24,VALUE(MID(F223,1+(LEN(F223)-1)-1,2))&lt;60),VALUE(MID(F223,2,(LEN(F223)-1)-3))/24+VALUE(MID(F223,1+(LEN(F223)-1)-1,2))/1440,-1),IF(AND((LEN(F223)-1)&gt;=1,(LEN(F223)-1)&lt;=2,ISNUMBER(VALUE(MID(F223,2,1))),IF((LEN(F223)-1)=2,ISNUMBER(VALUE(MID(F223,3,1))),TRUE),VALUE(MID(F223,2,(LEN(F223)-1)))&lt;24),VALUE(MID(F223,2,(LEN(F223)-1)))/24,-1)),-1)))</x:f>
        <x:v>0.5833333333333334</x:v>
      </x:c>
      <x:c r="I223" s="71" t="n">
        <x:f>IF(OR(E223="",E223="В"),"",IF(OR(E223=$B$42,E223=$B$43,E223=$B$44,E223=$B$45,E223=$B$46),INDEX($F$42:$F$46,MATCH(E223,$B$42:$B$46,0)),IFERROR(IF(ISNUMBER(SEARCH(":",G223)),IF(AND(OR((LEN(G223)-1)=4,(LEN(G223)-1)=5),MID(G223,0+(LEN(G223)-1)-2,1)=":",ISNUMBER(VALUE(MID(G223,1,1))),IF((LEN(G223)-1)=5,ISNUMBER(VALUE(MID(G223,2,1))),TRUE),ISNUMBER(VALUE(MID(G223,0+(LEN(G223)-1)-1,1))),ISNUMBER(VALUE(MID(G223,0+(LEN(G223)-1),1))),VALUE(MID(G223,1,(LEN(G223)-1)-3))&lt;24,VALUE(MID(G223,0+(LEN(G223)-1)-1,2))&lt;60),VALUE(MID(G223,1,(LEN(G223)-1)-3))/24+VALUE(MID(G223,0+(LEN(G223)-1)-1,2))/1440,-1),IF(AND((LEN(G223)-1)&gt;=1,(LEN(G223)-1)&lt;=2,ISNUMBER(VALUE(MID(G223,1,1))),IF((LEN(G223)-1)=2,ISNUMBER(VALUE(MID(G223,2,1))),TRUE),VALUE(MID(G223,1,(LEN(G223)-1)))&lt;24),VALUE(MID(G223,1,(LEN(G223)-1)))/24,-1)),-1)))</x:f>
        <x:v>0.9166666666666666</x:v>
      </x:c>
      <x:c r="J223" s="72" t="n">
        <x:f>IF(OR(E223="",E223="В"),0,IF(OR(E223=$B$42,E223=$B$43,E223=$B$44,E223=$B$45,E223=$B$46),INDEX($G$42:$G$46,MATCH(E223,$B$42:$B$46,0)),$D$7))</x:f>
        <x:v>30</x:v>
      </x:c>
      <x:c r="K223" s="73" t="n">
        <x:f>IF(OR(L223="",L223="Выходной"),0,IF(L223="Готово",ROUND(24*MOD(I223-H223,1)-J223/60,10),"Проверить"))</x:f>
        <x:v>7.5</x:v>
      </x:c>
      <x:c r="L223" s="74" t="str">
        <x:f>IF(E223="","",IF(C223="","Нет дня",IF(E223="В","Выходной",IF(LEN(TRIM($B$20))=0,"Нет имени",IF(COUNTIFS($B$10:$B$33,$B$20)&gt;1,"Повтор имени",IF(OR(E223=$B$42,E223=$B$43,E223=$B$44,E223=$B$45,E223=$B$46),IF(INDEX($I$42:$I$46,MATCH(E223,$B$42:$B$46,0))="Готово","Готово","Проверьте смену"),IF(OR(IFERROR(SEARCH("-",E223),0)=0,IFERROR(SEARCH("-",E223,SEARCH("-",E223)+1),0)&gt;0),"Нет кода",IF(OR(H223&lt;0,I223&lt;0),"Неверное время",IF(H223=I223,"Начало равно концу",IF(NOT(ISNUMBER($D$7)),"Проверьте перерыв",IF(OR($D$7&lt;0,$D$7&lt;&gt;INT($D$7)),"Проверьте перерыв",IF($D$7&gt;=ROUND(MOD(I223-H223,1)*1440,8),"Перерыв не меньше смены","Готово"))))))))))))</x:f>
        <x:v>Готово</x:v>
      </x:c>
      <x:c r="M223" s="3"/>
      <x:c r="N223" s="3"/>
      <x:c r="O223" s="3"/>
      <x:c r="P223" s="3"/>
      <x:c r="Q223" s="3"/>
      <x:c r="R223" s="3"/>
      <x:c r="S223" s="3"/>
      <x:c r="T223" s="3"/>
      <x:c r="U223" s="3"/>
      <x:c r="V223" s="3"/>
      <x:c r="W223" s="3"/>
      <x:c r="X223" s="3"/>
      <x:c r="Y223" s="3"/>
      <x:c r="Z223" s="3"/>
      <x:c r="AA223" s="3"/>
      <x:c r="AB223" s="3"/>
      <x:c r="AC223" s="3"/>
      <x:c r="AD223" s="3"/>
      <x:c r="AE223" s="3"/>
      <x:c r="AF223" s="3"/>
      <x:c r="AG223" s="3"/>
      <x:c r="AH223" s="3"/>
      <x:c r="AI223" s="3"/>
      <x:c r="AJ223" s="3"/>
      <x:c r="AK223" s="3"/>
    </x:row>
    <x:row r="224" ht="30" customHeight="1">
      <x:c r="A224" s="3"/>
      <x:c r="B224" s="69" t="str">
        <x:f>IF($B$20="","",$B$20)</x:f>
        <x:v>Егор</x:v>
      </x:c>
      <x:c r="C224" s="70" t="n">
        <x:f>IF(Q$8="","",Q$8)</x:f>
        <x:v>46340</x:v>
      </x:c>
      <x:c r="D224" s="69" t="str">
        <x:f>IF(Q20="","",Q20)</x:f>
        <x:v>П</x:v>
      </x:c>
      <x:c r="E224" s="69" t="str">
        <x:f>IFERROR(UPPER(CONCATENATE("",SUBSTITUTE(CONCATENATE("",SUBSTITUTE(CONCATENATE("",SUBSTITUTE(TRIM(CONCATENATE("",D224))," ","")),"–","-")),"—","-"))),CONCATENATE("",D224))</x:f>
        <x:v>П</x:v>
      </x:c>
      <x:c r="F224" s="69" t="str">
        <x:f>IFERROR(LEFT(CONCATENATE("[",E224),SEARCH("-",E224)),"")</x:f>
      </x:c>
      <x:c r="G224" s="69" t="str">
        <x:f>IFERROR(MID(CONCATENATE(E224,"]"),SEARCH("-",E224)+1,32),"")</x:f>
      </x:c>
      <x:c r="H224" s="71" t="n">
        <x:f>IF(OR(E224="",E224="В"),"",IF(OR(E224=$B$42,E224=$B$43,E224=$B$44,E224=$B$45,E224=$B$46),INDEX($E$42:$E$46,MATCH(E224,$B$42:$B$46,0)),IFERROR(IF(ISNUMBER(SEARCH(":",F224)),IF(AND(OR((LEN(F224)-1)=4,(LEN(F224)-1)=5),MID(F224,1+(LEN(F224)-1)-2,1)=":",ISNUMBER(VALUE(MID(F224,2,1))),IF((LEN(F224)-1)=5,ISNUMBER(VALUE(MID(F224,3,1))),TRUE),ISNUMBER(VALUE(MID(F224,1+(LEN(F224)-1)-1,1))),ISNUMBER(VALUE(MID(F224,1+(LEN(F224)-1),1))),VALUE(MID(F224,2,(LEN(F224)-1)-3))&lt;24,VALUE(MID(F224,1+(LEN(F224)-1)-1,2))&lt;60),VALUE(MID(F224,2,(LEN(F224)-1)-3))/24+VALUE(MID(F224,1+(LEN(F224)-1)-1,2))/1440,-1),IF(AND((LEN(F224)-1)&gt;=1,(LEN(F224)-1)&lt;=2,ISNUMBER(VALUE(MID(F224,2,1))),IF((LEN(F224)-1)=2,ISNUMBER(VALUE(MID(F224,3,1))),TRUE),VALUE(MID(F224,2,(LEN(F224)-1)))&lt;24),VALUE(MID(F224,2,(LEN(F224)-1)))/24,-1)),-1)))</x:f>
        <x:v>0.5833333333333334</x:v>
      </x:c>
      <x:c r="I224" s="71" t="n">
        <x:f>IF(OR(E224="",E224="В"),"",IF(OR(E224=$B$42,E224=$B$43,E224=$B$44,E224=$B$45,E224=$B$46),INDEX($F$42:$F$46,MATCH(E224,$B$42:$B$46,0)),IFERROR(IF(ISNUMBER(SEARCH(":",G224)),IF(AND(OR((LEN(G224)-1)=4,(LEN(G224)-1)=5),MID(G224,0+(LEN(G224)-1)-2,1)=":",ISNUMBER(VALUE(MID(G224,1,1))),IF((LEN(G224)-1)=5,ISNUMBER(VALUE(MID(G224,2,1))),TRUE),ISNUMBER(VALUE(MID(G224,0+(LEN(G224)-1)-1,1))),ISNUMBER(VALUE(MID(G224,0+(LEN(G224)-1),1))),VALUE(MID(G224,1,(LEN(G224)-1)-3))&lt;24,VALUE(MID(G224,0+(LEN(G224)-1)-1,2))&lt;60),VALUE(MID(G224,1,(LEN(G224)-1)-3))/24+VALUE(MID(G224,0+(LEN(G224)-1)-1,2))/1440,-1),IF(AND((LEN(G224)-1)&gt;=1,(LEN(G224)-1)&lt;=2,ISNUMBER(VALUE(MID(G224,1,1))),IF((LEN(G224)-1)=2,ISNUMBER(VALUE(MID(G224,2,1))),TRUE),VALUE(MID(G224,1,(LEN(G224)-1)))&lt;24),VALUE(MID(G224,1,(LEN(G224)-1)))/24,-1)),-1)))</x:f>
        <x:v>0.9166666666666666</x:v>
      </x:c>
      <x:c r="J224" s="72" t="n">
        <x:f>IF(OR(E224="",E224="В"),0,IF(OR(E224=$B$42,E224=$B$43,E224=$B$44,E224=$B$45,E224=$B$46),INDEX($G$42:$G$46,MATCH(E224,$B$42:$B$46,0)),$D$7))</x:f>
        <x:v>30</x:v>
      </x:c>
      <x:c r="K224" s="73" t="n">
        <x:f>IF(OR(L224="",L224="Выходной"),0,IF(L224="Готово",ROUND(24*MOD(I224-H224,1)-J224/60,10),"Проверить"))</x:f>
        <x:v>7.5</x:v>
      </x:c>
      <x:c r="L224" s="74" t="str">
        <x:f>IF(E224="","",IF(C224="","Нет дня",IF(E224="В","Выходной",IF(LEN(TRIM($B$20))=0,"Нет имени",IF(COUNTIFS($B$10:$B$33,$B$20)&gt;1,"Повтор имени",IF(OR(E224=$B$42,E224=$B$43,E224=$B$44,E224=$B$45,E224=$B$46),IF(INDEX($I$42:$I$46,MATCH(E224,$B$42:$B$46,0))="Готово","Готово","Проверьте смену"),IF(OR(IFERROR(SEARCH("-",E224),0)=0,IFERROR(SEARCH("-",E224,SEARCH("-",E224)+1),0)&gt;0),"Нет кода",IF(OR(H224&lt;0,I224&lt;0),"Неверное время",IF(H224=I224,"Начало равно концу",IF(NOT(ISNUMBER($D$7)),"Проверьте перерыв",IF(OR($D$7&lt;0,$D$7&lt;&gt;INT($D$7)),"Проверьте перерыв",IF($D$7&gt;=ROUND(MOD(I224-H224,1)*1440,8),"Перерыв не меньше смены","Готово"))))))))))))</x:f>
        <x:v>Готово</x:v>
      </x:c>
      <x:c r="M224" s="3"/>
      <x:c r="N224" s="3"/>
      <x:c r="O224" s="3"/>
      <x:c r="P224" s="3"/>
      <x:c r="Q224" s="3"/>
      <x:c r="R224" s="3"/>
      <x:c r="S224" s="3"/>
      <x:c r="T224" s="3"/>
      <x:c r="U224" s="3"/>
      <x:c r="V224" s="3"/>
      <x:c r="W224" s="3"/>
      <x:c r="X224" s="3"/>
      <x:c r="Y224" s="3"/>
      <x:c r="Z224" s="3"/>
      <x:c r="AA224" s="3"/>
      <x:c r="AB224" s="3"/>
      <x:c r="AC224" s="3"/>
      <x:c r="AD224" s="3"/>
      <x:c r="AE224" s="3"/>
      <x:c r="AF224" s="3"/>
      <x:c r="AG224" s="3"/>
      <x:c r="AH224" s="3"/>
      <x:c r="AI224" s="3"/>
      <x:c r="AJ224" s="3"/>
      <x:c r="AK224" s="3"/>
    </x:row>
    <x:row r="225" ht="30" customHeight="1">
      <x:c r="A225" s="3"/>
      <x:c r="B225" s="69" t="str">
        <x:f>IF($B$20="","",$B$20)</x:f>
        <x:v>Егор</x:v>
      </x:c>
      <x:c r="C225" s="70" t="n">
        <x:f>IF(R$8="","",R$8)</x:f>
        <x:v>46341</x:v>
      </x:c>
      <x:c r="D225" s="69" t="str">
        <x:f>IF(R20="","",R20)</x:f>
        <x:v>В</x:v>
      </x:c>
      <x:c r="E225" s="69" t="str">
        <x:f>IFERROR(UPPER(CONCATENATE("",SUBSTITUTE(CONCATENATE("",SUBSTITUTE(CONCATENATE("",SUBSTITUTE(TRIM(CONCATENATE("",D225))," ","")),"–","-")),"—","-"))),CONCATENATE("",D225))</x:f>
        <x:v>В</x:v>
      </x:c>
      <x:c r="F225" s="69" t="str">
        <x:f>IFERROR(LEFT(CONCATENATE("[",E225),SEARCH("-",E225)),"")</x:f>
      </x:c>
      <x:c r="G225" s="69" t="str">
        <x:f>IFERROR(MID(CONCATENATE(E225,"]"),SEARCH("-",E225)+1,32),"")</x:f>
      </x:c>
      <x:c r="H225" s="71" t="str">
        <x:f>IF(OR(E225="",E225="В"),"",IF(OR(E225=$B$42,E225=$B$43,E225=$B$44,E225=$B$45,E225=$B$46),INDEX($E$42:$E$46,MATCH(E225,$B$42:$B$46,0)),IFERROR(IF(ISNUMBER(SEARCH(":",F225)),IF(AND(OR((LEN(F225)-1)=4,(LEN(F225)-1)=5),MID(F225,1+(LEN(F225)-1)-2,1)=":",ISNUMBER(VALUE(MID(F225,2,1))),IF((LEN(F225)-1)=5,ISNUMBER(VALUE(MID(F225,3,1))),TRUE),ISNUMBER(VALUE(MID(F225,1+(LEN(F225)-1)-1,1))),ISNUMBER(VALUE(MID(F225,1+(LEN(F225)-1),1))),VALUE(MID(F225,2,(LEN(F225)-1)-3))&lt;24,VALUE(MID(F225,1+(LEN(F225)-1)-1,2))&lt;60),VALUE(MID(F225,2,(LEN(F225)-1)-3))/24+VALUE(MID(F225,1+(LEN(F225)-1)-1,2))/1440,-1),IF(AND((LEN(F225)-1)&gt;=1,(LEN(F225)-1)&lt;=2,ISNUMBER(VALUE(MID(F225,2,1))),IF((LEN(F225)-1)=2,ISNUMBER(VALUE(MID(F225,3,1))),TRUE),VALUE(MID(F225,2,(LEN(F225)-1)))&lt;24),VALUE(MID(F225,2,(LEN(F225)-1)))/24,-1)),-1)))</x:f>
      </x:c>
      <x:c r="I225" s="71" t="str">
        <x:f>IF(OR(E225="",E225="В"),"",IF(OR(E225=$B$42,E225=$B$43,E225=$B$44,E225=$B$45,E225=$B$46),INDEX($F$42:$F$46,MATCH(E225,$B$42:$B$46,0)),IFERROR(IF(ISNUMBER(SEARCH(":",G225)),IF(AND(OR((LEN(G225)-1)=4,(LEN(G225)-1)=5),MID(G225,0+(LEN(G225)-1)-2,1)=":",ISNUMBER(VALUE(MID(G225,1,1))),IF((LEN(G225)-1)=5,ISNUMBER(VALUE(MID(G225,2,1))),TRUE),ISNUMBER(VALUE(MID(G225,0+(LEN(G225)-1)-1,1))),ISNUMBER(VALUE(MID(G225,0+(LEN(G225)-1),1))),VALUE(MID(G225,1,(LEN(G225)-1)-3))&lt;24,VALUE(MID(G225,0+(LEN(G225)-1)-1,2))&lt;60),VALUE(MID(G225,1,(LEN(G225)-1)-3))/24+VALUE(MID(G225,0+(LEN(G225)-1)-1,2))/1440,-1),IF(AND((LEN(G225)-1)&gt;=1,(LEN(G225)-1)&lt;=2,ISNUMBER(VALUE(MID(G225,1,1))),IF((LEN(G225)-1)=2,ISNUMBER(VALUE(MID(G225,2,1))),TRUE),VALUE(MID(G225,1,(LEN(G225)-1)))&lt;24),VALUE(MID(G225,1,(LEN(G225)-1)))/24,-1)),-1)))</x:f>
      </x:c>
      <x:c r="J225" s="72" t="n">
        <x:f>IF(OR(E225="",E225="В"),0,IF(OR(E225=$B$42,E225=$B$43,E225=$B$44,E225=$B$45,E225=$B$46),INDEX($G$42:$G$46,MATCH(E225,$B$42:$B$46,0)),$D$7))</x:f>
        <x:v>0</x:v>
      </x:c>
      <x:c r="K225" s="73" t="n">
        <x:f>IF(OR(L225="",L225="Выходной"),0,IF(L225="Готово",ROUND(24*MOD(I225-H225,1)-J225/60,10),"Проверить"))</x:f>
        <x:v>0</x:v>
      </x:c>
      <x:c r="L225" s="74" t="str">
        <x:f>IF(E225="","",IF(C225="","Нет дня",IF(E225="В","Выходной",IF(LEN(TRIM($B$20))=0,"Нет имени",IF(COUNTIFS($B$10:$B$33,$B$20)&gt;1,"Повтор имени",IF(OR(E225=$B$42,E225=$B$43,E225=$B$44,E225=$B$45,E225=$B$46),IF(INDEX($I$42:$I$46,MATCH(E225,$B$42:$B$46,0))="Готово","Готово","Проверьте смену"),IF(OR(IFERROR(SEARCH("-",E225),0)=0,IFERROR(SEARCH("-",E225,SEARCH("-",E225)+1),0)&gt;0),"Нет кода",IF(OR(H225&lt;0,I225&lt;0),"Неверное время",IF(H225=I225,"Начало равно концу",IF(NOT(ISNUMBER($D$7)),"Проверьте перерыв",IF(OR($D$7&lt;0,$D$7&lt;&gt;INT($D$7)),"Проверьте перерыв",IF($D$7&gt;=ROUND(MOD(I225-H225,1)*1440,8),"Перерыв не меньше смены","Готово"))))))))))))</x:f>
        <x:v>Выходной</x:v>
      </x:c>
      <x:c r="M225" s="3"/>
      <x:c r="N225" s="3"/>
      <x:c r="O225" s="3"/>
      <x:c r="P225" s="3"/>
      <x:c r="Q225" s="3"/>
      <x:c r="R225" s="3"/>
      <x:c r="S225" s="3"/>
      <x:c r="T225" s="3"/>
      <x:c r="U225" s="3"/>
      <x:c r="V225" s="3"/>
      <x:c r="W225" s="3"/>
      <x:c r="X225" s="3"/>
      <x:c r="Y225" s="3"/>
      <x:c r="Z225" s="3"/>
      <x:c r="AA225" s="3"/>
      <x:c r="AB225" s="3"/>
      <x:c r="AC225" s="3"/>
      <x:c r="AD225" s="3"/>
      <x:c r="AE225" s="3"/>
      <x:c r="AF225" s="3"/>
      <x:c r="AG225" s="3"/>
      <x:c r="AH225" s="3"/>
      <x:c r="AI225" s="3"/>
      <x:c r="AJ225" s="3"/>
      <x:c r="AK225" s="3"/>
    </x:row>
    <x:row r="226" ht="30" customHeight="1">
      <x:c r="A226" s="3"/>
      <x:c r="B226" s="69" t="str">
        <x:f>IF($B$20="","",$B$20)</x:f>
        <x:v>Егор</x:v>
      </x:c>
      <x:c r="C226" s="70" t="n">
        <x:f>IF(S$8="","",S$8)</x:f>
        <x:v>46342</x:v>
      </x:c>
      <x:c r="D226" s="69" t="str">
        <x:f>IF(S20="","",S20)</x:f>
        <x:v>В</x:v>
      </x:c>
      <x:c r="E226" s="69" t="str">
        <x:f>IFERROR(UPPER(CONCATENATE("",SUBSTITUTE(CONCATENATE("",SUBSTITUTE(CONCATENATE("",SUBSTITUTE(TRIM(CONCATENATE("",D226))," ","")),"–","-")),"—","-"))),CONCATENATE("",D226))</x:f>
        <x:v>В</x:v>
      </x:c>
      <x:c r="F226" s="69" t="str">
        <x:f>IFERROR(LEFT(CONCATENATE("[",E226),SEARCH("-",E226)),"")</x:f>
      </x:c>
      <x:c r="G226" s="69" t="str">
        <x:f>IFERROR(MID(CONCATENATE(E226,"]"),SEARCH("-",E226)+1,32),"")</x:f>
      </x:c>
      <x:c r="H226" s="71" t="str">
        <x:f>IF(OR(E226="",E226="В"),"",IF(OR(E226=$B$42,E226=$B$43,E226=$B$44,E226=$B$45,E226=$B$46),INDEX($E$42:$E$46,MATCH(E226,$B$42:$B$46,0)),IFERROR(IF(ISNUMBER(SEARCH(":",F226)),IF(AND(OR((LEN(F226)-1)=4,(LEN(F226)-1)=5),MID(F226,1+(LEN(F226)-1)-2,1)=":",ISNUMBER(VALUE(MID(F226,2,1))),IF((LEN(F226)-1)=5,ISNUMBER(VALUE(MID(F226,3,1))),TRUE),ISNUMBER(VALUE(MID(F226,1+(LEN(F226)-1)-1,1))),ISNUMBER(VALUE(MID(F226,1+(LEN(F226)-1),1))),VALUE(MID(F226,2,(LEN(F226)-1)-3))&lt;24,VALUE(MID(F226,1+(LEN(F226)-1)-1,2))&lt;60),VALUE(MID(F226,2,(LEN(F226)-1)-3))/24+VALUE(MID(F226,1+(LEN(F226)-1)-1,2))/1440,-1),IF(AND((LEN(F226)-1)&gt;=1,(LEN(F226)-1)&lt;=2,ISNUMBER(VALUE(MID(F226,2,1))),IF((LEN(F226)-1)=2,ISNUMBER(VALUE(MID(F226,3,1))),TRUE),VALUE(MID(F226,2,(LEN(F226)-1)))&lt;24),VALUE(MID(F226,2,(LEN(F226)-1)))/24,-1)),-1)))</x:f>
      </x:c>
      <x:c r="I226" s="71" t="str">
        <x:f>IF(OR(E226="",E226="В"),"",IF(OR(E226=$B$42,E226=$B$43,E226=$B$44,E226=$B$45,E226=$B$46),INDEX($F$42:$F$46,MATCH(E226,$B$42:$B$46,0)),IFERROR(IF(ISNUMBER(SEARCH(":",G226)),IF(AND(OR((LEN(G226)-1)=4,(LEN(G226)-1)=5),MID(G226,0+(LEN(G226)-1)-2,1)=":",ISNUMBER(VALUE(MID(G226,1,1))),IF((LEN(G226)-1)=5,ISNUMBER(VALUE(MID(G226,2,1))),TRUE),ISNUMBER(VALUE(MID(G226,0+(LEN(G226)-1)-1,1))),ISNUMBER(VALUE(MID(G226,0+(LEN(G226)-1),1))),VALUE(MID(G226,1,(LEN(G226)-1)-3))&lt;24,VALUE(MID(G226,0+(LEN(G226)-1)-1,2))&lt;60),VALUE(MID(G226,1,(LEN(G226)-1)-3))/24+VALUE(MID(G226,0+(LEN(G226)-1)-1,2))/1440,-1),IF(AND((LEN(G226)-1)&gt;=1,(LEN(G226)-1)&lt;=2,ISNUMBER(VALUE(MID(G226,1,1))),IF((LEN(G226)-1)=2,ISNUMBER(VALUE(MID(G226,2,1))),TRUE),VALUE(MID(G226,1,(LEN(G226)-1)))&lt;24),VALUE(MID(G226,1,(LEN(G226)-1)))/24,-1)),-1)))</x:f>
      </x:c>
      <x:c r="J226" s="72" t="n">
        <x:f>IF(OR(E226="",E226="В"),0,IF(OR(E226=$B$42,E226=$B$43,E226=$B$44,E226=$B$45,E226=$B$46),INDEX($G$42:$G$46,MATCH(E226,$B$42:$B$46,0)),$D$7))</x:f>
        <x:v>0</x:v>
      </x:c>
      <x:c r="K226" s="73" t="n">
        <x:f>IF(OR(L226="",L226="Выходной"),0,IF(L226="Готово",ROUND(24*MOD(I226-H226,1)-J226/60,10),"Проверить"))</x:f>
        <x:v>0</x:v>
      </x:c>
      <x:c r="L226" s="74" t="str">
        <x:f>IF(E226="","",IF(C226="","Нет дня",IF(E226="В","Выходной",IF(LEN(TRIM($B$20))=0,"Нет имени",IF(COUNTIFS($B$10:$B$33,$B$20)&gt;1,"Повтор имени",IF(OR(E226=$B$42,E226=$B$43,E226=$B$44,E226=$B$45,E226=$B$46),IF(INDEX($I$42:$I$46,MATCH(E226,$B$42:$B$46,0))="Готово","Готово","Проверьте смену"),IF(OR(IFERROR(SEARCH("-",E226),0)=0,IFERROR(SEARCH("-",E226,SEARCH("-",E226)+1),0)&gt;0),"Нет кода",IF(OR(H226&lt;0,I226&lt;0),"Неверное время",IF(H226=I226,"Начало равно концу",IF(NOT(ISNUMBER($D$7)),"Проверьте перерыв",IF(OR($D$7&lt;0,$D$7&lt;&gt;INT($D$7)),"Проверьте перерыв",IF($D$7&gt;=ROUND(MOD(I226-H226,1)*1440,8),"Перерыв не меньше смены","Готово"))))))))))))</x:f>
        <x:v>Выходной</x:v>
      </x:c>
      <x:c r="M226" s="3"/>
      <x:c r="N226" s="3"/>
      <x:c r="O226" s="3"/>
      <x:c r="P226" s="3"/>
      <x:c r="Q226" s="3"/>
      <x:c r="R226" s="3"/>
      <x:c r="S226" s="3"/>
      <x:c r="T226" s="3"/>
      <x:c r="U226" s="3"/>
      <x:c r="V226" s="3"/>
      <x:c r="W226" s="3"/>
      <x:c r="X226" s="3"/>
      <x:c r="Y226" s="3"/>
      <x:c r="Z226" s="3"/>
      <x:c r="AA226" s="3"/>
      <x:c r="AB226" s="3"/>
      <x:c r="AC226" s="3"/>
      <x:c r="AD226" s="3"/>
      <x:c r="AE226" s="3"/>
      <x:c r="AF226" s="3"/>
      <x:c r="AG226" s="3"/>
      <x:c r="AH226" s="3"/>
      <x:c r="AI226" s="3"/>
      <x:c r="AJ226" s="3"/>
      <x:c r="AK226" s="3"/>
    </x:row>
    <x:row r="227" ht="30" customHeight="1">
      <x:c r="A227" s="3"/>
      <x:c r="B227" s="69" t="str">
        <x:f>IF($B$20="","",$B$20)</x:f>
        <x:v>Егор</x:v>
      </x:c>
      <x:c r="C227" s="70" t="n">
        <x:f>IF(T$8="","",T$8)</x:f>
        <x:v>46343</x:v>
      </x:c>
      <x:c r="D227" s="69" t="str">
        <x:f>IF(T20="","",T20)</x:f>
        <x:v>П</x:v>
      </x:c>
      <x:c r="E227" s="69" t="str">
        <x:f>IFERROR(UPPER(CONCATENATE("",SUBSTITUTE(CONCATENATE("",SUBSTITUTE(CONCATENATE("",SUBSTITUTE(TRIM(CONCATENATE("",D227))," ","")),"–","-")),"—","-"))),CONCATENATE("",D227))</x:f>
        <x:v>П</x:v>
      </x:c>
      <x:c r="F227" s="69" t="str">
        <x:f>IFERROR(LEFT(CONCATENATE("[",E227),SEARCH("-",E227)),"")</x:f>
      </x:c>
      <x:c r="G227" s="69" t="str">
        <x:f>IFERROR(MID(CONCATENATE(E227,"]"),SEARCH("-",E227)+1,32),"")</x:f>
      </x:c>
      <x:c r="H227" s="71" t="n">
        <x:f>IF(OR(E227="",E227="В"),"",IF(OR(E227=$B$42,E227=$B$43,E227=$B$44,E227=$B$45,E227=$B$46),INDEX($E$42:$E$46,MATCH(E227,$B$42:$B$46,0)),IFERROR(IF(ISNUMBER(SEARCH(":",F227)),IF(AND(OR((LEN(F227)-1)=4,(LEN(F227)-1)=5),MID(F227,1+(LEN(F227)-1)-2,1)=":",ISNUMBER(VALUE(MID(F227,2,1))),IF((LEN(F227)-1)=5,ISNUMBER(VALUE(MID(F227,3,1))),TRUE),ISNUMBER(VALUE(MID(F227,1+(LEN(F227)-1)-1,1))),ISNUMBER(VALUE(MID(F227,1+(LEN(F227)-1),1))),VALUE(MID(F227,2,(LEN(F227)-1)-3))&lt;24,VALUE(MID(F227,1+(LEN(F227)-1)-1,2))&lt;60),VALUE(MID(F227,2,(LEN(F227)-1)-3))/24+VALUE(MID(F227,1+(LEN(F227)-1)-1,2))/1440,-1),IF(AND((LEN(F227)-1)&gt;=1,(LEN(F227)-1)&lt;=2,ISNUMBER(VALUE(MID(F227,2,1))),IF((LEN(F227)-1)=2,ISNUMBER(VALUE(MID(F227,3,1))),TRUE),VALUE(MID(F227,2,(LEN(F227)-1)))&lt;24),VALUE(MID(F227,2,(LEN(F227)-1)))/24,-1)),-1)))</x:f>
        <x:v>0.5833333333333334</x:v>
      </x:c>
      <x:c r="I227" s="71" t="n">
        <x:f>IF(OR(E227="",E227="В"),"",IF(OR(E227=$B$42,E227=$B$43,E227=$B$44,E227=$B$45,E227=$B$46),INDEX($F$42:$F$46,MATCH(E227,$B$42:$B$46,0)),IFERROR(IF(ISNUMBER(SEARCH(":",G227)),IF(AND(OR((LEN(G227)-1)=4,(LEN(G227)-1)=5),MID(G227,0+(LEN(G227)-1)-2,1)=":",ISNUMBER(VALUE(MID(G227,1,1))),IF((LEN(G227)-1)=5,ISNUMBER(VALUE(MID(G227,2,1))),TRUE),ISNUMBER(VALUE(MID(G227,0+(LEN(G227)-1)-1,1))),ISNUMBER(VALUE(MID(G227,0+(LEN(G227)-1),1))),VALUE(MID(G227,1,(LEN(G227)-1)-3))&lt;24,VALUE(MID(G227,0+(LEN(G227)-1)-1,2))&lt;60),VALUE(MID(G227,1,(LEN(G227)-1)-3))/24+VALUE(MID(G227,0+(LEN(G227)-1)-1,2))/1440,-1),IF(AND((LEN(G227)-1)&gt;=1,(LEN(G227)-1)&lt;=2,ISNUMBER(VALUE(MID(G227,1,1))),IF((LEN(G227)-1)=2,ISNUMBER(VALUE(MID(G227,2,1))),TRUE),VALUE(MID(G227,1,(LEN(G227)-1)))&lt;24),VALUE(MID(G227,1,(LEN(G227)-1)))/24,-1)),-1)))</x:f>
        <x:v>0.9166666666666666</x:v>
      </x:c>
      <x:c r="J227" s="72" t="n">
        <x:f>IF(OR(E227="",E227="В"),0,IF(OR(E227=$B$42,E227=$B$43,E227=$B$44,E227=$B$45,E227=$B$46),INDEX($G$42:$G$46,MATCH(E227,$B$42:$B$46,0)),$D$7))</x:f>
        <x:v>30</x:v>
      </x:c>
      <x:c r="K227" s="73" t="n">
        <x:f>IF(OR(L227="",L227="Выходной"),0,IF(L227="Готово",ROUND(24*MOD(I227-H227,1)-J227/60,10),"Проверить"))</x:f>
        <x:v>7.5</x:v>
      </x:c>
      <x:c r="L227" s="74" t="str">
        <x:f>IF(E227="","",IF(C227="","Нет дня",IF(E227="В","Выходной",IF(LEN(TRIM($B$20))=0,"Нет имени",IF(COUNTIFS($B$10:$B$33,$B$20)&gt;1,"Повтор имени",IF(OR(E227=$B$42,E227=$B$43,E227=$B$44,E227=$B$45,E227=$B$46),IF(INDEX($I$42:$I$46,MATCH(E227,$B$42:$B$46,0))="Готово","Готово","Проверьте смену"),IF(OR(IFERROR(SEARCH("-",E227),0)=0,IFERROR(SEARCH("-",E227,SEARCH("-",E227)+1),0)&gt;0),"Нет кода",IF(OR(H227&lt;0,I227&lt;0),"Неверное время",IF(H227=I227,"Начало равно концу",IF(NOT(ISNUMBER($D$7)),"Проверьте перерыв",IF(OR($D$7&lt;0,$D$7&lt;&gt;INT($D$7)),"Проверьте перерыв",IF($D$7&gt;=ROUND(MOD(I227-H227,1)*1440,8),"Перерыв не меньше смены","Готово"))))))))))))</x:f>
        <x:v>Готово</x:v>
      </x:c>
      <x:c r="M227" s="3"/>
      <x:c r="N227" s="3"/>
      <x:c r="O227" s="3"/>
      <x:c r="P227" s="3"/>
      <x:c r="Q227" s="3"/>
      <x:c r="R227" s="3"/>
      <x:c r="S227" s="3"/>
      <x:c r="T227" s="3"/>
      <x:c r="U227" s="3"/>
      <x:c r="V227" s="3"/>
      <x:c r="W227" s="3"/>
      <x:c r="X227" s="3"/>
      <x:c r="Y227" s="3"/>
      <x:c r="Z227" s="3"/>
      <x:c r="AA227" s="3"/>
      <x:c r="AB227" s="3"/>
      <x:c r="AC227" s="3"/>
      <x:c r="AD227" s="3"/>
      <x:c r="AE227" s="3"/>
      <x:c r="AF227" s="3"/>
      <x:c r="AG227" s="3"/>
      <x:c r="AH227" s="3"/>
      <x:c r="AI227" s="3"/>
      <x:c r="AJ227" s="3"/>
      <x:c r="AK227" s="3"/>
    </x:row>
    <x:row r="228" ht="30" customHeight="1">
      <x:c r="A228" s="3"/>
      <x:c r="B228" s="69" t="str">
        <x:f>IF($B$20="","",$B$20)</x:f>
        <x:v>Егор</x:v>
      </x:c>
      <x:c r="C228" s="70" t="n">
        <x:f>IF(U$8="","",U$8)</x:f>
        <x:v>46344</x:v>
      </x:c>
      <x:c r="D228" s="69" t="str">
        <x:f>IF(U20="","",U20)</x:f>
        <x:v>П</x:v>
      </x:c>
      <x:c r="E228" s="69" t="str">
        <x:f>IFERROR(UPPER(CONCATENATE("",SUBSTITUTE(CONCATENATE("",SUBSTITUTE(CONCATENATE("",SUBSTITUTE(TRIM(CONCATENATE("",D228))," ","")),"–","-")),"—","-"))),CONCATENATE("",D228))</x:f>
        <x:v>П</x:v>
      </x:c>
      <x:c r="F228" s="69" t="str">
        <x:f>IFERROR(LEFT(CONCATENATE("[",E228),SEARCH("-",E228)),"")</x:f>
      </x:c>
      <x:c r="G228" s="69" t="str">
        <x:f>IFERROR(MID(CONCATENATE(E228,"]"),SEARCH("-",E228)+1,32),"")</x:f>
      </x:c>
      <x:c r="H228" s="71" t="n">
        <x:f>IF(OR(E228="",E228="В"),"",IF(OR(E228=$B$42,E228=$B$43,E228=$B$44,E228=$B$45,E228=$B$46),INDEX($E$42:$E$46,MATCH(E228,$B$42:$B$46,0)),IFERROR(IF(ISNUMBER(SEARCH(":",F228)),IF(AND(OR((LEN(F228)-1)=4,(LEN(F228)-1)=5),MID(F228,1+(LEN(F228)-1)-2,1)=":",ISNUMBER(VALUE(MID(F228,2,1))),IF((LEN(F228)-1)=5,ISNUMBER(VALUE(MID(F228,3,1))),TRUE),ISNUMBER(VALUE(MID(F228,1+(LEN(F228)-1)-1,1))),ISNUMBER(VALUE(MID(F228,1+(LEN(F228)-1),1))),VALUE(MID(F228,2,(LEN(F228)-1)-3))&lt;24,VALUE(MID(F228,1+(LEN(F228)-1)-1,2))&lt;60),VALUE(MID(F228,2,(LEN(F228)-1)-3))/24+VALUE(MID(F228,1+(LEN(F228)-1)-1,2))/1440,-1),IF(AND((LEN(F228)-1)&gt;=1,(LEN(F228)-1)&lt;=2,ISNUMBER(VALUE(MID(F228,2,1))),IF((LEN(F228)-1)=2,ISNUMBER(VALUE(MID(F228,3,1))),TRUE),VALUE(MID(F228,2,(LEN(F228)-1)))&lt;24),VALUE(MID(F228,2,(LEN(F228)-1)))/24,-1)),-1)))</x:f>
        <x:v>0.5833333333333334</x:v>
      </x:c>
      <x:c r="I228" s="71" t="n">
        <x:f>IF(OR(E228="",E228="В"),"",IF(OR(E228=$B$42,E228=$B$43,E228=$B$44,E228=$B$45,E228=$B$46),INDEX($F$42:$F$46,MATCH(E228,$B$42:$B$46,0)),IFERROR(IF(ISNUMBER(SEARCH(":",G228)),IF(AND(OR((LEN(G228)-1)=4,(LEN(G228)-1)=5),MID(G228,0+(LEN(G228)-1)-2,1)=":",ISNUMBER(VALUE(MID(G228,1,1))),IF((LEN(G228)-1)=5,ISNUMBER(VALUE(MID(G228,2,1))),TRUE),ISNUMBER(VALUE(MID(G228,0+(LEN(G228)-1)-1,1))),ISNUMBER(VALUE(MID(G228,0+(LEN(G228)-1),1))),VALUE(MID(G228,1,(LEN(G228)-1)-3))&lt;24,VALUE(MID(G228,0+(LEN(G228)-1)-1,2))&lt;60),VALUE(MID(G228,1,(LEN(G228)-1)-3))/24+VALUE(MID(G228,0+(LEN(G228)-1)-1,2))/1440,-1),IF(AND((LEN(G228)-1)&gt;=1,(LEN(G228)-1)&lt;=2,ISNUMBER(VALUE(MID(G228,1,1))),IF((LEN(G228)-1)=2,ISNUMBER(VALUE(MID(G228,2,1))),TRUE),VALUE(MID(G228,1,(LEN(G228)-1)))&lt;24),VALUE(MID(G228,1,(LEN(G228)-1)))/24,-1)),-1)))</x:f>
        <x:v>0.9166666666666666</x:v>
      </x:c>
      <x:c r="J228" s="72" t="n">
        <x:f>IF(OR(E228="",E228="В"),0,IF(OR(E228=$B$42,E228=$B$43,E228=$B$44,E228=$B$45,E228=$B$46),INDEX($G$42:$G$46,MATCH(E228,$B$42:$B$46,0)),$D$7))</x:f>
        <x:v>30</x:v>
      </x:c>
      <x:c r="K228" s="73" t="n">
        <x:f>IF(OR(L228="",L228="Выходной"),0,IF(L228="Готово",ROUND(24*MOD(I228-H228,1)-J228/60,10),"Проверить"))</x:f>
        <x:v>7.5</x:v>
      </x:c>
      <x:c r="L228" s="74" t="str">
        <x:f>IF(E228="","",IF(C228="","Нет дня",IF(E228="В","Выходной",IF(LEN(TRIM($B$20))=0,"Нет имени",IF(COUNTIFS($B$10:$B$33,$B$20)&gt;1,"Повтор имени",IF(OR(E228=$B$42,E228=$B$43,E228=$B$44,E228=$B$45,E228=$B$46),IF(INDEX($I$42:$I$46,MATCH(E228,$B$42:$B$46,0))="Готово","Готово","Проверьте смену"),IF(OR(IFERROR(SEARCH("-",E228),0)=0,IFERROR(SEARCH("-",E228,SEARCH("-",E228)+1),0)&gt;0),"Нет кода",IF(OR(H228&lt;0,I228&lt;0),"Неверное время",IF(H228=I228,"Начало равно концу",IF(NOT(ISNUMBER($D$7)),"Проверьте перерыв",IF(OR($D$7&lt;0,$D$7&lt;&gt;INT($D$7)),"Проверьте перерыв",IF($D$7&gt;=ROUND(MOD(I228-H228,1)*1440,8),"Перерыв не меньше смены","Готово"))))))))))))</x:f>
        <x:v>Готово</x:v>
      </x:c>
      <x:c r="M228" s="3"/>
      <x:c r="N228" s="3"/>
      <x:c r="O228" s="3"/>
      <x:c r="P228" s="3"/>
      <x:c r="Q228" s="3"/>
      <x:c r="R228" s="3"/>
      <x:c r="S228" s="3"/>
      <x:c r="T228" s="3"/>
      <x:c r="U228" s="3"/>
      <x:c r="V228" s="3"/>
      <x:c r="W228" s="3"/>
      <x:c r="X228" s="3"/>
      <x:c r="Y228" s="3"/>
      <x:c r="Z228" s="3"/>
      <x:c r="AA228" s="3"/>
      <x:c r="AB228" s="3"/>
      <x:c r="AC228" s="3"/>
      <x:c r="AD228" s="3"/>
      <x:c r="AE228" s="3"/>
      <x:c r="AF228" s="3"/>
      <x:c r="AG228" s="3"/>
      <x:c r="AH228" s="3"/>
      <x:c r="AI228" s="3"/>
      <x:c r="AJ228" s="3"/>
      <x:c r="AK228" s="3"/>
    </x:row>
    <x:row r="229" ht="30" customHeight="1">
      <x:c r="A229" s="3"/>
      <x:c r="B229" s="69" t="str">
        <x:f>IF($B$20="","",$B$20)</x:f>
        <x:v>Егор</x:v>
      </x:c>
      <x:c r="C229" s="70" t="n">
        <x:f>IF(V$8="","",V$8)</x:f>
        <x:v>46345</x:v>
      </x:c>
      <x:c r="D229" s="69" t="str">
        <x:f>IF(V20="","",V20)</x:f>
        <x:v>П</x:v>
      </x:c>
      <x:c r="E229" s="69" t="str">
        <x:f>IFERROR(UPPER(CONCATENATE("",SUBSTITUTE(CONCATENATE("",SUBSTITUTE(CONCATENATE("",SUBSTITUTE(TRIM(CONCATENATE("",D229))," ","")),"–","-")),"—","-"))),CONCATENATE("",D229))</x:f>
        <x:v>П</x:v>
      </x:c>
      <x:c r="F229" s="69" t="str">
        <x:f>IFERROR(LEFT(CONCATENATE("[",E229),SEARCH("-",E229)),"")</x:f>
      </x:c>
      <x:c r="G229" s="69" t="str">
        <x:f>IFERROR(MID(CONCATENATE(E229,"]"),SEARCH("-",E229)+1,32),"")</x:f>
      </x:c>
      <x:c r="H229" s="71" t="n">
        <x:f>IF(OR(E229="",E229="В"),"",IF(OR(E229=$B$42,E229=$B$43,E229=$B$44,E229=$B$45,E229=$B$46),INDEX($E$42:$E$46,MATCH(E229,$B$42:$B$46,0)),IFERROR(IF(ISNUMBER(SEARCH(":",F229)),IF(AND(OR((LEN(F229)-1)=4,(LEN(F229)-1)=5),MID(F229,1+(LEN(F229)-1)-2,1)=":",ISNUMBER(VALUE(MID(F229,2,1))),IF((LEN(F229)-1)=5,ISNUMBER(VALUE(MID(F229,3,1))),TRUE),ISNUMBER(VALUE(MID(F229,1+(LEN(F229)-1)-1,1))),ISNUMBER(VALUE(MID(F229,1+(LEN(F229)-1),1))),VALUE(MID(F229,2,(LEN(F229)-1)-3))&lt;24,VALUE(MID(F229,1+(LEN(F229)-1)-1,2))&lt;60),VALUE(MID(F229,2,(LEN(F229)-1)-3))/24+VALUE(MID(F229,1+(LEN(F229)-1)-1,2))/1440,-1),IF(AND((LEN(F229)-1)&gt;=1,(LEN(F229)-1)&lt;=2,ISNUMBER(VALUE(MID(F229,2,1))),IF((LEN(F229)-1)=2,ISNUMBER(VALUE(MID(F229,3,1))),TRUE),VALUE(MID(F229,2,(LEN(F229)-1)))&lt;24),VALUE(MID(F229,2,(LEN(F229)-1)))/24,-1)),-1)))</x:f>
        <x:v>0.5833333333333334</x:v>
      </x:c>
      <x:c r="I229" s="71" t="n">
        <x:f>IF(OR(E229="",E229="В"),"",IF(OR(E229=$B$42,E229=$B$43,E229=$B$44,E229=$B$45,E229=$B$46),INDEX($F$42:$F$46,MATCH(E229,$B$42:$B$46,0)),IFERROR(IF(ISNUMBER(SEARCH(":",G229)),IF(AND(OR((LEN(G229)-1)=4,(LEN(G229)-1)=5),MID(G229,0+(LEN(G229)-1)-2,1)=":",ISNUMBER(VALUE(MID(G229,1,1))),IF((LEN(G229)-1)=5,ISNUMBER(VALUE(MID(G229,2,1))),TRUE),ISNUMBER(VALUE(MID(G229,0+(LEN(G229)-1)-1,1))),ISNUMBER(VALUE(MID(G229,0+(LEN(G229)-1),1))),VALUE(MID(G229,1,(LEN(G229)-1)-3))&lt;24,VALUE(MID(G229,0+(LEN(G229)-1)-1,2))&lt;60),VALUE(MID(G229,1,(LEN(G229)-1)-3))/24+VALUE(MID(G229,0+(LEN(G229)-1)-1,2))/1440,-1),IF(AND((LEN(G229)-1)&gt;=1,(LEN(G229)-1)&lt;=2,ISNUMBER(VALUE(MID(G229,1,1))),IF((LEN(G229)-1)=2,ISNUMBER(VALUE(MID(G229,2,1))),TRUE),VALUE(MID(G229,1,(LEN(G229)-1)))&lt;24),VALUE(MID(G229,1,(LEN(G229)-1)))/24,-1)),-1)))</x:f>
        <x:v>0.9166666666666666</x:v>
      </x:c>
      <x:c r="J229" s="72" t="n">
        <x:f>IF(OR(E229="",E229="В"),0,IF(OR(E229=$B$42,E229=$B$43,E229=$B$44,E229=$B$45,E229=$B$46),INDEX($G$42:$G$46,MATCH(E229,$B$42:$B$46,0)),$D$7))</x:f>
        <x:v>30</x:v>
      </x:c>
      <x:c r="K229" s="73" t="n">
        <x:f>IF(OR(L229="",L229="Выходной"),0,IF(L229="Готово",ROUND(24*MOD(I229-H229,1)-J229/60,10),"Проверить"))</x:f>
        <x:v>7.5</x:v>
      </x:c>
      <x:c r="L229" s="74" t="str">
        <x:f>IF(E229="","",IF(C229="","Нет дня",IF(E229="В","Выходной",IF(LEN(TRIM($B$20))=0,"Нет имени",IF(COUNTIFS($B$10:$B$33,$B$20)&gt;1,"Повтор имени",IF(OR(E229=$B$42,E229=$B$43,E229=$B$44,E229=$B$45,E229=$B$46),IF(INDEX($I$42:$I$46,MATCH(E229,$B$42:$B$46,0))="Готово","Готово","Проверьте смену"),IF(OR(IFERROR(SEARCH("-",E229),0)=0,IFERROR(SEARCH("-",E229,SEARCH("-",E229)+1),0)&gt;0),"Нет кода",IF(OR(H229&lt;0,I229&lt;0),"Неверное время",IF(H229=I229,"Начало равно концу",IF(NOT(ISNUMBER($D$7)),"Проверьте перерыв",IF(OR($D$7&lt;0,$D$7&lt;&gt;INT($D$7)),"Проверьте перерыв",IF($D$7&gt;=ROUND(MOD(I229-H229,1)*1440,8),"Перерыв не меньше смены","Готово"))))))))))))</x:f>
        <x:v>Готово</x:v>
      </x:c>
      <x:c r="M229" s="3"/>
      <x:c r="N229" s="3"/>
      <x:c r="O229" s="3"/>
      <x:c r="P229" s="3"/>
      <x:c r="Q229" s="3"/>
      <x:c r="R229" s="3"/>
      <x:c r="S229" s="3"/>
      <x:c r="T229" s="3"/>
      <x:c r="U229" s="3"/>
      <x:c r="V229" s="3"/>
      <x:c r="W229" s="3"/>
      <x:c r="X229" s="3"/>
      <x:c r="Y229" s="3"/>
      <x:c r="Z229" s="3"/>
      <x:c r="AA229" s="3"/>
      <x:c r="AB229" s="3"/>
      <x:c r="AC229" s="3"/>
      <x:c r="AD229" s="3"/>
      <x:c r="AE229" s="3"/>
      <x:c r="AF229" s="3"/>
      <x:c r="AG229" s="3"/>
      <x:c r="AH229" s="3"/>
      <x:c r="AI229" s="3"/>
      <x:c r="AJ229" s="3"/>
      <x:c r="AK229" s="3"/>
    </x:row>
    <x:row r="230" ht="30" customHeight="1">
      <x:c r="A230" s="3"/>
      <x:c r="B230" s="69" t="str">
        <x:f>IF($B$20="","",$B$20)</x:f>
        <x:v>Егор</x:v>
      </x:c>
      <x:c r="C230" s="70" t="n">
        <x:f>IF(W$8="","",W$8)</x:f>
        <x:v>46346</x:v>
      </x:c>
      <x:c r="D230" s="69" t="str">
        <x:f>IF(W20="","",W20)</x:f>
        <x:v>П</x:v>
      </x:c>
      <x:c r="E230" s="69" t="str">
        <x:f>IFERROR(UPPER(CONCATENATE("",SUBSTITUTE(CONCATENATE("",SUBSTITUTE(CONCATENATE("",SUBSTITUTE(TRIM(CONCATENATE("",D230))," ","")),"–","-")),"—","-"))),CONCATENATE("",D230))</x:f>
        <x:v>П</x:v>
      </x:c>
      <x:c r="F230" s="69" t="str">
        <x:f>IFERROR(LEFT(CONCATENATE("[",E230),SEARCH("-",E230)),"")</x:f>
      </x:c>
      <x:c r="G230" s="69" t="str">
        <x:f>IFERROR(MID(CONCATENATE(E230,"]"),SEARCH("-",E230)+1,32),"")</x:f>
      </x:c>
      <x:c r="H230" s="71" t="n">
        <x:f>IF(OR(E230="",E230="В"),"",IF(OR(E230=$B$42,E230=$B$43,E230=$B$44,E230=$B$45,E230=$B$46),INDEX($E$42:$E$46,MATCH(E230,$B$42:$B$46,0)),IFERROR(IF(ISNUMBER(SEARCH(":",F230)),IF(AND(OR((LEN(F230)-1)=4,(LEN(F230)-1)=5),MID(F230,1+(LEN(F230)-1)-2,1)=":",ISNUMBER(VALUE(MID(F230,2,1))),IF((LEN(F230)-1)=5,ISNUMBER(VALUE(MID(F230,3,1))),TRUE),ISNUMBER(VALUE(MID(F230,1+(LEN(F230)-1)-1,1))),ISNUMBER(VALUE(MID(F230,1+(LEN(F230)-1),1))),VALUE(MID(F230,2,(LEN(F230)-1)-3))&lt;24,VALUE(MID(F230,1+(LEN(F230)-1)-1,2))&lt;60),VALUE(MID(F230,2,(LEN(F230)-1)-3))/24+VALUE(MID(F230,1+(LEN(F230)-1)-1,2))/1440,-1),IF(AND((LEN(F230)-1)&gt;=1,(LEN(F230)-1)&lt;=2,ISNUMBER(VALUE(MID(F230,2,1))),IF((LEN(F230)-1)=2,ISNUMBER(VALUE(MID(F230,3,1))),TRUE),VALUE(MID(F230,2,(LEN(F230)-1)))&lt;24),VALUE(MID(F230,2,(LEN(F230)-1)))/24,-1)),-1)))</x:f>
        <x:v>0.5833333333333334</x:v>
      </x:c>
      <x:c r="I230" s="71" t="n">
        <x:f>IF(OR(E230="",E230="В"),"",IF(OR(E230=$B$42,E230=$B$43,E230=$B$44,E230=$B$45,E230=$B$46),INDEX($F$42:$F$46,MATCH(E230,$B$42:$B$46,0)),IFERROR(IF(ISNUMBER(SEARCH(":",G230)),IF(AND(OR((LEN(G230)-1)=4,(LEN(G230)-1)=5),MID(G230,0+(LEN(G230)-1)-2,1)=":",ISNUMBER(VALUE(MID(G230,1,1))),IF((LEN(G230)-1)=5,ISNUMBER(VALUE(MID(G230,2,1))),TRUE),ISNUMBER(VALUE(MID(G230,0+(LEN(G230)-1)-1,1))),ISNUMBER(VALUE(MID(G230,0+(LEN(G230)-1),1))),VALUE(MID(G230,1,(LEN(G230)-1)-3))&lt;24,VALUE(MID(G230,0+(LEN(G230)-1)-1,2))&lt;60),VALUE(MID(G230,1,(LEN(G230)-1)-3))/24+VALUE(MID(G230,0+(LEN(G230)-1)-1,2))/1440,-1),IF(AND((LEN(G230)-1)&gt;=1,(LEN(G230)-1)&lt;=2,ISNUMBER(VALUE(MID(G230,1,1))),IF((LEN(G230)-1)=2,ISNUMBER(VALUE(MID(G230,2,1))),TRUE),VALUE(MID(G230,1,(LEN(G230)-1)))&lt;24),VALUE(MID(G230,1,(LEN(G230)-1)))/24,-1)),-1)))</x:f>
        <x:v>0.9166666666666666</x:v>
      </x:c>
      <x:c r="J230" s="72" t="n">
        <x:f>IF(OR(E230="",E230="В"),0,IF(OR(E230=$B$42,E230=$B$43,E230=$B$44,E230=$B$45,E230=$B$46),INDEX($G$42:$G$46,MATCH(E230,$B$42:$B$46,0)),$D$7))</x:f>
        <x:v>30</x:v>
      </x:c>
      <x:c r="K230" s="73" t="n">
        <x:f>IF(OR(L230="",L230="Выходной"),0,IF(L230="Готово",ROUND(24*MOD(I230-H230,1)-J230/60,10),"Проверить"))</x:f>
        <x:v>7.5</x:v>
      </x:c>
      <x:c r="L230" s="74" t="str">
        <x:f>IF(E230="","",IF(C230="","Нет дня",IF(E230="В","Выходной",IF(LEN(TRIM($B$20))=0,"Нет имени",IF(COUNTIFS($B$10:$B$33,$B$20)&gt;1,"Повтор имени",IF(OR(E230=$B$42,E230=$B$43,E230=$B$44,E230=$B$45,E230=$B$46),IF(INDEX($I$42:$I$46,MATCH(E230,$B$42:$B$46,0))="Готово","Готово","Проверьте смену"),IF(OR(IFERROR(SEARCH("-",E230),0)=0,IFERROR(SEARCH("-",E230,SEARCH("-",E230)+1),0)&gt;0),"Нет кода",IF(OR(H230&lt;0,I230&lt;0),"Неверное время",IF(H230=I230,"Начало равно концу",IF(NOT(ISNUMBER($D$7)),"Проверьте перерыв",IF(OR($D$7&lt;0,$D$7&lt;&gt;INT($D$7)),"Проверьте перерыв",IF($D$7&gt;=ROUND(MOD(I230-H230,1)*1440,8),"Перерыв не меньше смены","Готово"))))))))))))</x:f>
        <x:v>Готово</x:v>
      </x:c>
      <x:c r="M230" s="3"/>
      <x:c r="N230" s="3"/>
      <x:c r="O230" s="3"/>
      <x:c r="P230" s="3"/>
      <x:c r="Q230" s="3"/>
      <x:c r="R230" s="3"/>
      <x:c r="S230" s="3"/>
      <x:c r="T230" s="3"/>
      <x:c r="U230" s="3"/>
      <x:c r="V230" s="3"/>
      <x:c r="W230" s="3"/>
      <x:c r="X230" s="3"/>
      <x:c r="Y230" s="3"/>
      <x:c r="Z230" s="3"/>
      <x:c r="AA230" s="3"/>
      <x:c r="AB230" s="3"/>
      <x:c r="AC230" s="3"/>
      <x:c r="AD230" s="3"/>
      <x:c r="AE230" s="3"/>
      <x:c r="AF230" s="3"/>
      <x:c r="AG230" s="3"/>
      <x:c r="AH230" s="3"/>
      <x:c r="AI230" s="3"/>
      <x:c r="AJ230" s="3"/>
      <x:c r="AK230" s="3"/>
    </x:row>
    <x:row r="231" ht="30" customHeight="1">
      <x:c r="A231" s="3"/>
      <x:c r="B231" s="69" t="str">
        <x:f>IF($B$20="","",$B$20)</x:f>
        <x:v>Егор</x:v>
      </x:c>
      <x:c r="C231" s="70" t="n">
        <x:f>IF(X$8="","",X$8)</x:f>
        <x:v>46347</x:v>
      </x:c>
      <x:c r="D231" s="69" t="str">
        <x:f>IF(X20="","",X20)</x:f>
        <x:v>П</x:v>
      </x:c>
      <x:c r="E231" s="69" t="str">
        <x:f>IFERROR(UPPER(CONCATENATE("",SUBSTITUTE(CONCATENATE("",SUBSTITUTE(CONCATENATE("",SUBSTITUTE(TRIM(CONCATENATE("",D231))," ","")),"–","-")),"—","-"))),CONCATENATE("",D231))</x:f>
        <x:v>П</x:v>
      </x:c>
      <x:c r="F231" s="69" t="str">
        <x:f>IFERROR(LEFT(CONCATENATE("[",E231),SEARCH("-",E231)),"")</x:f>
      </x:c>
      <x:c r="G231" s="69" t="str">
        <x:f>IFERROR(MID(CONCATENATE(E231,"]"),SEARCH("-",E231)+1,32),"")</x:f>
      </x:c>
      <x:c r="H231" s="71" t="n">
        <x:f>IF(OR(E231="",E231="В"),"",IF(OR(E231=$B$42,E231=$B$43,E231=$B$44,E231=$B$45,E231=$B$46),INDEX($E$42:$E$46,MATCH(E231,$B$42:$B$46,0)),IFERROR(IF(ISNUMBER(SEARCH(":",F231)),IF(AND(OR((LEN(F231)-1)=4,(LEN(F231)-1)=5),MID(F231,1+(LEN(F231)-1)-2,1)=":",ISNUMBER(VALUE(MID(F231,2,1))),IF((LEN(F231)-1)=5,ISNUMBER(VALUE(MID(F231,3,1))),TRUE),ISNUMBER(VALUE(MID(F231,1+(LEN(F231)-1)-1,1))),ISNUMBER(VALUE(MID(F231,1+(LEN(F231)-1),1))),VALUE(MID(F231,2,(LEN(F231)-1)-3))&lt;24,VALUE(MID(F231,1+(LEN(F231)-1)-1,2))&lt;60),VALUE(MID(F231,2,(LEN(F231)-1)-3))/24+VALUE(MID(F231,1+(LEN(F231)-1)-1,2))/1440,-1),IF(AND((LEN(F231)-1)&gt;=1,(LEN(F231)-1)&lt;=2,ISNUMBER(VALUE(MID(F231,2,1))),IF((LEN(F231)-1)=2,ISNUMBER(VALUE(MID(F231,3,1))),TRUE),VALUE(MID(F231,2,(LEN(F231)-1)))&lt;24),VALUE(MID(F231,2,(LEN(F231)-1)))/24,-1)),-1)))</x:f>
        <x:v>0.5833333333333334</x:v>
      </x:c>
      <x:c r="I231" s="71" t="n">
        <x:f>IF(OR(E231="",E231="В"),"",IF(OR(E231=$B$42,E231=$B$43,E231=$B$44,E231=$B$45,E231=$B$46),INDEX($F$42:$F$46,MATCH(E231,$B$42:$B$46,0)),IFERROR(IF(ISNUMBER(SEARCH(":",G231)),IF(AND(OR((LEN(G231)-1)=4,(LEN(G231)-1)=5),MID(G231,0+(LEN(G231)-1)-2,1)=":",ISNUMBER(VALUE(MID(G231,1,1))),IF((LEN(G231)-1)=5,ISNUMBER(VALUE(MID(G231,2,1))),TRUE),ISNUMBER(VALUE(MID(G231,0+(LEN(G231)-1)-1,1))),ISNUMBER(VALUE(MID(G231,0+(LEN(G231)-1),1))),VALUE(MID(G231,1,(LEN(G231)-1)-3))&lt;24,VALUE(MID(G231,0+(LEN(G231)-1)-1,2))&lt;60),VALUE(MID(G231,1,(LEN(G231)-1)-3))/24+VALUE(MID(G231,0+(LEN(G231)-1)-1,2))/1440,-1),IF(AND((LEN(G231)-1)&gt;=1,(LEN(G231)-1)&lt;=2,ISNUMBER(VALUE(MID(G231,1,1))),IF((LEN(G231)-1)=2,ISNUMBER(VALUE(MID(G231,2,1))),TRUE),VALUE(MID(G231,1,(LEN(G231)-1)))&lt;24),VALUE(MID(G231,1,(LEN(G231)-1)))/24,-1)),-1)))</x:f>
        <x:v>0.9166666666666666</x:v>
      </x:c>
      <x:c r="J231" s="72" t="n">
        <x:f>IF(OR(E231="",E231="В"),0,IF(OR(E231=$B$42,E231=$B$43,E231=$B$44,E231=$B$45,E231=$B$46),INDEX($G$42:$G$46,MATCH(E231,$B$42:$B$46,0)),$D$7))</x:f>
        <x:v>30</x:v>
      </x:c>
      <x:c r="K231" s="73" t="n">
        <x:f>IF(OR(L231="",L231="Выходной"),0,IF(L231="Готово",ROUND(24*MOD(I231-H231,1)-J231/60,10),"Проверить"))</x:f>
        <x:v>7.5</x:v>
      </x:c>
      <x:c r="L231" s="74" t="str">
        <x:f>IF(E231="","",IF(C231="","Нет дня",IF(E231="В","Выходной",IF(LEN(TRIM($B$20))=0,"Нет имени",IF(COUNTIFS($B$10:$B$33,$B$20)&gt;1,"Повтор имени",IF(OR(E231=$B$42,E231=$B$43,E231=$B$44,E231=$B$45,E231=$B$46),IF(INDEX($I$42:$I$46,MATCH(E231,$B$42:$B$46,0))="Готово","Готово","Проверьте смену"),IF(OR(IFERROR(SEARCH("-",E231),0)=0,IFERROR(SEARCH("-",E231,SEARCH("-",E231)+1),0)&gt;0),"Нет кода",IF(OR(H231&lt;0,I231&lt;0),"Неверное время",IF(H231=I231,"Начало равно концу",IF(NOT(ISNUMBER($D$7)),"Проверьте перерыв",IF(OR($D$7&lt;0,$D$7&lt;&gt;INT($D$7)),"Проверьте перерыв",IF($D$7&gt;=ROUND(MOD(I231-H231,1)*1440,8),"Перерыв не меньше смены","Готово"))))))))))))</x:f>
        <x:v>Готово</x:v>
      </x:c>
      <x:c r="M231" s="3"/>
      <x:c r="N231" s="3"/>
      <x:c r="O231" s="3"/>
      <x:c r="P231" s="3"/>
      <x:c r="Q231" s="3"/>
      <x:c r="R231" s="3"/>
      <x:c r="S231" s="3"/>
      <x:c r="T231" s="3"/>
      <x:c r="U231" s="3"/>
      <x:c r="V231" s="3"/>
      <x:c r="W231" s="3"/>
      <x:c r="X231" s="3"/>
      <x:c r="Y231" s="3"/>
      <x:c r="Z231" s="3"/>
      <x:c r="AA231" s="3"/>
      <x:c r="AB231" s="3"/>
      <x:c r="AC231" s="3"/>
      <x:c r="AD231" s="3"/>
      <x:c r="AE231" s="3"/>
      <x:c r="AF231" s="3"/>
      <x:c r="AG231" s="3"/>
      <x:c r="AH231" s="3"/>
      <x:c r="AI231" s="3"/>
      <x:c r="AJ231" s="3"/>
      <x:c r="AK231" s="3"/>
    </x:row>
    <x:row r="232" ht="30" customHeight="1">
      <x:c r="A232" s="3"/>
      <x:c r="B232" s="69" t="str">
        <x:f>IF($B$20="","",$B$20)</x:f>
        <x:v>Егор</x:v>
      </x:c>
      <x:c r="C232" s="70" t="n">
        <x:f>IF(Y$8="","",Y$8)</x:f>
        <x:v>46348</x:v>
      </x:c>
      <x:c r="D232" s="69" t="str">
        <x:f>IF(Y20="","",Y20)</x:f>
        <x:v>В</x:v>
      </x:c>
      <x:c r="E232" s="69" t="str">
        <x:f>IFERROR(UPPER(CONCATENATE("",SUBSTITUTE(CONCATENATE("",SUBSTITUTE(CONCATENATE("",SUBSTITUTE(TRIM(CONCATENATE("",D232))," ","")),"–","-")),"—","-"))),CONCATENATE("",D232))</x:f>
        <x:v>В</x:v>
      </x:c>
      <x:c r="F232" s="69" t="str">
        <x:f>IFERROR(LEFT(CONCATENATE("[",E232),SEARCH("-",E232)),"")</x:f>
      </x:c>
      <x:c r="G232" s="69" t="str">
        <x:f>IFERROR(MID(CONCATENATE(E232,"]"),SEARCH("-",E232)+1,32),"")</x:f>
      </x:c>
      <x:c r="H232" s="71" t="str">
        <x:f>IF(OR(E232="",E232="В"),"",IF(OR(E232=$B$42,E232=$B$43,E232=$B$44,E232=$B$45,E232=$B$46),INDEX($E$42:$E$46,MATCH(E232,$B$42:$B$46,0)),IFERROR(IF(ISNUMBER(SEARCH(":",F232)),IF(AND(OR((LEN(F232)-1)=4,(LEN(F232)-1)=5),MID(F232,1+(LEN(F232)-1)-2,1)=":",ISNUMBER(VALUE(MID(F232,2,1))),IF((LEN(F232)-1)=5,ISNUMBER(VALUE(MID(F232,3,1))),TRUE),ISNUMBER(VALUE(MID(F232,1+(LEN(F232)-1)-1,1))),ISNUMBER(VALUE(MID(F232,1+(LEN(F232)-1),1))),VALUE(MID(F232,2,(LEN(F232)-1)-3))&lt;24,VALUE(MID(F232,1+(LEN(F232)-1)-1,2))&lt;60),VALUE(MID(F232,2,(LEN(F232)-1)-3))/24+VALUE(MID(F232,1+(LEN(F232)-1)-1,2))/1440,-1),IF(AND((LEN(F232)-1)&gt;=1,(LEN(F232)-1)&lt;=2,ISNUMBER(VALUE(MID(F232,2,1))),IF((LEN(F232)-1)=2,ISNUMBER(VALUE(MID(F232,3,1))),TRUE),VALUE(MID(F232,2,(LEN(F232)-1)))&lt;24),VALUE(MID(F232,2,(LEN(F232)-1)))/24,-1)),-1)))</x:f>
      </x:c>
      <x:c r="I232" s="71" t="str">
        <x:f>IF(OR(E232="",E232="В"),"",IF(OR(E232=$B$42,E232=$B$43,E232=$B$44,E232=$B$45,E232=$B$46),INDEX($F$42:$F$46,MATCH(E232,$B$42:$B$46,0)),IFERROR(IF(ISNUMBER(SEARCH(":",G232)),IF(AND(OR((LEN(G232)-1)=4,(LEN(G232)-1)=5),MID(G232,0+(LEN(G232)-1)-2,1)=":",ISNUMBER(VALUE(MID(G232,1,1))),IF((LEN(G232)-1)=5,ISNUMBER(VALUE(MID(G232,2,1))),TRUE),ISNUMBER(VALUE(MID(G232,0+(LEN(G232)-1)-1,1))),ISNUMBER(VALUE(MID(G232,0+(LEN(G232)-1),1))),VALUE(MID(G232,1,(LEN(G232)-1)-3))&lt;24,VALUE(MID(G232,0+(LEN(G232)-1)-1,2))&lt;60),VALUE(MID(G232,1,(LEN(G232)-1)-3))/24+VALUE(MID(G232,0+(LEN(G232)-1)-1,2))/1440,-1),IF(AND((LEN(G232)-1)&gt;=1,(LEN(G232)-1)&lt;=2,ISNUMBER(VALUE(MID(G232,1,1))),IF((LEN(G232)-1)=2,ISNUMBER(VALUE(MID(G232,2,1))),TRUE),VALUE(MID(G232,1,(LEN(G232)-1)))&lt;24),VALUE(MID(G232,1,(LEN(G232)-1)))/24,-1)),-1)))</x:f>
      </x:c>
      <x:c r="J232" s="72" t="n">
        <x:f>IF(OR(E232="",E232="В"),0,IF(OR(E232=$B$42,E232=$B$43,E232=$B$44,E232=$B$45,E232=$B$46),INDEX($G$42:$G$46,MATCH(E232,$B$42:$B$46,0)),$D$7))</x:f>
        <x:v>0</x:v>
      </x:c>
      <x:c r="K232" s="73" t="n">
        <x:f>IF(OR(L232="",L232="Выходной"),0,IF(L232="Готово",ROUND(24*MOD(I232-H232,1)-J232/60,10),"Проверить"))</x:f>
        <x:v>0</x:v>
      </x:c>
      <x:c r="L232" s="74" t="str">
        <x:f>IF(E232="","",IF(C232="","Нет дня",IF(E232="В","Выходной",IF(LEN(TRIM($B$20))=0,"Нет имени",IF(COUNTIFS($B$10:$B$33,$B$20)&gt;1,"Повтор имени",IF(OR(E232=$B$42,E232=$B$43,E232=$B$44,E232=$B$45,E232=$B$46),IF(INDEX($I$42:$I$46,MATCH(E232,$B$42:$B$46,0))="Готово","Готово","Проверьте смену"),IF(OR(IFERROR(SEARCH("-",E232),0)=0,IFERROR(SEARCH("-",E232,SEARCH("-",E232)+1),0)&gt;0),"Нет кода",IF(OR(H232&lt;0,I232&lt;0),"Неверное время",IF(H232=I232,"Начало равно концу",IF(NOT(ISNUMBER($D$7)),"Проверьте перерыв",IF(OR($D$7&lt;0,$D$7&lt;&gt;INT($D$7)),"Проверьте перерыв",IF($D$7&gt;=ROUND(MOD(I232-H232,1)*1440,8),"Перерыв не меньше смены","Готово"))))))))))))</x:f>
        <x:v>Выходной</x:v>
      </x:c>
      <x:c r="M232" s="3"/>
      <x:c r="N232" s="3"/>
      <x:c r="O232" s="3"/>
      <x:c r="P232" s="3"/>
      <x:c r="Q232" s="3"/>
      <x:c r="R232" s="3"/>
      <x:c r="S232" s="3"/>
      <x:c r="T232" s="3"/>
      <x:c r="U232" s="3"/>
      <x:c r="V232" s="3"/>
      <x:c r="W232" s="3"/>
      <x:c r="X232" s="3"/>
      <x:c r="Y232" s="3"/>
      <x:c r="Z232" s="3"/>
      <x:c r="AA232" s="3"/>
      <x:c r="AB232" s="3"/>
      <x:c r="AC232" s="3"/>
      <x:c r="AD232" s="3"/>
      <x:c r="AE232" s="3"/>
      <x:c r="AF232" s="3"/>
      <x:c r="AG232" s="3"/>
      <x:c r="AH232" s="3"/>
      <x:c r="AI232" s="3"/>
      <x:c r="AJ232" s="3"/>
      <x:c r="AK232" s="3"/>
    </x:row>
    <x:row r="233" ht="30" customHeight="1">
      <x:c r="A233" s="3"/>
      <x:c r="B233" s="69" t="str">
        <x:f>IF($B$20="","",$B$20)</x:f>
        <x:v>Егор</x:v>
      </x:c>
      <x:c r="C233" s="70" t="n">
        <x:f>IF(Z$8="","",Z$8)</x:f>
        <x:v>46349</x:v>
      </x:c>
      <x:c r="D233" s="69" t="str">
        <x:f>IF(Z20="","",Z20)</x:f>
        <x:v>В</x:v>
      </x:c>
      <x:c r="E233" s="69" t="str">
        <x:f>IFERROR(UPPER(CONCATENATE("",SUBSTITUTE(CONCATENATE("",SUBSTITUTE(CONCATENATE("",SUBSTITUTE(TRIM(CONCATENATE("",D233))," ","")),"–","-")),"—","-"))),CONCATENATE("",D233))</x:f>
        <x:v>В</x:v>
      </x:c>
      <x:c r="F233" s="69" t="str">
        <x:f>IFERROR(LEFT(CONCATENATE("[",E233),SEARCH("-",E233)),"")</x:f>
      </x:c>
      <x:c r="G233" s="69" t="str">
        <x:f>IFERROR(MID(CONCATENATE(E233,"]"),SEARCH("-",E233)+1,32),"")</x:f>
      </x:c>
      <x:c r="H233" s="71" t="str">
        <x:f>IF(OR(E233="",E233="В"),"",IF(OR(E233=$B$42,E233=$B$43,E233=$B$44,E233=$B$45,E233=$B$46),INDEX($E$42:$E$46,MATCH(E233,$B$42:$B$46,0)),IFERROR(IF(ISNUMBER(SEARCH(":",F233)),IF(AND(OR((LEN(F233)-1)=4,(LEN(F233)-1)=5),MID(F233,1+(LEN(F233)-1)-2,1)=":",ISNUMBER(VALUE(MID(F233,2,1))),IF((LEN(F233)-1)=5,ISNUMBER(VALUE(MID(F233,3,1))),TRUE),ISNUMBER(VALUE(MID(F233,1+(LEN(F233)-1)-1,1))),ISNUMBER(VALUE(MID(F233,1+(LEN(F233)-1),1))),VALUE(MID(F233,2,(LEN(F233)-1)-3))&lt;24,VALUE(MID(F233,1+(LEN(F233)-1)-1,2))&lt;60),VALUE(MID(F233,2,(LEN(F233)-1)-3))/24+VALUE(MID(F233,1+(LEN(F233)-1)-1,2))/1440,-1),IF(AND((LEN(F233)-1)&gt;=1,(LEN(F233)-1)&lt;=2,ISNUMBER(VALUE(MID(F233,2,1))),IF((LEN(F233)-1)=2,ISNUMBER(VALUE(MID(F233,3,1))),TRUE),VALUE(MID(F233,2,(LEN(F233)-1)))&lt;24),VALUE(MID(F233,2,(LEN(F233)-1)))/24,-1)),-1)))</x:f>
      </x:c>
      <x:c r="I233" s="71" t="str">
        <x:f>IF(OR(E233="",E233="В"),"",IF(OR(E233=$B$42,E233=$B$43,E233=$B$44,E233=$B$45,E233=$B$46),INDEX($F$42:$F$46,MATCH(E233,$B$42:$B$46,0)),IFERROR(IF(ISNUMBER(SEARCH(":",G233)),IF(AND(OR((LEN(G233)-1)=4,(LEN(G233)-1)=5),MID(G233,0+(LEN(G233)-1)-2,1)=":",ISNUMBER(VALUE(MID(G233,1,1))),IF((LEN(G233)-1)=5,ISNUMBER(VALUE(MID(G233,2,1))),TRUE),ISNUMBER(VALUE(MID(G233,0+(LEN(G233)-1)-1,1))),ISNUMBER(VALUE(MID(G233,0+(LEN(G233)-1),1))),VALUE(MID(G233,1,(LEN(G233)-1)-3))&lt;24,VALUE(MID(G233,0+(LEN(G233)-1)-1,2))&lt;60),VALUE(MID(G233,1,(LEN(G233)-1)-3))/24+VALUE(MID(G233,0+(LEN(G233)-1)-1,2))/1440,-1),IF(AND((LEN(G233)-1)&gt;=1,(LEN(G233)-1)&lt;=2,ISNUMBER(VALUE(MID(G233,1,1))),IF((LEN(G233)-1)=2,ISNUMBER(VALUE(MID(G233,2,1))),TRUE),VALUE(MID(G233,1,(LEN(G233)-1)))&lt;24),VALUE(MID(G233,1,(LEN(G233)-1)))/24,-1)),-1)))</x:f>
      </x:c>
      <x:c r="J233" s="72" t="n">
        <x:f>IF(OR(E233="",E233="В"),0,IF(OR(E233=$B$42,E233=$B$43,E233=$B$44,E233=$B$45,E233=$B$46),INDEX($G$42:$G$46,MATCH(E233,$B$42:$B$46,0)),$D$7))</x:f>
        <x:v>0</x:v>
      </x:c>
      <x:c r="K233" s="73" t="n">
        <x:f>IF(OR(L233="",L233="Выходной"),0,IF(L233="Готово",ROUND(24*MOD(I233-H233,1)-J233/60,10),"Проверить"))</x:f>
        <x:v>0</x:v>
      </x:c>
      <x:c r="L233" s="74" t="str">
        <x:f>IF(E233="","",IF(C233="","Нет дня",IF(E233="В","Выходной",IF(LEN(TRIM($B$20))=0,"Нет имени",IF(COUNTIFS($B$10:$B$33,$B$20)&gt;1,"Повтор имени",IF(OR(E233=$B$42,E233=$B$43,E233=$B$44,E233=$B$45,E233=$B$46),IF(INDEX($I$42:$I$46,MATCH(E233,$B$42:$B$46,0))="Готово","Готово","Проверьте смену"),IF(OR(IFERROR(SEARCH("-",E233),0)=0,IFERROR(SEARCH("-",E233,SEARCH("-",E233)+1),0)&gt;0),"Нет кода",IF(OR(H233&lt;0,I233&lt;0),"Неверное время",IF(H233=I233,"Начало равно концу",IF(NOT(ISNUMBER($D$7)),"Проверьте перерыв",IF(OR($D$7&lt;0,$D$7&lt;&gt;INT($D$7)),"Проверьте перерыв",IF($D$7&gt;=ROUND(MOD(I233-H233,1)*1440,8),"Перерыв не меньше смены","Готово"))))))))))))</x:f>
        <x:v>Выходной</x:v>
      </x:c>
      <x:c r="M233" s="3"/>
      <x:c r="N233" s="3"/>
      <x:c r="O233" s="3"/>
      <x:c r="P233" s="3"/>
      <x:c r="Q233" s="3"/>
      <x:c r="R233" s="3"/>
      <x:c r="S233" s="3"/>
      <x:c r="T233" s="3"/>
      <x:c r="U233" s="3"/>
      <x:c r="V233" s="3"/>
      <x:c r="W233" s="3"/>
      <x:c r="X233" s="3"/>
      <x:c r="Y233" s="3"/>
      <x:c r="Z233" s="3"/>
      <x:c r="AA233" s="3"/>
      <x:c r="AB233" s="3"/>
      <x:c r="AC233" s="3"/>
      <x:c r="AD233" s="3"/>
      <x:c r="AE233" s="3"/>
      <x:c r="AF233" s="3"/>
      <x:c r="AG233" s="3"/>
      <x:c r="AH233" s="3"/>
      <x:c r="AI233" s="3"/>
      <x:c r="AJ233" s="3"/>
      <x:c r="AK233" s="3"/>
    </x:row>
    <x:row r="234" ht="30" customHeight="1">
      <x:c r="A234" s="3"/>
      <x:c r="B234" s="69" t="str">
        <x:f>IF($B$20="","",$B$20)</x:f>
        <x:v>Егор</x:v>
      </x:c>
      <x:c r="C234" s="70" t="n">
        <x:f>IF(AA$8="","",AA$8)</x:f>
        <x:v>46350</x:v>
      </x:c>
      <x:c r="D234" s="69" t="str">
        <x:f>IF(AA20="","",AA20)</x:f>
        <x:v>П</x:v>
      </x:c>
      <x:c r="E234" s="69" t="str">
        <x:f>IFERROR(UPPER(CONCATENATE("",SUBSTITUTE(CONCATENATE("",SUBSTITUTE(CONCATENATE("",SUBSTITUTE(TRIM(CONCATENATE("",D234))," ","")),"–","-")),"—","-"))),CONCATENATE("",D234))</x:f>
        <x:v>П</x:v>
      </x:c>
      <x:c r="F234" s="69" t="str">
        <x:f>IFERROR(LEFT(CONCATENATE("[",E234),SEARCH("-",E234)),"")</x:f>
      </x:c>
      <x:c r="G234" s="69" t="str">
        <x:f>IFERROR(MID(CONCATENATE(E234,"]"),SEARCH("-",E234)+1,32),"")</x:f>
      </x:c>
      <x:c r="H234" s="71" t="n">
        <x:f>IF(OR(E234="",E234="В"),"",IF(OR(E234=$B$42,E234=$B$43,E234=$B$44,E234=$B$45,E234=$B$46),INDEX($E$42:$E$46,MATCH(E234,$B$42:$B$46,0)),IFERROR(IF(ISNUMBER(SEARCH(":",F234)),IF(AND(OR((LEN(F234)-1)=4,(LEN(F234)-1)=5),MID(F234,1+(LEN(F234)-1)-2,1)=":",ISNUMBER(VALUE(MID(F234,2,1))),IF((LEN(F234)-1)=5,ISNUMBER(VALUE(MID(F234,3,1))),TRUE),ISNUMBER(VALUE(MID(F234,1+(LEN(F234)-1)-1,1))),ISNUMBER(VALUE(MID(F234,1+(LEN(F234)-1),1))),VALUE(MID(F234,2,(LEN(F234)-1)-3))&lt;24,VALUE(MID(F234,1+(LEN(F234)-1)-1,2))&lt;60),VALUE(MID(F234,2,(LEN(F234)-1)-3))/24+VALUE(MID(F234,1+(LEN(F234)-1)-1,2))/1440,-1),IF(AND((LEN(F234)-1)&gt;=1,(LEN(F234)-1)&lt;=2,ISNUMBER(VALUE(MID(F234,2,1))),IF((LEN(F234)-1)=2,ISNUMBER(VALUE(MID(F234,3,1))),TRUE),VALUE(MID(F234,2,(LEN(F234)-1)))&lt;24),VALUE(MID(F234,2,(LEN(F234)-1)))/24,-1)),-1)))</x:f>
        <x:v>0.5833333333333334</x:v>
      </x:c>
      <x:c r="I234" s="71" t="n">
        <x:f>IF(OR(E234="",E234="В"),"",IF(OR(E234=$B$42,E234=$B$43,E234=$B$44,E234=$B$45,E234=$B$46),INDEX($F$42:$F$46,MATCH(E234,$B$42:$B$46,0)),IFERROR(IF(ISNUMBER(SEARCH(":",G234)),IF(AND(OR((LEN(G234)-1)=4,(LEN(G234)-1)=5),MID(G234,0+(LEN(G234)-1)-2,1)=":",ISNUMBER(VALUE(MID(G234,1,1))),IF((LEN(G234)-1)=5,ISNUMBER(VALUE(MID(G234,2,1))),TRUE),ISNUMBER(VALUE(MID(G234,0+(LEN(G234)-1)-1,1))),ISNUMBER(VALUE(MID(G234,0+(LEN(G234)-1),1))),VALUE(MID(G234,1,(LEN(G234)-1)-3))&lt;24,VALUE(MID(G234,0+(LEN(G234)-1)-1,2))&lt;60),VALUE(MID(G234,1,(LEN(G234)-1)-3))/24+VALUE(MID(G234,0+(LEN(G234)-1)-1,2))/1440,-1),IF(AND((LEN(G234)-1)&gt;=1,(LEN(G234)-1)&lt;=2,ISNUMBER(VALUE(MID(G234,1,1))),IF((LEN(G234)-1)=2,ISNUMBER(VALUE(MID(G234,2,1))),TRUE),VALUE(MID(G234,1,(LEN(G234)-1)))&lt;24),VALUE(MID(G234,1,(LEN(G234)-1)))/24,-1)),-1)))</x:f>
        <x:v>0.9166666666666666</x:v>
      </x:c>
      <x:c r="J234" s="72" t="n">
        <x:f>IF(OR(E234="",E234="В"),0,IF(OR(E234=$B$42,E234=$B$43,E234=$B$44,E234=$B$45,E234=$B$46),INDEX($G$42:$G$46,MATCH(E234,$B$42:$B$46,0)),$D$7))</x:f>
        <x:v>30</x:v>
      </x:c>
      <x:c r="K234" s="73" t="n">
        <x:f>IF(OR(L234="",L234="Выходной"),0,IF(L234="Готово",ROUND(24*MOD(I234-H234,1)-J234/60,10),"Проверить"))</x:f>
        <x:v>7.5</x:v>
      </x:c>
      <x:c r="L234" s="74" t="str">
        <x:f>IF(E234="","",IF(C234="","Нет дня",IF(E234="В","Выходной",IF(LEN(TRIM($B$20))=0,"Нет имени",IF(COUNTIFS($B$10:$B$33,$B$20)&gt;1,"Повтор имени",IF(OR(E234=$B$42,E234=$B$43,E234=$B$44,E234=$B$45,E234=$B$46),IF(INDEX($I$42:$I$46,MATCH(E234,$B$42:$B$46,0))="Готово","Готово","Проверьте смену"),IF(OR(IFERROR(SEARCH("-",E234),0)=0,IFERROR(SEARCH("-",E234,SEARCH("-",E234)+1),0)&gt;0),"Нет кода",IF(OR(H234&lt;0,I234&lt;0),"Неверное время",IF(H234=I234,"Начало равно концу",IF(NOT(ISNUMBER($D$7)),"Проверьте перерыв",IF(OR($D$7&lt;0,$D$7&lt;&gt;INT($D$7)),"Проверьте перерыв",IF($D$7&gt;=ROUND(MOD(I234-H234,1)*1440,8),"Перерыв не меньше смены","Готово"))))))))))))</x:f>
        <x:v>Готово</x:v>
      </x:c>
      <x:c r="M234" s="3"/>
      <x:c r="N234" s="3"/>
      <x:c r="O234" s="3"/>
      <x:c r="P234" s="3"/>
      <x:c r="Q234" s="3"/>
      <x:c r="R234" s="3"/>
      <x:c r="S234" s="3"/>
      <x:c r="T234" s="3"/>
      <x:c r="U234" s="3"/>
      <x:c r="V234" s="3"/>
      <x:c r="W234" s="3"/>
      <x:c r="X234" s="3"/>
      <x:c r="Y234" s="3"/>
      <x:c r="Z234" s="3"/>
      <x:c r="AA234" s="3"/>
      <x:c r="AB234" s="3"/>
      <x:c r="AC234" s="3"/>
      <x:c r="AD234" s="3"/>
      <x:c r="AE234" s="3"/>
      <x:c r="AF234" s="3"/>
      <x:c r="AG234" s="3"/>
      <x:c r="AH234" s="3"/>
      <x:c r="AI234" s="3"/>
      <x:c r="AJ234" s="3"/>
      <x:c r="AK234" s="3"/>
    </x:row>
    <x:row r="235" ht="30" customHeight="1">
      <x:c r="A235" s="3"/>
      <x:c r="B235" s="69" t="str">
        <x:f>IF($B$20="","",$B$20)</x:f>
        <x:v>Егор</x:v>
      </x:c>
      <x:c r="C235" s="70" t="n">
        <x:f>IF(AB$8="","",AB$8)</x:f>
        <x:v>46351</x:v>
      </x:c>
      <x:c r="D235" s="69" t="str">
        <x:f>IF(AB20="","",AB20)</x:f>
        <x:v>П</x:v>
      </x:c>
      <x:c r="E235" s="69" t="str">
        <x:f>IFERROR(UPPER(CONCATENATE("",SUBSTITUTE(CONCATENATE("",SUBSTITUTE(CONCATENATE("",SUBSTITUTE(TRIM(CONCATENATE("",D235))," ","")),"–","-")),"—","-"))),CONCATENATE("",D235))</x:f>
        <x:v>П</x:v>
      </x:c>
      <x:c r="F235" s="69" t="str">
        <x:f>IFERROR(LEFT(CONCATENATE("[",E235),SEARCH("-",E235)),"")</x:f>
      </x:c>
      <x:c r="G235" s="69" t="str">
        <x:f>IFERROR(MID(CONCATENATE(E235,"]"),SEARCH("-",E235)+1,32),"")</x:f>
      </x:c>
      <x:c r="H235" s="71" t="n">
        <x:f>IF(OR(E235="",E235="В"),"",IF(OR(E235=$B$42,E235=$B$43,E235=$B$44,E235=$B$45,E235=$B$46),INDEX($E$42:$E$46,MATCH(E235,$B$42:$B$46,0)),IFERROR(IF(ISNUMBER(SEARCH(":",F235)),IF(AND(OR((LEN(F235)-1)=4,(LEN(F235)-1)=5),MID(F235,1+(LEN(F235)-1)-2,1)=":",ISNUMBER(VALUE(MID(F235,2,1))),IF((LEN(F235)-1)=5,ISNUMBER(VALUE(MID(F235,3,1))),TRUE),ISNUMBER(VALUE(MID(F235,1+(LEN(F235)-1)-1,1))),ISNUMBER(VALUE(MID(F235,1+(LEN(F235)-1),1))),VALUE(MID(F235,2,(LEN(F235)-1)-3))&lt;24,VALUE(MID(F235,1+(LEN(F235)-1)-1,2))&lt;60),VALUE(MID(F235,2,(LEN(F235)-1)-3))/24+VALUE(MID(F235,1+(LEN(F235)-1)-1,2))/1440,-1),IF(AND((LEN(F235)-1)&gt;=1,(LEN(F235)-1)&lt;=2,ISNUMBER(VALUE(MID(F235,2,1))),IF((LEN(F235)-1)=2,ISNUMBER(VALUE(MID(F235,3,1))),TRUE),VALUE(MID(F235,2,(LEN(F235)-1)))&lt;24),VALUE(MID(F235,2,(LEN(F235)-1)))/24,-1)),-1)))</x:f>
        <x:v>0.5833333333333334</x:v>
      </x:c>
      <x:c r="I235" s="71" t="n">
        <x:f>IF(OR(E235="",E235="В"),"",IF(OR(E235=$B$42,E235=$B$43,E235=$B$44,E235=$B$45,E235=$B$46),INDEX($F$42:$F$46,MATCH(E235,$B$42:$B$46,0)),IFERROR(IF(ISNUMBER(SEARCH(":",G235)),IF(AND(OR((LEN(G235)-1)=4,(LEN(G235)-1)=5),MID(G235,0+(LEN(G235)-1)-2,1)=":",ISNUMBER(VALUE(MID(G235,1,1))),IF((LEN(G235)-1)=5,ISNUMBER(VALUE(MID(G235,2,1))),TRUE),ISNUMBER(VALUE(MID(G235,0+(LEN(G235)-1)-1,1))),ISNUMBER(VALUE(MID(G235,0+(LEN(G235)-1),1))),VALUE(MID(G235,1,(LEN(G235)-1)-3))&lt;24,VALUE(MID(G235,0+(LEN(G235)-1)-1,2))&lt;60),VALUE(MID(G235,1,(LEN(G235)-1)-3))/24+VALUE(MID(G235,0+(LEN(G235)-1)-1,2))/1440,-1),IF(AND((LEN(G235)-1)&gt;=1,(LEN(G235)-1)&lt;=2,ISNUMBER(VALUE(MID(G235,1,1))),IF((LEN(G235)-1)=2,ISNUMBER(VALUE(MID(G235,2,1))),TRUE),VALUE(MID(G235,1,(LEN(G235)-1)))&lt;24),VALUE(MID(G235,1,(LEN(G235)-1)))/24,-1)),-1)))</x:f>
        <x:v>0.9166666666666666</x:v>
      </x:c>
      <x:c r="J235" s="72" t="n">
        <x:f>IF(OR(E235="",E235="В"),0,IF(OR(E235=$B$42,E235=$B$43,E235=$B$44,E235=$B$45,E235=$B$46),INDEX($G$42:$G$46,MATCH(E235,$B$42:$B$46,0)),$D$7))</x:f>
        <x:v>30</x:v>
      </x:c>
      <x:c r="K235" s="73" t="n">
        <x:f>IF(OR(L235="",L235="Выходной"),0,IF(L235="Готово",ROUND(24*MOD(I235-H235,1)-J235/60,10),"Проверить"))</x:f>
        <x:v>7.5</x:v>
      </x:c>
      <x:c r="L235" s="74" t="str">
        <x:f>IF(E235="","",IF(C235="","Нет дня",IF(E235="В","Выходной",IF(LEN(TRIM($B$20))=0,"Нет имени",IF(COUNTIFS($B$10:$B$33,$B$20)&gt;1,"Повтор имени",IF(OR(E235=$B$42,E235=$B$43,E235=$B$44,E235=$B$45,E235=$B$46),IF(INDEX($I$42:$I$46,MATCH(E235,$B$42:$B$46,0))="Готово","Готово","Проверьте смену"),IF(OR(IFERROR(SEARCH("-",E235),0)=0,IFERROR(SEARCH("-",E235,SEARCH("-",E235)+1),0)&gt;0),"Нет кода",IF(OR(H235&lt;0,I235&lt;0),"Неверное время",IF(H235=I235,"Начало равно концу",IF(NOT(ISNUMBER($D$7)),"Проверьте перерыв",IF(OR($D$7&lt;0,$D$7&lt;&gt;INT($D$7)),"Проверьте перерыв",IF($D$7&gt;=ROUND(MOD(I235-H235,1)*1440,8),"Перерыв не меньше смены","Готово"))))))))))))</x:f>
        <x:v>Готово</x:v>
      </x:c>
      <x:c r="M235" s="3"/>
      <x:c r="N235" s="3"/>
      <x:c r="O235" s="3"/>
      <x:c r="P235" s="3"/>
      <x:c r="Q235" s="3"/>
      <x:c r="R235" s="3"/>
      <x:c r="S235" s="3"/>
      <x:c r="T235" s="3"/>
      <x:c r="U235" s="3"/>
      <x:c r="V235" s="3"/>
      <x:c r="W235" s="3"/>
      <x:c r="X235" s="3"/>
      <x:c r="Y235" s="3"/>
      <x:c r="Z235" s="3"/>
      <x:c r="AA235" s="3"/>
      <x:c r="AB235" s="3"/>
      <x:c r="AC235" s="3"/>
      <x:c r="AD235" s="3"/>
      <x:c r="AE235" s="3"/>
      <x:c r="AF235" s="3"/>
      <x:c r="AG235" s="3"/>
      <x:c r="AH235" s="3"/>
      <x:c r="AI235" s="3"/>
      <x:c r="AJ235" s="3"/>
      <x:c r="AK235" s="3"/>
    </x:row>
    <x:row r="236" ht="30" customHeight="1">
      <x:c r="A236" s="3"/>
      <x:c r="B236" s="69" t="str">
        <x:f>IF($B$20="","",$B$20)</x:f>
        <x:v>Егор</x:v>
      </x:c>
      <x:c r="C236" s="70" t="n">
        <x:f>IF(AC$8="","",AC$8)</x:f>
        <x:v>46352</x:v>
      </x:c>
      <x:c r="D236" s="69" t="str">
        <x:f>IF(AC20="","",AC20)</x:f>
        <x:v>П</x:v>
      </x:c>
      <x:c r="E236" s="69" t="str">
        <x:f>IFERROR(UPPER(CONCATENATE("",SUBSTITUTE(CONCATENATE("",SUBSTITUTE(CONCATENATE("",SUBSTITUTE(TRIM(CONCATENATE("",D236))," ","")),"–","-")),"—","-"))),CONCATENATE("",D236))</x:f>
        <x:v>П</x:v>
      </x:c>
      <x:c r="F236" s="69" t="str">
        <x:f>IFERROR(LEFT(CONCATENATE("[",E236),SEARCH("-",E236)),"")</x:f>
      </x:c>
      <x:c r="G236" s="69" t="str">
        <x:f>IFERROR(MID(CONCATENATE(E236,"]"),SEARCH("-",E236)+1,32),"")</x:f>
      </x:c>
      <x:c r="H236" s="71" t="n">
        <x:f>IF(OR(E236="",E236="В"),"",IF(OR(E236=$B$42,E236=$B$43,E236=$B$44,E236=$B$45,E236=$B$46),INDEX($E$42:$E$46,MATCH(E236,$B$42:$B$46,0)),IFERROR(IF(ISNUMBER(SEARCH(":",F236)),IF(AND(OR((LEN(F236)-1)=4,(LEN(F236)-1)=5),MID(F236,1+(LEN(F236)-1)-2,1)=":",ISNUMBER(VALUE(MID(F236,2,1))),IF((LEN(F236)-1)=5,ISNUMBER(VALUE(MID(F236,3,1))),TRUE),ISNUMBER(VALUE(MID(F236,1+(LEN(F236)-1)-1,1))),ISNUMBER(VALUE(MID(F236,1+(LEN(F236)-1),1))),VALUE(MID(F236,2,(LEN(F236)-1)-3))&lt;24,VALUE(MID(F236,1+(LEN(F236)-1)-1,2))&lt;60),VALUE(MID(F236,2,(LEN(F236)-1)-3))/24+VALUE(MID(F236,1+(LEN(F236)-1)-1,2))/1440,-1),IF(AND((LEN(F236)-1)&gt;=1,(LEN(F236)-1)&lt;=2,ISNUMBER(VALUE(MID(F236,2,1))),IF((LEN(F236)-1)=2,ISNUMBER(VALUE(MID(F236,3,1))),TRUE),VALUE(MID(F236,2,(LEN(F236)-1)))&lt;24),VALUE(MID(F236,2,(LEN(F236)-1)))/24,-1)),-1)))</x:f>
        <x:v>0.5833333333333334</x:v>
      </x:c>
      <x:c r="I236" s="71" t="n">
        <x:f>IF(OR(E236="",E236="В"),"",IF(OR(E236=$B$42,E236=$B$43,E236=$B$44,E236=$B$45,E236=$B$46),INDEX($F$42:$F$46,MATCH(E236,$B$42:$B$46,0)),IFERROR(IF(ISNUMBER(SEARCH(":",G236)),IF(AND(OR((LEN(G236)-1)=4,(LEN(G236)-1)=5),MID(G236,0+(LEN(G236)-1)-2,1)=":",ISNUMBER(VALUE(MID(G236,1,1))),IF((LEN(G236)-1)=5,ISNUMBER(VALUE(MID(G236,2,1))),TRUE),ISNUMBER(VALUE(MID(G236,0+(LEN(G236)-1)-1,1))),ISNUMBER(VALUE(MID(G236,0+(LEN(G236)-1),1))),VALUE(MID(G236,1,(LEN(G236)-1)-3))&lt;24,VALUE(MID(G236,0+(LEN(G236)-1)-1,2))&lt;60),VALUE(MID(G236,1,(LEN(G236)-1)-3))/24+VALUE(MID(G236,0+(LEN(G236)-1)-1,2))/1440,-1),IF(AND((LEN(G236)-1)&gt;=1,(LEN(G236)-1)&lt;=2,ISNUMBER(VALUE(MID(G236,1,1))),IF((LEN(G236)-1)=2,ISNUMBER(VALUE(MID(G236,2,1))),TRUE),VALUE(MID(G236,1,(LEN(G236)-1)))&lt;24),VALUE(MID(G236,1,(LEN(G236)-1)))/24,-1)),-1)))</x:f>
        <x:v>0.9166666666666666</x:v>
      </x:c>
      <x:c r="J236" s="72" t="n">
        <x:f>IF(OR(E236="",E236="В"),0,IF(OR(E236=$B$42,E236=$B$43,E236=$B$44,E236=$B$45,E236=$B$46),INDEX($G$42:$G$46,MATCH(E236,$B$42:$B$46,0)),$D$7))</x:f>
        <x:v>30</x:v>
      </x:c>
      <x:c r="K236" s="73" t="n">
        <x:f>IF(OR(L236="",L236="Выходной"),0,IF(L236="Готово",ROUND(24*MOD(I236-H236,1)-J236/60,10),"Проверить"))</x:f>
        <x:v>7.5</x:v>
      </x:c>
      <x:c r="L236" s="74" t="str">
        <x:f>IF(E236="","",IF(C236="","Нет дня",IF(E236="В","Выходной",IF(LEN(TRIM($B$20))=0,"Нет имени",IF(COUNTIFS($B$10:$B$33,$B$20)&gt;1,"Повтор имени",IF(OR(E236=$B$42,E236=$B$43,E236=$B$44,E236=$B$45,E236=$B$46),IF(INDEX($I$42:$I$46,MATCH(E236,$B$42:$B$46,0))="Готово","Готово","Проверьте смену"),IF(OR(IFERROR(SEARCH("-",E236),0)=0,IFERROR(SEARCH("-",E236,SEARCH("-",E236)+1),0)&gt;0),"Нет кода",IF(OR(H236&lt;0,I236&lt;0),"Неверное время",IF(H236=I236,"Начало равно концу",IF(NOT(ISNUMBER($D$7)),"Проверьте перерыв",IF(OR($D$7&lt;0,$D$7&lt;&gt;INT($D$7)),"Проверьте перерыв",IF($D$7&gt;=ROUND(MOD(I236-H236,1)*1440,8),"Перерыв не меньше смены","Готово"))))))))))))</x:f>
        <x:v>Готово</x:v>
      </x:c>
      <x:c r="M236" s="3"/>
      <x:c r="N236" s="3"/>
      <x:c r="O236" s="3"/>
      <x:c r="P236" s="3"/>
      <x:c r="Q236" s="3"/>
      <x:c r="R236" s="3"/>
      <x:c r="S236" s="3"/>
      <x:c r="T236" s="3"/>
      <x:c r="U236" s="3"/>
      <x:c r="V236" s="3"/>
      <x:c r="W236" s="3"/>
      <x:c r="X236" s="3"/>
      <x:c r="Y236" s="3"/>
      <x:c r="Z236" s="3"/>
      <x:c r="AA236" s="3"/>
      <x:c r="AB236" s="3"/>
      <x:c r="AC236" s="3"/>
      <x:c r="AD236" s="3"/>
      <x:c r="AE236" s="3"/>
      <x:c r="AF236" s="3"/>
      <x:c r="AG236" s="3"/>
      <x:c r="AH236" s="3"/>
      <x:c r="AI236" s="3"/>
      <x:c r="AJ236" s="3"/>
      <x:c r="AK236" s="3"/>
    </x:row>
    <x:row r="237" ht="30" customHeight="1">
      <x:c r="A237" s="3"/>
      <x:c r="B237" s="69" t="str">
        <x:f>IF($B$20="","",$B$20)</x:f>
        <x:v>Егор</x:v>
      </x:c>
      <x:c r="C237" s="70" t="n">
        <x:f>IF(AD$8="","",AD$8)</x:f>
        <x:v>46353</x:v>
      </x:c>
      <x:c r="D237" s="69" t="str">
        <x:f>IF(AD20="","",AD20)</x:f>
        <x:v>П</x:v>
      </x:c>
      <x:c r="E237" s="69" t="str">
        <x:f>IFERROR(UPPER(CONCATENATE("",SUBSTITUTE(CONCATENATE("",SUBSTITUTE(CONCATENATE("",SUBSTITUTE(TRIM(CONCATENATE("",D237))," ","")),"–","-")),"—","-"))),CONCATENATE("",D237))</x:f>
        <x:v>П</x:v>
      </x:c>
      <x:c r="F237" s="69" t="str">
        <x:f>IFERROR(LEFT(CONCATENATE("[",E237),SEARCH("-",E237)),"")</x:f>
      </x:c>
      <x:c r="G237" s="69" t="str">
        <x:f>IFERROR(MID(CONCATENATE(E237,"]"),SEARCH("-",E237)+1,32),"")</x:f>
      </x:c>
      <x:c r="H237" s="71" t="n">
        <x:f>IF(OR(E237="",E237="В"),"",IF(OR(E237=$B$42,E237=$B$43,E237=$B$44,E237=$B$45,E237=$B$46),INDEX($E$42:$E$46,MATCH(E237,$B$42:$B$46,0)),IFERROR(IF(ISNUMBER(SEARCH(":",F237)),IF(AND(OR((LEN(F237)-1)=4,(LEN(F237)-1)=5),MID(F237,1+(LEN(F237)-1)-2,1)=":",ISNUMBER(VALUE(MID(F237,2,1))),IF((LEN(F237)-1)=5,ISNUMBER(VALUE(MID(F237,3,1))),TRUE),ISNUMBER(VALUE(MID(F237,1+(LEN(F237)-1)-1,1))),ISNUMBER(VALUE(MID(F237,1+(LEN(F237)-1),1))),VALUE(MID(F237,2,(LEN(F237)-1)-3))&lt;24,VALUE(MID(F237,1+(LEN(F237)-1)-1,2))&lt;60),VALUE(MID(F237,2,(LEN(F237)-1)-3))/24+VALUE(MID(F237,1+(LEN(F237)-1)-1,2))/1440,-1),IF(AND((LEN(F237)-1)&gt;=1,(LEN(F237)-1)&lt;=2,ISNUMBER(VALUE(MID(F237,2,1))),IF((LEN(F237)-1)=2,ISNUMBER(VALUE(MID(F237,3,1))),TRUE),VALUE(MID(F237,2,(LEN(F237)-1)))&lt;24),VALUE(MID(F237,2,(LEN(F237)-1)))/24,-1)),-1)))</x:f>
        <x:v>0.5833333333333334</x:v>
      </x:c>
      <x:c r="I237" s="71" t="n">
        <x:f>IF(OR(E237="",E237="В"),"",IF(OR(E237=$B$42,E237=$B$43,E237=$B$44,E237=$B$45,E237=$B$46),INDEX($F$42:$F$46,MATCH(E237,$B$42:$B$46,0)),IFERROR(IF(ISNUMBER(SEARCH(":",G237)),IF(AND(OR((LEN(G237)-1)=4,(LEN(G237)-1)=5),MID(G237,0+(LEN(G237)-1)-2,1)=":",ISNUMBER(VALUE(MID(G237,1,1))),IF((LEN(G237)-1)=5,ISNUMBER(VALUE(MID(G237,2,1))),TRUE),ISNUMBER(VALUE(MID(G237,0+(LEN(G237)-1)-1,1))),ISNUMBER(VALUE(MID(G237,0+(LEN(G237)-1),1))),VALUE(MID(G237,1,(LEN(G237)-1)-3))&lt;24,VALUE(MID(G237,0+(LEN(G237)-1)-1,2))&lt;60),VALUE(MID(G237,1,(LEN(G237)-1)-3))/24+VALUE(MID(G237,0+(LEN(G237)-1)-1,2))/1440,-1),IF(AND((LEN(G237)-1)&gt;=1,(LEN(G237)-1)&lt;=2,ISNUMBER(VALUE(MID(G237,1,1))),IF((LEN(G237)-1)=2,ISNUMBER(VALUE(MID(G237,2,1))),TRUE),VALUE(MID(G237,1,(LEN(G237)-1)))&lt;24),VALUE(MID(G237,1,(LEN(G237)-1)))/24,-1)),-1)))</x:f>
        <x:v>0.9166666666666666</x:v>
      </x:c>
      <x:c r="J237" s="72" t="n">
        <x:f>IF(OR(E237="",E237="В"),0,IF(OR(E237=$B$42,E237=$B$43,E237=$B$44,E237=$B$45,E237=$B$46),INDEX($G$42:$G$46,MATCH(E237,$B$42:$B$46,0)),$D$7))</x:f>
        <x:v>30</x:v>
      </x:c>
      <x:c r="K237" s="73" t="n">
        <x:f>IF(OR(L237="",L237="Выходной"),0,IF(L237="Готово",ROUND(24*MOD(I237-H237,1)-J237/60,10),"Проверить"))</x:f>
        <x:v>7.5</x:v>
      </x:c>
      <x:c r="L237" s="74" t="str">
        <x:f>IF(E237="","",IF(C237="","Нет дня",IF(E237="В","Выходной",IF(LEN(TRIM($B$20))=0,"Нет имени",IF(COUNTIFS($B$10:$B$33,$B$20)&gt;1,"Повтор имени",IF(OR(E237=$B$42,E237=$B$43,E237=$B$44,E237=$B$45,E237=$B$46),IF(INDEX($I$42:$I$46,MATCH(E237,$B$42:$B$46,0))="Готово","Готово","Проверьте смену"),IF(OR(IFERROR(SEARCH("-",E237),0)=0,IFERROR(SEARCH("-",E237,SEARCH("-",E237)+1),0)&gt;0),"Нет кода",IF(OR(H237&lt;0,I237&lt;0),"Неверное время",IF(H237=I237,"Начало равно концу",IF(NOT(ISNUMBER($D$7)),"Проверьте перерыв",IF(OR($D$7&lt;0,$D$7&lt;&gt;INT($D$7)),"Проверьте перерыв",IF($D$7&gt;=ROUND(MOD(I237-H237,1)*1440,8),"Перерыв не меньше смены","Готово"))))))))))))</x:f>
        <x:v>Готово</x:v>
      </x:c>
      <x:c r="M237" s="3"/>
      <x:c r="N237" s="3"/>
      <x:c r="O237" s="3"/>
      <x:c r="P237" s="3"/>
      <x:c r="Q237" s="3"/>
      <x:c r="R237" s="3"/>
      <x:c r="S237" s="3"/>
      <x:c r="T237" s="3"/>
      <x:c r="U237" s="3"/>
      <x:c r="V237" s="3"/>
      <x:c r="W237" s="3"/>
      <x:c r="X237" s="3"/>
      <x:c r="Y237" s="3"/>
      <x:c r="Z237" s="3"/>
      <x:c r="AA237" s="3"/>
      <x:c r="AB237" s="3"/>
      <x:c r="AC237" s="3"/>
      <x:c r="AD237" s="3"/>
      <x:c r="AE237" s="3"/>
      <x:c r="AF237" s="3"/>
      <x:c r="AG237" s="3"/>
      <x:c r="AH237" s="3"/>
      <x:c r="AI237" s="3"/>
      <x:c r="AJ237" s="3"/>
      <x:c r="AK237" s="3"/>
    </x:row>
    <x:row r="238" ht="30" customHeight="1">
      <x:c r="A238" s="3"/>
      <x:c r="B238" s="69" t="str">
        <x:f>IF($B$20="","",$B$20)</x:f>
        <x:v>Егор</x:v>
      </x:c>
      <x:c r="C238" s="70" t="n">
        <x:f>IF(AE$8="","",AE$8)</x:f>
        <x:v>46354</x:v>
      </x:c>
      <x:c r="D238" s="69" t="str">
        <x:f>IF(AE20="","",AE20)</x:f>
        <x:v>П</x:v>
      </x:c>
      <x:c r="E238" s="69" t="str">
        <x:f>IFERROR(UPPER(CONCATENATE("",SUBSTITUTE(CONCATENATE("",SUBSTITUTE(CONCATENATE("",SUBSTITUTE(TRIM(CONCATENATE("",D238))," ","")),"–","-")),"—","-"))),CONCATENATE("",D238))</x:f>
        <x:v>П</x:v>
      </x:c>
      <x:c r="F238" s="69" t="str">
        <x:f>IFERROR(LEFT(CONCATENATE("[",E238),SEARCH("-",E238)),"")</x:f>
      </x:c>
      <x:c r="G238" s="69" t="str">
        <x:f>IFERROR(MID(CONCATENATE(E238,"]"),SEARCH("-",E238)+1,32),"")</x:f>
      </x:c>
      <x:c r="H238" s="71" t="n">
        <x:f>IF(OR(E238="",E238="В"),"",IF(OR(E238=$B$42,E238=$B$43,E238=$B$44,E238=$B$45,E238=$B$46),INDEX($E$42:$E$46,MATCH(E238,$B$42:$B$46,0)),IFERROR(IF(ISNUMBER(SEARCH(":",F238)),IF(AND(OR((LEN(F238)-1)=4,(LEN(F238)-1)=5),MID(F238,1+(LEN(F238)-1)-2,1)=":",ISNUMBER(VALUE(MID(F238,2,1))),IF((LEN(F238)-1)=5,ISNUMBER(VALUE(MID(F238,3,1))),TRUE),ISNUMBER(VALUE(MID(F238,1+(LEN(F238)-1)-1,1))),ISNUMBER(VALUE(MID(F238,1+(LEN(F238)-1),1))),VALUE(MID(F238,2,(LEN(F238)-1)-3))&lt;24,VALUE(MID(F238,1+(LEN(F238)-1)-1,2))&lt;60),VALUE(MID(F238,2,(LEN(F238)-1)-3))/24+VALUE(MID(F238,1+(LEN(F238)-1)-1,2))/1440,-1),IF(AND((LEN(F238)-1)&gt;=1,(LEN(F238)-1)&lt;=2,ISNUMBER(VALUE(MID(F238,2,1))),IF((LEN(F238)-1)=2,ISNUMBER(VALUE(MID(F238,3,1))),TRUE),VALUE(MID(F238,2,(LEN(F238)-1)))&lt;24),VALUE(MID(F238,2,(LEN(F238)-1)))/24,-1)),-1)))</x:f>
        <x:v>0.5833333333333334</x:v>
      </x:c>
      <x:c r="I238" s="71" t="n">
        <x:f>IF(OR(E238="",E238="В"),"",IF(OR(E238=$B$42,E238=$B$43,E238=$B$44,E238=$B$45,E238=$B$46),INDEX($F$42:$F$46,MATCH(E238,$B$42:$B$46,0)),IFERROR(IF(ISNUMBER(SEARCH(":",G238)),IF(AND(OR((LEN(G238)-1)=4,(LEN(G238)-1)=5),MID(G238,0+(LEN(G238)-1)-2,1)=":",ISNUMBER(VALUE(MID(G238,1,1))),IF((LEN(G238)-1)=5,ISNUMBER(VALUE(MID(G238,2,1))),TRUE),ISNUMBER(VALUE(MID(G238,0+(LEN(G238)-1)-1,1))),ISNUMBER(VALUE(MID(G238,0+(LEN(G238)-1),1))),VALUE(MID(G238,1,(LEN(G238)-1)-3))&lt;24,VALUE(MID(G238,0+(LEN(G238)-1)-1,2))&lt;60),VALUE(MID(G238,1,(LEN(G238)-1)-3))/24+VALUE(MID(G238,0+(LEN(G238)-1)-1,2))/1440,-1),IF(AND((LEN(G238)-1)&gt;=1,(LEN(G238)-1)&lt;=2,ISNUMBER(VALUE(MID(G238,1,1))),IF((LEN(G238)-1)=2,ISNUMBER(VALUE(MID(G238,2,1))),TRUE),VALUE(MID(G238,1,(LEN(G238)-1)))&lt;24),VALUE(MID(G238,1,(LEN(G238)-1)))/24,-1)),-1)))</x:f>
        <x:v>0.9166666666666666</x:v>
      </x:c>
      <x:c r="J238" s="72" t="n">
        <x:f>IF(OR(E238="",E238="В"),0,IF(OR(E238=$B$42,E238=$B$43,E238=$B$44,E238=$B$45,E238=$B$46),INDEX($G$42:$G$46,MATCH(E238,$B$42:$B$46,0)),$D$7))</x:f>
        <x:v>30</x:v>
      </x:c>
      <x:c r="K238" s="73" t="n">
        <x:f>IF(OR(L238="",L238="Выходной"),0,IF(L238="Готово",ROUND(24*MOD(I238-H238,1)-J238/60,10),"Проверить"))</x:f>
        <x:v>7.5</x:v>
      </x:c>
      <x:c r="L238" s="74" t="str">
        <x:f>IF(E238="","",IF(C238="","Нет дня",IF(E238="В","Выходной",IF(LEN(TRIM($B$20))=0,"Нет имени",IF(COUNTIFS($B$10:$B$33,$B$20)&gt;1,"Повтор имени",IF(OR(E238=$B$42,E238=$B$43,E238=$B$44,E238=$B$45,E238=$B$46),IF(INDEX($I$42:$I$46,MATCH(E238,$B$42:$B$46,0))="Готово","Готово","Проверьте смену"),IF(OR(IFERROR(SEARCH("-",E238),0)=0,IFERROR(SEARCH("-",E238,SEARCH("-",E238)+1),0)&gt;0),"Нет кода",IF(OR(H238&lt;0,I238&lt;0),"Неверное время",IF(H238=I238,"Начало равно концу",IF(NOT(ISNUMBER($D$7)),"Проверьте перерыв",IF(OR($D$7&lt;0,$D$7&lt;&gt;INT($D$7)),"Проверьте перерыв",IF($D$7&gt;=ROUND(MOD(I238-H238,1)*1440,8),"Перерыв не меньше смены","Готово"))))))))))))</x:f>
        <x:v>Готово</x:v>
      </x:c>
      <x:c r="M238" s="3"/>
      <x:c r="N238" s="3"/>
      <x:c r="O238" s="3"/>
      <x:c r="P238" s="3"/>
      <x:c r="Q238" s="3"/>
      <x:c r="R238" s="3"/>
      <x:c r="S238" s="3"/>
      <x:c r="T238" s="3"/>
      <x:c r="U238" s="3"/>
      <x:c r="V238" s="3"/>
      <x:c r="W238" s="3"/>
      <x:c r="X238" s="3"/>
      <x:c r="Y238" s="3"/>
      <x:c r="Z238" s="3"/>
      <x:c r="AA238" s="3"/>
      <x:c r="AB238" s="3"/>
      <x:c r="AC238" s="3"/>
      <x:c r="AD238" s="3"/>
      <x:c r="AE238" s="3"/>
      <x:c r="AF238" s="3"/>
      <x:c r="AG238" s="3"/>
      <x:c r="AH238" s="3"/>
      <x:c r="AI238" s="3"/>
      <x:c r="AJ238" s="3"/>
      <x:c r="AK238" s="3"/>
    </x:row>
    <x:row r="239" ht="30" customHeight="1">
      <x:c r="A239" s="3"/>
      <x:c r="B239" s="69" t="str">
        <x:f>IF($B$20="","",$B$20)</x:f>
        <x:v>Егор</x:v>
      </x:c>
      <x:c r="C239" s="70" t="n">
        <x:f>IF(AF$8="","",AF$8)</x:f>
        <x:v>46355</x:v>
      </x:c>
      <x:c r="D239" s="69" t="str">
        <x:f>IF(AF20="","",AF20)</x:f>
        <x:v>В</x:v>
      </x:c>
      <x:c r="E239" s="69" t="str">
        <x:f>IFERROR(UPPER(CONCATENATE("",SUBSTITUTE(CONCATENATE("",SUBSTITUTE(CONCATENATE("",SUBSTITUTE(TRIM(CONCATENATE("",D239))," ","")),"–","-")),"—","-"))),CONCATENATE("",D239))</x:f>
        <x:v>В</x:v>
      </x:c>
      <x:c r="F239" s="69" t="str">
        <x:f>IFERROR(LEFT(CONCATENATE("[",E239),SEARCH("-",E239)),"")</x:f>
      </x:c>
      <x:c r="G239" s="69" t="str">
        <x:f>IFERROR(MID(CONCATENATE(E239,"]"),SEARCH("-",E239)+1,32),"")</x:f>
      </x:c>
      <x:c r="H239" s="71" t="str">
        <x:f>IF(OR(E239="",E239="В"),"",IF(OR(E239=$B$42,E239=$B$43,E239=$B$44,E239=$B$45,E239=$B$46),INDEX($E$42:$E$46,MATCH(E239,$B$42:$B$46,0)),IFERROR(IF(ISNUMBER(SEARCH(":",F239)),IF(AND(OR((LEN(F239)-1)=4,(LEN(F239)-1)=5),MID(F239,1+(LEN(F239)-1)-2,1)=":",ISNUMBER(VALUE(MID(F239,2,1))),IF((LEN(F239)-1)=5,ISNUMBER(VALUE(MID(F239,3,1))),TRUE),ISNUMBER(VALUE(MID(F239,1+(LEN(F239)-1)-1,1))),ISNUMBER(VALUE(MID(F239,1+(LEN(F239)-1),1))),VALUE(MID(F239,2,(LEN(F239)-1)-3))&lt;24,VALUE(MID(F239,1+(LEN(F239)-1)-1,2))&lt;60),VALUE(MID(F239,2,(LEN(F239)-1)-3))/24+VALUE(MID(F239,1+(LEN(F239)-1)-1,2))/1440,-1),IF(AND((LEN(F239)-1)&gt;=1,(LEN(F239)-1)&lt;=2,ISNUMBER(VALUE(MID(F239,2,1))),IF((LEN(F239)-1)=2,ISNUMBER(VALUE(MID(F239,3,1))),TRUE),VALUE(MID(F239,2,(LEN(F239)-1)))&lt;24),VALUE(MID(F239,2,(LEN(F239)-1)))/24,-1)),-1)))</x:f>
      </x:c>
      <x:c r="I239" s="71" t="str">
        <x:f>IF(OR(E239="",E239="В"),"",IF(OR(E239=$B$42,E239=$B$43,E239=$B$44,E239=$B$45,E239=$B$46),INDEX($F$42:$F$46,MATCH(E239,$B$42:$B$46,0)),IFERROR(IF(ISNUMBER(SEARCH(":",G239)),IF(AND(OR((LEN(G239)-1)=4,(LEN(G239)-1)=5),MID(G239,0+(LEN(G239)-1)-2,1)=":",ISNUMBER(VALUE(MID(G239,1,1))),IF((LEN(G239)-1)=5,ISNUMBER(VALUE(MID(G239,2,1))),TRUE),ISNUMBER(VALUE(MID(G239,0+(LEN(G239)-1)-1,1))),ISNUMBER(VALUE(MID(G239,0+(LEN(G239)-1),1))),VALUE(MID(G239,1,(LEN(G239)-1)-3))&lt;24,VALUE(MID(G239,0+(LEN(G239)-1)-1,2))&lt;60),VALUE(MID(G239,1,(LEN(G239)-1)-3))/24+VALUE(MID(G239,0+(LEN(G239)-1)-1,2))/1440,-1),IF(AND((LEN(G239)-1)&gt;=1,(LEN(G239)-1)&lt;=2,ISNUMBER(VALUE(MID(G239,1,1))),IF((LEN(G239)-1)=2,ISNUMBER(VALUE(MID(G239,2,1))),TRUE),VALUE(MID(G239,1,(LEN(G239)-1)))&lt;24),VALUE(MID(G239,1,(LEN(G239)-1)))/24,-1)),-1)))</x:f>
      </x:c>
      <x:c r="J239" s="72" t="n">
        <x:f>IF(OR(E239="",E239="В"),0,IF(OR(E239=$B$42,E239=$B$43,E239=$B$44,E239=$B$45,E239=$B$46),INDEX($G$42:$G$46,MATCH(E239,$B$42:$B$46,0)),$D$7))</x:f>
        <x:v>0</x:v>
      </x:c>
      <x:c r="K239" s="73" t="n">
        <x:f>IF(OR(L239="",L239="Выходной"),0,IF(L239="Готово",ROUND(24*MOD(I239-H239,1)-J239/60,10),"Проверить"))</x:f>
        <x:v>0</x:v>
      </x:c>
      <x:c r="L239" s="74" t="str">
        <x:f>IF(E239="","",IF(C239="","Нет дня",IF(E239="В","Выходной",IF(LEN(TRIM($B$20))=0,"Нет имени",IF(COUNTIFS($B$10:$B$33,$B$20)&gt;1,"Повтор имени",IF(OR(E239=$B$42,E239=$B$43,E239=$B$44,E239=$B$45,E239=$B$46),IF(INDEX($I$42:$I$46,MATCH(E239,$B$42:$B$46,0))="Готово","Готово","Проверьте смену"),IF(OR(IFERROR(SEARCH("-",E239),0)=0,IFERROR(SEARCH("-",E239,SEARCH("-",E239)+1),0)&gt;0),"Нет кода",IF(OR(H239&lt;0,I239&lt;0),"Неверное время",IF(H239=I239,"Начало равно концу",IF(NOT(ISNUMBER($D$7)),"Проверьте перерыв",IF(OR($D$7&lt;0,$D$7&lt;&gt;INT($D$7)),"Проверьте перерыв",IF($D$7&gt;=ROUND(MOD(I239-H239,1)*1440,8),"Перерыв не меньше смены","Готово"))))))))))))</x:f>
        <x:v>Выходной</x:v>
      </x:c>
      <x:c r="M239" s="3"/>
      <x:c r="N239" s="3"/>
      <x:c r="O239" s="3"/>
      <x:c r="P239" s="3"/>
      <x:c r="Q239" s="3"/>
      <x:c r="R239" s="3"/>
      <x:c r="S239" s="3"/>
      <x:c r="T239" s="3"/>
      <x:c r="U239" s="3"/>
      <x:c r="V239" s="3"/>
      <x:c r="W239" s="3"/>
      <x:c r="X239" s="3"/>
      <x:c r="Y239" s="3"/>
      <x:c r="Z239" s="3"/>
      <x:c r="AA239" s="3"/>
      <x:c r="AB239" s="3"/>
      <x:c r="AC239" s="3"/>
      <x:c r="AD239" s="3"/>
      <x:c r="AE239" s="3"/>
      <x:c r="AF239" s="3"/>
      <x:c r="AG239" s="3"/>
      <x:c r="AH239" s="3"/>
      <x:c r="AI239" s="3"/>
      <x:c r="AJ239" s="3"/>
      <x:c r="AK239" s="3"/>
    </x:row>
    <x:row r="240" ht="30" customHeight="1">
      <x:c r="A240" s="3"/>
      <x:c r="B240" s="69" t="str">
        <x:f>IF($B$20="","",$B$20)</x:f>
        <x:v>Егор</x:v>
      </x:c>
      <x:c r="C240" s="70" t="n">
        <x:f>IF(AG$8="","",AG$8)</x:f>
        <x:v>46356</x:v>
      </x:c>
      <x:c r="D240" s="69" t="str">
        <x:f>IF(AG20="","",AG20)</x:f>
        <x:v>В</x:v>
      </x:c>
      <x:c r="E240" s="69" t="str">
        <x:f>IFERROR(UPPER(CONCATENATE("",SUBSTITUTE(CONCATENATE("",SUBSTITUTE(CONCATENATE("",SUBSTITUTE(TRIM(CONCATENATE("",D240))," ","")),"–","-")),"—","-"))),CONCATENATE("",D240))</x:f>
        <x:v>В</x:v>
      </x:c>
      <x:c r="F240" s="69" t="str">
        <x:f>IFERROR(LEFT(CONCATENATE("[",E240),SEARCH("-",E240)),"")</x:f>
      </x:c>
      <x:c r="G240" s="69" t="str">
        <x:f>IFERROR(MID(CONCATENATE(E240,"]"),SEARCH("-",E240)+1,32),"")</x:f>
      </x:c>
      <x:c r="H240" s="71" t="str">
        <x:f>IF(OR(E240="",E240="В"),"",IF(OR(E240=$B$42,E240=$B$43,E240=$B$44,E240=$B$45,E240=$B$46),INDEX($E$42:$E$46,MATCH(E240,$B$42:$B$46,0)),IFERROR(IF(ISNUMBER(SEARCH(":",F240)),IF(AND(OR((LEN(F240)-1)=4,(LEN(F240)-1)=5),MID(F240,1+(LEN(F240)-1)-2,1)=":",ISNUMBER(VALUE(MID(F240,2,1))),IF((LEN(F240)-1)=5,ISNUMBER(VALUE(MID(F240,3,1))),TRUE),ISNUMBER(VALUE(MID(F240,1+(LEN(F240)-1)-1,1))),ISNUMBER(VALUE(MID(F240,1+(LEN(F240)-1),1))),VALUE(MID(F240,2,(LEN(F240)-1)-3))&lt;24,VALUE(MID(F240,1+(LEN(F240)-1)-1,2))&lt;60),VALUE(MID(F240,2,(LEN(F240)-1)-3))/24+VALUE(MID(F240,1+(LEN(F240)-1)-1,2))/1440,-1),IF(AND((LEN(F240)-1)&gt;=1,(LEN(F240)-1)&lt;=2,ISNUMBER(VALUE(MID(F240,2,1))),IF((LEN(F240)-1)=2,ISNUMBER(VALUE(MID(F240,3,1))),TRUE),VALUE(MID(F240,2,(LEN(F240)-1)))&lt;24),VALUE(MID(F240,2,(LEN(F240)-1)))/24,-1)),-1)))</x:f>
      </x:c>
      <x:c r="I240" s="71" t="str">
        <x:f>IF(OR(E240="",E240="В"),"",IF(OR(E240=$B$42,E240=$B$43,E240=$B$44,E240=$B$45,E240=$B$46),INDEX($F$42:$F$46,MATCH(E240,$B$42:$B$46,0)),IFERROR(IF(ISNUMBER(SEARCH(":",G240)),IF(AND(OR((LEN(G240)-1)=4,(LEN(G240)-1)=5),MID(G240,0+(LEN(G240)-1)-2,1)=":",ISNUMBER(VALUE(MID(G240,1,1))),IF((LEN(G240)-1)=5,ISNUMBER(VALUE(MID(G240,2,1))),TRUE),ISNUMBER(VALUE(MID(G240,0+(LEN(G240)-1)-1,1))),ISNUMBER(VALUE(MID(G240,0+(LEN(G240)-1),1))),VALUE(MID(G240,1,(LEN(G240)-1)-3))&lt;24,VALUE(MID(G240,0+(LEN(G240)-1)-1,2))&lt;60),VALUE(MID(G240,1,(LEN(G240)-1)-3))/24+VALUE(MID(G240,0+(LEN(G240)-1)-1,2))/1440,-1),IF(AND((LEN(G240)-1)&gt;=1,(LEN(G240)-1)&lt;=2,ISNUMBER(VALUE(MID(G240,1,1))),IF((LEN(G240)-1)=2,ISNUMBER(VALUE(MID(G240,2,1))),TRUE),VALUE(MID(G240,1,(LEN(G240)-1)))&lt;24),VALUE(MID(G240,1,(LEN(G240)-1)))/24,-1)),-1)))</x:f>
      </x:c>
      <x:c r="J240" s="72" t="n">
        <x:f>IF(OR(E240="",E240="В"),0,IF(OR(E240=$B$42,E240=$B$43,E240=$B$44,E240=$B$45,E240=$B$46),INDEX($G$42:$G$46,MATCH(E240,$B$42:$B$46,0)),$D$7))</x:f>
        <x:v>0</x:v>
      </x:c>
      <x:c r="K240" s="73" t="n">
        <x:f>IF(OR(L240="",L240="Выходной"),0,IF(L240="Готово",ROUND(24*MOD(I240-H240,1)-J240/60,10),"Проверить"))</x:f>
        <x:v>0</x:v>
      </x:c>
      <x:c r="L240" s="74" t="str">
        <x:f>IF(E240="","",IF(C240="","Нет дня",IF(E240="В","Выходной",IF(LEN(TRIM($B$20))=0,"Нет имени",IF(COUNTIFS($B$10:$B$33,$B$20)&gt;1,"Повтор имени",IF(OR(E240=$B$42,E240=$B$43,E240=$B$44,E240=$B$45,E240=$B$46),IF(INDEX($I$42:$I$46,MATCH(E240,$B$42:$B$46,0))="Готово","Готово","Проверьте смену"),IF(OR(IFERROR(SEARCH("-",E240),0)=0,IFERROR(SEARCH("-",E240,SEARCH("-",E240)+1),0)&gt;0),"Нет кода",IF(OR(H240&lt;0,I240&lt;0),"Неверное время",IF(H240=I240,"Начало равно концу",IF(NOT(ISNUMBER($D$7)),"Проверьте перерыв",IF(OR($D$7&lt;0,$D$7&lt;&gt;INT($D$7)),"Проверьте перерыв",IF($D$7&gt;=ROUND(MOD(I240-H240,1)*1440,8),"Перерыв не меньше смены","Готово"))))))))))))</x:f>
        <x:v>Выходной</x:v>
      </x:c>
      <x:c r="M240" s="3"/>
      <x:c r="N240" s="3"/>
      <x:c r="O240" s="3"/>
      <x:c r="P240" s="3"/>
      <x:c r="Q240" s="3"/>
      <x:c r="R240" s="3"/>
      <x:c r="S240" s="3"/>
      <x:c r="T240" s="3"/>
      <x:c r="U240" s="3"/>
      <x:c r="V240" s="3"/>
      <x:c r="W240" s="3"/>
      <x:c r="X240" s="3"/>
      <x:c r="Y240" s="3"/>
      <x:c r="Z240" s="3"/>
      <x:c r="AA240" s="3"/>
      <x:c r="AB240" s="3"/>
      <x:c r="AC240" s="3"/>
      <x:c r="AD240" s="3"/>
      <x:c r="AE240" s="3"/>
      <x:c r="AF240" s="3"/>
      <x:c r="AG240" s="3"/>
      <x:c r="AH240" s="3"/>
      <x:c r="AI240" s="3"/>
      <x:c r="AJ240" s="3"/>
      <x:c r="AK240" s="3"/>
    </x:row>
    <x:row r="241" ht="30" customHeight="1">
      <x:c r="A241" s="3"/>
      <x:c r="B241" s="69" t="str">
        <x:f>IF($B$20="","",$B$20)</x:f>
        <x:v>Егор</x:v>
      </x:c>
      <x:c r="C241" s="70" t="str">
        <x:f>IF(AH$8="","",AH$8)</x:f>
      </x:c>
      <x:c r="D241" s="69" t="str">
        <x:f>IF(AH20="","",AH20)</x:f>
      </x:c>
      <x:c r="E241" s="69" t="str">
        <x:f>IFERROR(UPPER(CONCATENATE("",SUBSTITUTE(CONCATENATE("",SUBSTITUTE(CONCATENATE("",SUBSTITUTE(TRIM(CONCATENATE("",D241))," ","")),"–","-")),"—","-"))),CONCATENATE("",D241))</x:f>
      </x:c>
      <x:c r="F241" s="69" t="str">
        <x:f>IFERROR(LEFT(CONCATENATE("[",E241),SEARCH("-",E241)),"")</x:f>
      </x:c>
      <x:c r="G241" s="69" t="str">
        <x:f>IFERROR(MID(CONCATENATE(E241,"]"),SEARCH("-",E241)+1,32),"")</x:f>
      </x:c>
      <x:c r="H241" s="71" t="str">
        <x:f>IF(OR(E241="",E241="В"),"",IF(OR(E241=$B$42,E241=$B$43,E241=$B$44,E241=$B$45,E241=$B$46),INDEX($E$42:$E$46,MATCH(E241,$B$42:$B$46,0)),IFERROR(IF(ISNUMBER(SEARCH(":",F241)),IF(AND(OR((LEN(F241)-1)=4,(LEN(F241)-1)=5),MID(F241,1+(LEN(F241)-1)-2,1)=":",ISNUMBER(VALUE(MID(F241,2,1))),IF((LEN(F241)-1)=5,ISNUMBER(VALUE(MID(F241,3,1))),TRUE),ISNUMBER(VALUE(MID(F241,1+(LEN(F241)-1)-1,1))),ISNUMBER(VALUE(MID(F241,1+(LEN(F241)-1),1))),VALUE(MID(F241,2,(LEN(F241)-1)-3))&lt;24,VALUE(MID(F241,1+(LEN(F241)-1)-1,2))&lt;60),VALUE(MID(F241,2,(LEN(F241)-1)-3))/24+VALUE(MID(F241,1+(LEN(F241)-1)-1,2))/1440,-1),IF(AND((LEN(F241)-1)&gt;=1,(LEN(F241)-1)&lt;=2,ISNUMBER(VALUE(MID(F241,2,1))),IF((LEN(F241)-1)=2,ISNUMBER(VALUE(MID(F241,3,1))),TRUE),VALUE(MID(F241,2,(LEN(F241)-1)))&lt;24),VALUE(MID(F241,2,(LEN(F241)-1)))/24,-1)),-1)))</x:f>
      </x:c>
      <x:c r="I241" s="71" t="str">
        <x:f>IF(OR(E241="",E241="В"),"",IF(OR(E241=$B$42,E241=$B$43,E241=$B$44,E241=$B$45,E241=$B$46),INDEX($F$42:$F$46,MATCH(E241,$B$42:$B$46,0)),IFERROR(IF(ISNUMBER(SEARCH(":",G241)),IF(AND(OR((LEN(G241)-1)=4,(LEN(G241)-1)=5),MID(G241,0+(LEN(G241)-1)-2,1)=":",ISNUMBER(VALUE(MID(G241,1,1))),IF((LEN(G241)-1)=5,ISNUMBER(VALUE(MID(G241,2,1))),TRUE),ISNUMBER(VALUE(MID(G241,0+(LEN(G241)-1)-1,1))),ISNUMBER(VALUE(MID(G241,0+(LEN(G241)-1),1))),VALUE(MID(G241,1,(LEN(G241)-1)-3))&lt;24,VALUE(MID(G241,0+(LEN(G241)-1)-1,2))&lt;60),VALUE(MID(G241,1,(LEN(G241)-1)-3))/24+VALUE(MID(G241,0+(LEN(G241)-1)-1,2))/1440,-1),IF(AND((LEN(G241)-1)&gt;=1,(LEN(G241)-1)&lt;=2,ISNUMBER(VALUE(MID(G241,1,1))),IF((LEN(G241)-1)=2,ISNUMBER(VALUE(MID(G241,2,1))),TRUE),VALUE(MID(G241,1,(LEN(G241)-1)))&lt;24),VALUE(MID(G241,1,(LEN(G241)-1)))/24,-1)),-1)))</x:f>
      </x:c>
      <x:c r="J241" s="72" t="n">
        <x:f>IF(OR(E241="",E241="В"),0,IF(OR(E241=$B$42,E241=$B$43,E241=$B$44,E241=$B$45,E241=$B$46),INDEX($G$42:$G$46,MATCH(E241,$B$42:$B$46,0)),$D$7))</x:f>
        <x:v>0</x:v>
      </x:c>
      <x:c r="K241" s="73" t="n">
        <x:f>IF(OR(L241="",L241="Выходной"),0,IF(L241="Готово",ROUND(24*MOD(I241-H241,1)-J241/60,10),"Проверить"))</x:f>
        <x:v>0</x:v>
      </x:c>
      <x:c r="L241" s="74" t="str">
        <x:f>IF(E241="","",IF(C241="","Нет дня",IF(E241="В","Выходной",IF(LEN(TRIM($B$20))=0,"Нет имени",IF(COUNTIFS($B$10:$B$33,$B$20)&gt;1,"Повтор имени",IF(OR(E241=$B$42,E241=$B$43,E241=$B$44,E241=$B$45,E241=$B$46),IF(INDEX($I$42:$I$46,MATCH(E241,$B$42:$B$46,0))="Готово","Готово","Проверьте смену"),IF(OR(IFERROR(SEARCH("-",E241),0)=0,IFERROR(SEARCH("-",E241,SEARCH("-",E241)+1),0)&gt;0),"Нет кода",IF(OR(H241&lt;0,I241&lt;0),"Неверное время",IF(H241=I241,"Начало равно концу",IF(NOT(ISNUMBER($D$7)),"Проверьте перерыв",IF(OR($D$7&lt;0,$D$7&lt;&gt;INT($D$7)),"Проверьте перерыв",IF($D$7&gt;=ROUND(MOD(I241-H241,1)*1440,8),"Перерыв не меньше смены","Готово"))))))))))))</x:f>
      </x:c>
      <x:c r="M241" s="3"/>
      <x:c r="N241" s="3"/>
      <x:c r="O241" s="3"/>
      <x:c r="P241" s="3"/>
      <x:c r="Q241" s="3"/>
      <x:c r="R241" s="3"/>
      <x:c r="S241" s="3"/>
      <x:c r="T241" s="3"/>
      <x:c r="U241" s="3"/>
      <x:c r="V241" s="3"/>
      <x:c r="W241" s="3"/>
      <x:c r="X241" s="3"/>
      <x:c r="Y241" s="3"/>
      <x:c r="Z241" s="3"/>
      <x:c r="AA241" s="3"/>
      <x:c r="AB241" s="3"/>
      <x:c r="AC241" s="3"/>
      <x:c r="AD241" s="3"/>
      <x:c r="AE241" s="3"/>
      <x:c r="AF241" s="3"/>
      <x:c r="AG241" s="3"/>
      <x:c r="AH241" s="3"/>
      <x:c r="AI241" s="3"/>
      <x:c r="AJ241" s="3"/>
      <x:c r="AK241" s="3"/>
    </x:row>
    <x:row r="242" ht="30" customHeight="1">
      <x:c r="A242" s="3"/>
      <x:c r="B242" s="69" t="str">
        <x:f>IF($B$22="","",$B$22)</x:f>
      </x:c>
      <x:c r="C242" s="70" t="n">
        <x:f>IF(D$8="","",D$8)</x:f>
        <x:v>46327</x:v>
      </x:c>
      <x:c r="D242" s="69" t="str">
        <x:f>IF(D22="","",D22)</x:f>
      </x:c>
      <x:c r="E242" s="69" t="str">
        <x:f>IFERROR(UPPER(CONCATENATE("",SUBSTITUTE(CONCATENATE("",SUBSTITUTE(CONCATENATE("",SUBSTITUTE(TRIM(CONCATENATE("",D242))," ","")),"–","-")),"—","-"))),CONCATENATE("",D242))</x:f>
      </x:c>
      <x:c r="F242" s="69" t="str">
        <x:f>IFERROR(LEFT(CONCATENATE("[",E242),SEARCH("-",E242)),"")</x:f>
      </x:c>
      <x:c r="G242" s="69" t="str">
        <x:f>IFERROR(MID(CONCATENATE(E242,"]"),SEARCH("-",E242)+1,32),"")</x:f>
      </x:c>
      <x:c r="H242" s="71" t="str">
        <x:f>IF(OR(E242="",E242="В"),"",IF(OR(E242=$B$42,E242=$B$43,E242=$B$44,E242=$B$45,E242=$B$46),INDEX($E$42:$E$46,MATCH(E242,$B$42:$B$46,0)),IFERROR(IF(ISNUMBER(SEARCH(":",F242)),IF(AND(OR((LEN(F242)-1)=4,(LEN(F242)-1)=5),MID(F242,1+(LEN(F242)-1)-2,1)=":",ISNUMBER(VALUE(MID(F242,2,1))),IF((LEN(F242)-1)=5,ISNUMBER(VALUE(MID(F242,3,1))),TRUE),ISNUMBER(VALUE(MID(F242,1+(LEN(F242)-1)-1,1))),ISNUMBER(VALUE(MID(F242,1+(LEN(F242)-1),1))),VALUE(MID(F242,2,(LEN(F242)-1)-3))&lt;24,VALUE(MID(F242,1+(LEN(F242)-1)-1,2))&lt;60),VALUE(MID(F242,2,(LEN(F242)-1)-3))/24+VALUE(MID(F242,1+(LEN(F242)-1)-1,2))/1440,-1),IF(AND((LEN(F242)-1)&gt;=1,(LEN(F242)-1)&lt;=2,ISNUMBER(VALUE(MID(F242,2,1))),IF((LEN(F242)-1)=2,ISNUMBER(VALUE(MID(F242,3,1))),TRUE),VALUE(MID(F242,2,(LEN(F242)-1)))&lt;24),VALUE(MID(F242,2,(LEN(F242)-1)))/24,-1)),-1)))</x:f>
      </x:c>
      <x:c r="I242" s="71" t="str">
        <x:f>IF(OR(E242="",E242="В"),"",IF(OR(E242=$B$42,E242=$B$43,E242=$B$44,E242=$B$45,E242=$B$46),INDEX($F$42:$F$46,MATCH(E242,$B$42:$B$46,0)),IFERROR(IF(ISNUMBER(SEARCH(":",G242)),IF(AND(OR((LEN(G242)-1)=4,(LEN(G242)-1)=5),MID(G242,0+(LEN(G242)-1)-2,1)=":",ISNUMBER(VALUE(MID(G242,1,1))),IF((LEN(G242)-1)=5,ISNUMBER(VALUE(MID(G242,2,1))),TRUE),ISNUMBER(VALUE(MID(G242,0+(LEN(G242)-1)-1,1))),ISNUMBER(VALUE(MID(G242,0+(LEN(G242)-1),1))),VALUE(MID(G242,1,(LEN(G242)-1)-3))&lt;24,VALUE(MID(G242,0+(LEN(G242)-1)-1,2))&lt;60),VALUE(MID(G242,1,(LEN(G242)-1)-3))/24+VALUE(MID(G242,0+(LEN(G242)-1)-1,2))/1440,-1),IF(AND((LEN(G242)-1)&gt;=1,(LEN(G242)-1)&lt;=2,ISNUMBER(VALUE(MID(G242,1,1))),IF((LEN(G242)-1)=2,ISNUMBER(VALUE(MID(G242,2,1))),TRUE),VALUE(MID(G242,1,(LEN(G242)-1)))&lt;24),VALUE(MID(G242,1,(LEN(G242)-1)))/24,-1)),-1)))</x:f>
      </x:c>
      <x:c r="J242" s="72" t="n">
        <x:f>IF(OR(E242="",E242="В"),0,IF(OR(E242=$B$42,E242=$B$43,E242=$B$44,E242=$B$45,E242=$B$46),INDEX($G$42:$G$46,MATCH(E242,$B$42:$B$46,0)),$D$7))</x:f>
        <x:v>0</x:v>
      </x:c>
      <x:c r="K242" s="73" t="n">
        <x:f>IF(OR(L242="",L242="Выходной"),0,IF(L242="Готово",ROUND(24*MOD(I242-H242,1)-J242/60,10),"Проверить"))</x:f>
        <x:v>0</x:v>
      </x:c>
      <x:c r="L242" s="74" t="str">
        <x:f>IF(E242="","",IF(C242="","Нет дня",IF(E242="В","Выходной",IF(LEN(TRIM($B$22))=0,"Нет имени",IF(COUNTIFS($B$10:$B$33,$B$22)&gt;1,"Повтор имени",IF(OR(E242=$B$42,E242=$B$43,E242=$B$44,E242=$B$45,E242=$B$46),IF(INDEX($I$42:$I$46,MATCH(E242,$B$42:$B$46,0))="Готово","Готово","Проверьте смену"),IF(OR(IFERROR(SEARCH("-",E242),0)=0,IFERROR(SEARCH("-",E242,SEARCH("-",E242)+1),0)&gt;0),"Нет кода",IF(OR(H242&lt;0,I242&lt;0),"Неверное время",IF(H242=I242,"Начало равно концу",IF(NOT(ISNUMBER($D$7)),"Проверьте перерыв",IF(OR($D$7&lt;0,$D$7&lt;&gt;INT($D$7)),"Проверьте перерыв",IF($D$7&gt;=ROUND(MOD(I242-H242,1)*1440,8),"Перерыв не меньше смены","Готово"))))))))))))</x:f>
      </x:c>
      <x:c r="M242" s="3"/>
      <x:c r="N242" s="3"/>
      <x:c r="O242" s="3"/>
      <x:c r="P242" s="3"/>
      <x:c r="Q242" s="3"/>
      <x:c r="R242" s="3"/>
      <x:c r="S242" s="3"/>
      <x:c r="T242" s="3"/>
      <x:c r="U242" s="3"/>
      <x:c r="V242" s="3"/>
      <x:c r="W242" s="3"/>
      <x:c r="X242" s="3"/>
      <x:c r="Y242" s="3"/>
      <x:c r="Z242" s="3"/>
      <x:c r="AA242" s="3"/>
      <x:c r="AB242" s="3"/>
      <x:c r="AC242" s="3"/>
      <x:c r="AD242" s="3"/>
      <x:c r="AE242" s="3"/>
      <x:c r="AF242" s="3"/>
      <x:c r="AG242" s="3"/>
      <x:c r="AH242" s="3"/>
      <x:c r="AI242" s="3"/>
      <x:c r="AJ242" s="3"/>
      <x:c r="AK242" s="3"/>
    </x:row>
    <x:row r="243" ht="30" customHeight="1">
      <x:c r="A243" s="3"/>
      <x:c r="B243" s="69" t="str">
        <x:f>IF($B$22="","",$B$22)</x:f>
      </x:c>
      <x:c r="C243" s="70" t="n">
        <x:f>IF(E$8="","",E$8)</x:f>
        <x:v>46328</x:v>
      </x:c>
      <x:c r="D243" s="69" t="str">
        <x:f>IF(E22="","",E22)</x:f>
      </x:c>
      <x:c r="E243" s="69" t="str">
        <x:f>IFERROR(UPPER(CONCATENATE("",SUBSTITUTE(CONCATENATE("",SUBSTITUTE(CONCATENATE("",SUBSTITUTE(TRIM(CONCATENATE("",D243))," ","")),"–","-")),"—","-"))),CONCATENATE("",D243))</x:f>
      </x:c>
      <x:c r="F243" s="69" t="str">
        <x:f>IFERROR(LEFT(CONCATENATE("[",E243),SEARCH("-",E243)),"")</x:f>
      </x:c>
      <x:c r="G243" s="69" t="str">
        <x:f>IFERROR(MID(CONCATENATE(E243,"]"),SEARCH("-",E243)+1,32),"")</x:f>
      </x:c>
      <x:c r="H243" s="71" t="str">
        <x:f>IF(OR(E243="",E243="В"),"",IF(OR(E243=$B$42,E243=$B$43,E243=$B$44,E243=$B$45,E243=$B$46),INDEX($E$42:$E$46,MATCH(E243,$B$42:$B$46,0)),IFERROR(IF(ISNUMBER(SEARCH(":",F243)),IF(AND(OR((LEN(F243)-1)=4,(LEN(F243)-1)=5),MID(F243,1+(LEN(F243)-1)-2,1)=":",ISNUMBER(VALUE(MID(F243,2,1))),IF((LEN(F243)-1)=5,ISNUMBER(VALUE(MID(F243,3,1))),TRUE),ISNUMBER(VALUE(MID(F243,1+(LEN(F243)-1)-1,1))),ISNUMBER(VALUE(MID(F243,1+(LEN(F243)-1),1))),VALUE(MID(F243,2,(LEN(F243)-1)-3))&lt;24,VALUE(MID(F243,1+(LEN(F243)-1)-1,2))&lt;60),VALUE(MID(F243,2,(LEN(F243)-1)-3))/24+VALUE(MID(F243,1+(LEN(F243)-1)-1,2))/1440,-1),IF(AND((LEN(F243)-1)&gt;=1,(LEN(F243)-1)&lt;=2,ISNUMBER(VALUE(MID(F243,2,1))),IF((LEN(F243)-1)=2,ISNUMBER(VALUE(MID(F243,3,1))),TRUE),VALUE(MID(F243,2,(LEN(F243)-1)))&lt;24),VALUE(MID(F243,2,(LEN(F243)-1)))/24,-1)),-1)))</x:f>
      </x:c>
      <x:c r="I243" s="71" t="str">
        <x:f>IF(OR(E243="",E243="В"),"",IF(OR(E243=$B$42,E243=$B$43,E243=$B$44,E243=$B$45,E243=$B$46),INDEX($F$42:$F$46,MATCH(E243,$B$42:$B$46,0)),IFERROR(IF(ISNUMBER(SEARCH(":",G243)),IF(AND(OR((LEN(G243)-1)=4,(LEN(G243)-1)=5),MID(G243,0+(LEN(G243)-1)-2,1)=":",ISNUMBER(VALUE(MID(G243,1,1))),IF((LEN(G243)-1)=5,ISNUMBER(VALUE(MID(G243,2,1))),TRUE),ISNUMBER(VALUE(MID(G243,0+(LEN(G243)-1)-1,1))),ISNUMBER(VALUE(MID(G243,0+(LEN(G243)-1),1))),VALUE(MID(G243,1,(LEN(G243)-1)-3))&lt;24,VALUE(MID(G243,0+(LEN(G243)-1)-1,2))&lt;60),VALUE(MID(G243,1,(LEN(G243)-1)-3))/24+VALUE(MID(G243,0+(LEN(G243)-1)-1,2))/1440,-1),IF(AND((LEN(G243)-1)&gt;=1,(LEN(G243)-1)&lt;=2,ISNUMBER(VALUE(MID(G243,1,1))),IF((LEN(G243)-1)=2,ISNUMBER(VALUE(MID(G243,2,1))),TRUE),VALUE(MID(G243,1,(LEN(G243)-1)))&lt;24),VALUE(MID(G243,1,(LEN(G243)-1)))/24,-1)),-1)))</x:f>
      </x:c>
      <x:c r="J243" s="72" t="n">
        <x:f>IF(OR(E243="",E243="В"),0,IF(OR(E243=$B$42,E243=$B$43,E243=$B$44,E243=$B$45,E243=$B$46),INDEX($G$42:$G$46,MATCH(E243,$B$42:$B$46,0)),$D$7))</x:f>
        <x:v>0</x:v>
      </x:c>
      <x:c r="K243" s="73" t="n">
        <x:f>IF(OR(L243="",L243="Выходной"),0,IF(L243="Готово",ROUND(24*MOD(I243-H243,1)-J243/60,10),"Проверить"))</x:f>
        <x:v>0</x:v>
      </x:c>
      <x:c r="L243" s="74" t="str">
        <x:f>IF(E243="","",IF(C243="","Нет дня",IF(E243="В","Выходной",IF(LEN(TRIM($B$22))=0,"Нет имени",IF(COUNTIFS($B$10:$B$33,$B$22)&gt;1,"Повтор имени",IF(OR(E243=$B$42,E243=$B$43,E243=$B$44,E243=$B$45,E243=$B$46),IF(INDEX($I$42:$I$46,MATCH(E243,$B$42:$B$46,0))="Готово","Готово","Проверьте смену"),IF(OR(IFERROR(SEARCH("-",E243),0)=0,IFERROR(SEARCH("-",E243,SEARCH("-",E243)+1),0)&gt;0),"Нет кода",IF(OR(H243&lt;0,I243&lt;0),"Неверное время",IF(H243=I243,"Начало равно концу",IF(NOT(ISNUMBER($D$7)),"Проверьте перерыв",IF(OR($D$7&lt;0,$D$7&lt;&gt;INT($D$7)),"Проверьте перерыв",IF($D$7&gt;=ROUND(MOD(I243-H243,1)*1440,8),"Перерыв не меньше смены","Готово"))))))))))))</x:f>
      </x:c>
      <x:c r="M243" s="3"/>
      <x:c r="N243" s="3"/>
      <x:c r="O243" s="3"/>
      <x:c r="P243" s="3"/>
      <x:c r="Q243" s="3"/>
      <x:c r="R243" s="3"/>
      <x:c r="S243" s="3"/>
      <x:c r="T243" s="3"/>
      <x:c r="U243" s="3"/>
      <x:c r="V243" s="3"/>
      <x:c r="W243" s="3"/>
      <x:c r="X243" s="3"/>
      <x:c r="Y243" s="3"/>
      <x:c r="Z243" s="3"/>
      <x:c r="AA243" s="3"/>
      <x:c r="AB243" s="3"/>
      <x:c r="AC243" s="3"/>
      <x:c r="AD243" s="3"/>
      <x:c r="AE243" s="3"/>
      <x:c r="AF243" s="3"/>
      <x:c r="AG243" s="3"/>
      <x:c r="AH243" s="3"/>
      <x:c r="AI243" s="3"/>
      <x:c r="AJ243" s="3"/>
      <x:c r="AK243" s="3"/>
    </x:row>
    <x:row r="244" ht="30" customHeight="1">
      <x:c r="A244" s="3"/>
      <x:c r="B244" s="69" t="str">
        <x:f>IF($B$22="","",$B$22)</x:f>
      </x:c>
      <x:c r="C244" s="70" t="n">
        <x:f>IF(F$8="","",F$8)</x:f>
        <x:v>46329</x:v>
      </x:c>
      <x:c r="D244" s="69" t="str">
        <x:f>IF(F22="","",F22)</x:f>
      </x:c>
      <x:c r="E244" s="69" t="str">
        <x:f>IFERROR(UPPER(CONCATENATE("",SUBSTITUTE(CONCATENATE("",SUBSTITUTE(CONCATENATE("",SUBSTITUTE(TRIM(CONCATENATE("",D244))," ","")),"–","-")),"—","-"))),CONCATENATE("",D244))</x:f>
      </x:c>
      <x:c r="F244" s="69" t="str">
        <x:f>IFERROR(LEFT(CONCATENATE("[",E244),SEARCH("-",E244)),"")</x:f>
      </x:c>
      <x:c r="G244" s="69" t="str">
        <x:f>IFERROR(MID(CONCATENATE(E244,"]"),SEARCH("-",E244)+1,32),"")</x:f>
      </x:c>
      <x:c r="H244" s="71" t="str">
        <x:f>IF(OR(E244="",E244="В"),"",IF(OR(E244=$B$42,E244=$B$43,E244=$B$44,E244=$B$45,E244=$B$46),INDEX($E$42:$E$46,MATCH(E244,$B$42:$B$46,0)),IFERROR(IF(ISNUMBER(SEARCH(":",F244)),IF(AND(OR((LEN(F244)-1)=4,(LEN(F244)-1)=5),MID(F244,1+(LEN(F244)-1)-2,1)=":",ISNUMBER(VALUE(MID(F244,2,1))),IF((LEN(F244)-1)=5,ISNUMBER(VALUE(MID(F244,3,1))),TRUE),ISNUMBER(VALUE(MID(F244,1+(LEN(F244)-1)-1,1))),ISNUMBER(VALUE(MID(F244,1+(LEN(F244)-1),1))),VALUE(MID(F244,2,(LEN(F244)-1)-3))&lt;24,VALUE(MID(F244,1+(LEN(F244)-1)-1,2))&lt;60),VALUE(MID(F244,2,(LEN(F244)-1)-3))/24+VALUE(MID(F244,1+(LEN(F244)-1)-1,2))/1440,-1),IF(AND((LEN(F244)-1)&gt;=1,(LEN(F244)-1)&lt;=2,ISNUMBER(VALUE(MID(F244,2,1))),IF((LEN(F244)-1)=2,ISNUMBER(VALUE(MID(F244,3,1))),TRUE),VALUE(MID(F244,2,(LEN(F244)-1)))&lt;24),VALUE(MID(F244,2,(LEN(F244)-1)))/24,-1)),-1)))</x:f>
      </x:c>
      <x:c r="I244" s="71" t="str">
        <x:f>IF(OR(E244="",E244="В"),"",IF(OR(E244=$B$42,E244=$B$43,E244=$B$44,E244=$B$45,E244=$B$46),INDEX($F$42:$F$46,MATCH(E244,$B$42:$B$46,0)),IFERROR(IF(ISNUMBER(SEARCH(":",G244)),IF(AND(OR((LEN(G244)-1)=4,(LEN(G244)-1)=5),MID(G244,0+(LEN(G244)-1)-2,1)=":",ISNUMBER(VALUE(MID(G244,1,1))),IF((LEN(G244)-1)=5,ISNUMBER(VALUE(MID(G244,2,1))),TRUE),ISNUMBER(VALUE(MID(G244,0+(LEN(G244)-1)-1,1))),ISNUMBER(VALUE(MID(G244,0+(LEN(G244)-1),1))),VALUE(MID(G244,1,(LEN(G244)-1)-3))&lt;24,VALUE(MID(G244,0+(LEN(G244)-1)-1,2))&lt;60),VALUE(MID(G244,1,(LEN(G244)-1)-3))/24+VALUE(MID(G244,0+(LEN(G244)-1)-1,2))/1440,-1),IF(AND((LEN(G244)-1)&gt;=1,(LEN(G244)-1)&lt;=2,ISNUMBER(VALUE(MID(G244,1,1))),IF((LEN(G244)-1)=2,ISNUMBER(VALUE(MID(G244,2,1))),TRUE),VALUE(MID(G244,1,(LEN(G244)-1)))&lt;24),VALUE(MID(G244,1,(LEN(G244)-1)))/24,-1)),-1)))</x:f>
      </x:c>
      <x:c r="J244" s="72" t="n">
        <x:f>IF(OR(E244="",E244="В"),0,IF(OR(E244=$B$42,E244=$B$43,E244=$B$44,E244=$B$45,E244=$B$46),INDEX($G$42:$G$46,MATCH(E244,$B$42:$B$46,0)),$D$7))</x:f>
        <x:v>0</x:v>
      </x:c>
      <x:c r="K244" s="73" t="n">
        <x:f>IF(OR(L244="",L244="Выходной"),0,IF(L244="Готово",ROUND(24*MOD(I244-H244,1)-J244/60,10),"Проверить"))</x:f>
        <x:v>0</x:v>
      </x:c>
      <x:c r="L244" s="74" t="str">
        <x:f>IF(E244="","",IF(C244="","Нет дня",IF(E244="В","Выходной",IF(LEN(TRIM($B$22))=0,"Нет имени",IF(COUNTIFS($B$10:$B$33,$B$22)&gt;1,"Повтор имени",IF(OR(E244=$B$42,E244=$B$43,E244=$B$44,E244=$B$45,E244=$B$46),IF(INDEX($I$42:$I$46,MATCH(E244,$B$42:$B$46,0))="Готово","Готово","Проверьте смену"),IF(OR(IFERROR(SEARCH("-",E244),0)=0,IFERROR(SEARCH("-",E244,SEARCH("-",E244)+1),0)&gt;0),"Нет кода",IF(OR(H244&lt;0,I244&lt;0),"Неверное время",IF(H244=I244,"Начало равно концу",IF(NOT(ISNUMBER($D$7)),"Проверьте перерыв",IF(OR($D$7&lt;0,$D$7&lt;&gt;INT($D$7)),"Проверьте перерыв",IF($D$7&gt;=ROUND(MOD(I244-H244,1)*1440,8),"Перерыв не меньше смены","Готово"))))))))))))</x:f>
      </x:c>
      <x:c r="M244" s="3"/>
      <x:c r="N244" s="3"/>
      <x:c r="O244" s="3"/>
      <x:c r="P244" s="3"/>
      <x:c r="Q244" s="3"/>
      <x:c r="R244" s="3"/>
      <x:c r="S244" s="3"/>
      <x:c r="T244" s="3"/>
      <x:c r="U244" s="3"/>
      <x:c r="V244" s="3"/>
      <x:c r="W244" s="3"/>
      <x:c r="X244" s="3"/>
      <x:c r="Y244" s="3"/>
      <x:c r="Z244" s="3"/>
      <x:c r="AA244" s="3"/>
      <x:c r="AB244" s="3"/>
      <x:c r="AC244" s="3"/>
      <x:c r="AD244" s="3"/>
      <x:c r="AE244" s="3"/>
      <x:c r="AF244" s="3"/>
      <x:c r="AG244" s="3"/>
      <x:c r="AH244" s="3"/>
      <x:c r="AI244" s="3"/>
      <x:c r="AJ244" s="3"/>
      <x:c r="AK244" s="3"/>
    </x:row>
    <x:row r="245" ht="30" customHeight="1">
      <x:c r="A245" s="3"/>
      <x:c r="B245" s="69" t="str">
        <x:f>IF($B$22="","",$B$22)</x:f>
      </x:c>
      <x:c r="C245" s="70" t="n">
        <x:f>IF(G$8="","",G$8)</x:f>
        <x:v>46330</x:v>
      </x:c>
      <x:c r="D245" s="69" t="str">
        <x:f>IF(G22="","",G22)</x:f>
      </x:c>
      <x:c r="E245" s="69" t="str">
        <x:f>IFERROR(UPPER(CONCATENATE("",SUBSTITUTE(CONCATENATE("",SUBSTITUTE(CONCATENATE("",SUBSTITUTE(TRIM(CONCATENATE("",D245))," ","")),"–","-")),"—","-"))),CONCATENATE("",D245))</x:f>
      </x:c>
      <x:c r="F245" s="69" t="str">
        <x:f>IFERROR(LEFT(CONCATENATE("[",E245),SEARCH("-",E245)),"")</x:f>
      </x:c>
      <x:c r="G245" s="69" t="str">
        <x:f>IFERROR(MID(CONCATENATE(E245,"]"),SEARCH("-",E245)+1,32),"")</x:f>
      </x:c>
      <x:c r="H245" s="71" t="str">
        <x:f>IF(OR(E245="",E245="В"),"",IF(OR(E245=$B$42,E245=$B$43,E245=$B$44,E245=$B$45,E245=$B$46),INDEX($E$42:$E$46,MATCH(E245,$B$42:$B$46,0)),IFERROR(IF(ISNUMBER(SEARCH(":",F245)),IF(AND(OR((LEN(F245)-1)=4,(LEN(F245)-1)=5),MID(F245,1+(LEN(F245)-1)-2,1)=":",ISNUMBER(VALUE(MID(F245,2,1))),IF((LEN(F245)-1)=5,ISNUMBER(VALUE(MID(F245,3,1))),TRUE),ISNUMBER(VALUE(MID(F245,1+(LEN(F245)-1)-1,1))),ISNUMBER(VALUE(MID(F245,1+(LEN(F245)-1),1))),VALUE(MID(F245,2,(LEN(F245)-1)-3))&lt;24,VALUE(MID(F245,1+(LEN(F245)-1)-1,2))&lt;60),VALUE(MID(F245,2,(LEN(F245)-1)-3))/24+VALUE(MID(F245,1+(LEN(F245)-1)-1,2))/1440,-1),IF(AND((LEN(F245)-1)&gt;=1,(LEN(F245)-1)&lt;=2,ISNUMBER(VALUE(MID(F245,2,1))),IF((LEN(F245)-1)=2,ISNUMBER(VALUE(MID(F245,3,1))),TRUE),VALUE(MID(F245,2,(LEN(F245)-1)))&lt;24),VALUE(MID(F245,2,(LEN(F245)-1)))/24,-1)),-1)))</x:f>
      </x:c>
      <x:c r="I245" s="71" t="str">
        <x:f>IF(OR(E245="",E245="В"),"",IF(OR(E245=$B$42,E245=$B$43,E245=$B$44,E245=$B$45,E245=$B$46),INDEX($F$42:$F$46,MATCH(E245,$B$42:$B$46,0)),IFERROR(IF(ISNUMBER(SEARCH(":",G245)),IF(AND(OR((LEN(G245)-1)=4,(LEN(G245)-1)=5),MID(G245,0+(LEN(G245)-1)-2,1)=":",ISNUMBER(VALUE(MID(G245,1,1))),IF((LEN(G245)-1)=5,ISNUMBER(VALUE(MID(G245,2,1))),TRUE),ISNUMBER(VALUE(MID(G245,0+(LEN(G245)-1)-1,1))),ISNUMBER(VALUE(MID(G245,0+(LEN(G245)-1),1))),VALUE(MID(G245,1,(LEN(G245)-1)-3))&lt;24,VALUE(MID(G245,0+(LEN(G245)-1)-1,2))&lt;60),VALUE(MID(G245,1,(LEN(G245)-1)-3))/24+VALUE(MID(G245,0+(LEN(G245)-1)-1,2))/1440,-1),IF(AND((LEN(G245)-1)&gt;=1,(LEN(G245)-1)&lt;=2,ISNUMBER(VALUE(MID(G245,1,1))),IF((LEN(G245)-1)=2,ISNUMBER(VALUE(MID(G245,2,1))),TRUE),VALUE(MID(G245,1,(LEN(G245)-1)))&lt;24),VALUE(MID(G245,1,(LEN(G245)-1)))/24,-1)),-1)))</x:f>
      </x:c>
      <x:c r="J245" s="72" t="n">
        <x:f>IF(OR(E245="",E245="В"),0,IF(OR(E245=$B$42,E245=$B$43,E245=$B$44,E245=$B$45,E245=$B$46),INDEX($G$42:$G$46,MATCH(E245,$B$42:$B$46,0)),$D$7))</x:f>
        <x:v>0</x:v>
      </x:c>
      <x:c r="K245" s="73" t="n">
        <x:f>IF(OR(L245="",L245="Выходной"),0,IF(L245="Готово",ROUND(24*MOD(I245-H245,1)-J245/60,10),"Проверить"))</x:f>
        <x:v>0</x:v>
      </x:c>
      <x:c r="L245" s="74" t="str">
        <x:f>IF(E245="","",IF(C245="","Нет дня",IF(E245="В","Выходной",IF(LEN(TRIM($B$22))=0,"Нет имени",IF(COUNTIFS($B$10:$B$33,$B$22)&gt;1,"Повтор имени",IF(OR(E245=$B$42,E245=$B$43,E245=$B$44,E245=$B$45,E245=$B$46),IF(INDEX($I$42:$I$46,MATCH(E245,$B$42:$B$46,0))="Готово","Готово","Проверьте смену"),IF(OR(IFERROR(SEARCH("-",E245),0)=0,IFERROR(SEARCH("-",E245,SEARCH("-",E245)+1),0)&gt;0),"Нет кода",IF(OR(H245&lt;0,I245&lt;0),"Неверное время",IF(H245=I245,"Начало равно концу",IF(NOT(ISNUMBER($D$7)),"Проверьте перерыв",IF(OR($D$7&lt;0,$D$7&lt;&gt;INT($D$7)),"Проверьте перерыв",IF($D$7&gt;=ROUND(MOD(I245-H245,1)*1440,8),"Перерыв не меньше смены","Готово"))))))))))))</x:f>
      </x:c>
      <x:c r="M245" s="3"/>
      <x:c r="N245" s="3"/>
      <x:c r="O245" s="3"/>
      <x:c r="P245" s="3"/>
      <x:c r="Q245" s="3"/>
      <x:c r="R245" s="3"/>
      <x:c r="S245" s="3"/>
      <x:c r="T245" s="3"/>
      <x:c r="U245" s="3"/>
      <x:c r="V245" s="3"/>
      <x:c r="W245" s="3"/>
      <x:c r="X245" s="3"/>
      <x:c r="Y245" s="3"/>
      <x:c r="Z245" s="3"/>
      <x:c r="AA245" s="3"/>
      <x:c r="AB245" s="3"/>
      <x:c r="AC245" s="3"/>
      <x:c r="AD245" s="3"/>
      <x:c r="AE245" s="3"/>
      <x:c r="AF245" s="3"/>
      <x:c r="AG245" s="3"/>
      <x:c r="AH245" s="3"/>
      <x:c r="AI245" s="3"/>
      <x:c r="AJ245" s="3"/>
      <x:c r="AK245" s="3"/>
    </x:row>
    <x:row r="246" ht="30" customHeight="1">
      <x:c r="A246" s="3"/>
      <x:c r="B246" s="69" t="str">
        <x:f>IF($B$22="","",$B$22)</x:f>
      </x:c>
      <x:c r="C246" s="70" t="n">
        <x:f>IF(H$8="","",H$8)</x:f>
        <x:v>46331</x:v>
      </x:c>
      <x:c r="D246" s="69" t="str">
        <x:f>IF(H22="","",H22)</x:f>
      </x:c>
      <x:c r="E246" s="69" t="str">
        <x:f>IFERROR(UPPER(CONCATENATE("",SUBSTITUTE(CONCATENATE("",SUBSTITUTE(CONCATENATE("",SUBSTITUTE(TRIM(CONCATENATE("",D246))," ","")),"–","-")),"—","-"))),CONCATENATE("",D246))</x:f>
      </x:c>
      <x:c r="F246" s="69" t="str">
        <x:f>IFERROR(LEFT(CONCATENATE("[",E246),SEARCH("-",E246)),"")</x:f>
      </x:c>
      <x:c r="G246" s="69" t="str">
        <x:f>IFERROR(MID(CONCATENATE(E246,"]"),SEARCH("-",E246)+1,32),"")</x:f>
      </x:c>
      <x:c r="H246" s="71" t="str">
        <x:f>IF(OR(E246="",E246="В"),"",IF(OR(E246=$B$42,E246=$B$43,E246=$B$44,E246=$B$45,E246=$B$46),INDEX($E$42:$E$46,MATCH(E246,$B$42:$B$46,0)),IFERROR(IF(ISNUMBER(SEARCH(":",F246)),IF(AND(OR((LEN(F246)-1)=4,(LEN(F246)-1)=5),MID(F246,1+(LEN(F246)-1)-2,1)=":",ISNUMBER(VALUE(MID(F246,2,1))),IF((LEN(F246)-1)=5,ISNUMBER(VALUE(MID(F246,3,1))),TRUE),ISNUMBER(VALUE(MID(F246,1+(LEN(F246)-1)-1,1))),ISNUMBER(VALUE(MID(F246,1+(LEN(F246)-1),1))),VALUE(MID(F246,2,(LEN(F246)-1)-3))&lt;24,VALUE(MID(F246,1+(LEN(F246)-1)-1,2))&lt;60),VALUE(MID(F246,2,(LEN(F246)-1)-3))/24+VALUE(MID(F246,1+(LEN(F246)-1)-1,2))/1440,-1),IF(AND((LEN(F246)-1)&gt;=1,(LEN(F246)-1)&lt;=2,ISNUMBER(VALUE(MID(F246,2,1))),IF((LEN(F246)-1)=2,ISNUMBER(VALUE(MID(F246,3,1))),TRUE),VALUE(MID(F246,2,(LEN(F246)-1)))&lt;24),VALUE(MID(F246,2,(LEN(F246)-1)))/24,-1)),-1)))</x:f>
      </x:c>
      <x:c r="I246" s="71" t="str">
        <x:f>IF(OR(E246="",E246="В"),"",IF(OR(E246=$B$42,E246=$B$43,E246=$B$44,E246=$B$45,E246=$B$46),INDEX($F$42:$F$46,MATCH(E246,$B$42:$B$46,0)),IFERROR(IF(ISNUMBER(SEARCH(":",G246)),IF(AND(OR((LEN(G246)-1)=4,(LEN(G246)-1)=5),MID(G246,0+(LEN(G246)-1)-2,1)=":",ISNUMBER(VALUE(MID(G246,1,1))),IF((LEN(G246)-1)=5,ISNUMBER(VALUE(MID(G246,2,1))),TRUE),ISNUMBER(VALUE(MID(G246,0+(LEN(G246)-1)-1,1))),ISNUMBER(VALUE(MID(G246,0+(LEN(G246)-1),1))),VALUE(MID(G246,1,(LEN(G246)-1)-3))&lt;24,VALUE(MID(G246,0+(LEN(G246)-1)-1,2))&lt;60),VALUE(MID(G246,1,(LEN(G246)-1)-3))/24+VALUE(MID(G246,0+(LEN(G246)-1)-1,2))/1440,-1),IF(AND((LEN(G246)-1)&gt;=1,(LEN(G246)-1)&lt;=2,ISNUMBER(VALUE(MID(G246,1,1))),IF((LEN(G246)-1)=2,ISNUMBER(VALUE(MID(G246,2,1))),TRUE),VALUE(MID(G246,1,(LEN(G246)-1)))&lt;24),VALUE(MID(G246,1,(LEN(G246)-1)))/24,-1)),-1)))</x:f>
      </x:c>
      <x:c r="J246" s="72" t="n">
        <x:f>IF(OR(E246="",E246="В"),0,IF(OR(E246=$B$42,E246=$B$43,E246=$B$44,E246=$B$45,E246=$B$46),INDEX($G$42:$G$46,MATCH(E246,$B$42:$B$46,0)),$D$7))</x:f>
        <x:v>0</x:v>
      </x:c>
      <x:c r="K246" s="73" t="n">
        <x:f>IF(OR(L246="",L246="Выходной"),0,IF(L246="Готово",ROUND(24*MOD(I246-H246,1)-J246/60,10),"Проверить"))</x:f>
        <x:v>0</x:v>
      </x:c>
      <x:c r="L246" s="74" t="str">
        <x:f>IF(E246="","",IF(C246="","Нет дня",IF(E246="В","Выходной",IF(LEN(TRIM($B$22))=0,"Нет имени",IF(COUNTIFS($B$10:$B$33,$B$22)&gt;1,"Повтор имени",IF(OR(E246=$B$42,E246=$B$43,E246=$B$44,E246=$B$45,E246=$B$46),IF(INDEX($I$42:$I$46,MATCH(E246,$B$42:$B$46,0))="Готово","Готово","Проверьте смену"),IF(OR(IFERROR(SEARCH("-",E246),0)=0,IFERROR(SEARCH("-",E246,SEARCH("-",E246)+1),0)&gt;0),"Нет кода",IF(OR(H246&lt;0,I246&lt;0),"Неверное время",IF(H246=I246,"Начало равно концу",IF(NOT(ISNUMBER($D$7)),"Проверьте перерыв",IF(OR($D$7&lt;0,$D$7&lt;&gt;INT($D$7)),"Проверьте перерыв",IF($D$7&gt;=ROUND(MOD(I246-H246,1)*1440,8),"Перерыв не меньше смены","Готово"))))))))))))</x:f>
      </x:c>
      <x:c r="M246" s="3"/>
      <x:c r="N246" s="3"/>
      <x:c r="O246" s="3"/>
      <x:c r="P246" s="3"/>
      <x:c r="Q246" s="3"/>
      <x:c r="R246" s="3"/>
      <x:c r="S246" s="3"/>
      <x:c r="T246" s="3"/>
      <x:c r="U246" s="3"/>
      <x:c r="V246" s="3"/>
      <x:c r="W246" s="3"/>
      <x:c r="X246" s="3"/>
      <x:c r="Y246" s="3"/>
      <x:c r="Z246" s="3"/>
      <x:c r="AA246" s="3"/>
      <x:c r="AB246" s="3"/>
      <x:c r="AC246" s="3"/>
      <x:c r="AD246" s="3"/>
      <x:c r="AE246" s="3"/>
      <x:c r="AF246" s="3"/>
      <x:c r="AG246" s="3"/>
      <x:c r="AH246" s="3"/>
      <x:c r="AI246" s="3"/>
      <x:c r="AJ246" s="3"/>
      <x:c r="AK246" s="3"/>
    </x:row>
    <x:row r="247" ht="30" customHeight="1">
      <x:c r="A247" s="3"/>
      <x:c r="B247" s="69" t="str">
        <x:f>IF($B$22="","",$B$22)</x:f>
      </x:c>
      <x:c r="C247" s="70" t="n">
        <x:f>IF(I$8="","",I$8)</x:f>
        <x:v>46332</x:v>
      </x:c>
      <x:c r="D247" s="69" t="str">
        <x:f>IF(I22="","",I22)</x:f>
      </x:c>
      <x:c r="E247" s="69" t="str">
        <x:f>IFERROR(UPPER(CONCATENATE("",SUBSTITUTE(CONCATENATE("",SUBSTITUTE(CONCATENATE("",SUBSTITUTE(TRIM(CONCATENATE("",D247))," ","")),"–","-")),"—","-"))),CONCATENATE("",D247))</x:f>
      </x:c>
      <x:c r="F247" s="69" t="str">
        <x:f>IFERROR(LEFT(CONCATENATE("[",E247),SEARCH("-",E247)),"")</x:f>
      </x:c>
      <x:c r="G247" s="69" t="str">
        <x:f>IFERROR(MID(CONCATENATE(E247,"]"),SEARCH("-",E247)+1,32),"")</x:f>
      </x:c>
      <x:c r="H247" s="71" t="str">
        <x:f>IF(OR(E247="",E247="В"),"",IF(OR(E247=$B$42,E247=$B$43,E247=$B$44,E247=$B$45,E247=$B$46),INDEX($E$42:$E$46,MATCH(E247,$B$42:$B$46,0)),IFERROR(IF(ISNUMBER(SEARCH(":",F247)),IF(AND(OR((LEN(F247)-1)=4,(LEN(F247)-1)=5),MID(F247,1+(LEN(F247)-1)-2,1)=":",ISNUMBER(VALUE(MID(F247,2,1))),IF((LEN(F247)-1)=5,ISNUMBER(VALUE(MID(F247,3,1))),TRUE),ISNUMBER(VALUE(MID(F247,1+(LEN(F247)-1)-1,1))),ISNUMBER(VALUE(MID(F247,1+(LEN(F247)-1),1))),VALUE(MID(F247,2,(LEN(F247)-1)-3))&lt;24,VALUE(MID(F247,1+(LEN(F247)-1)-1,2))&lt;60),VALUE(MID(F247,2,(LEN(F247)-1)-3))/24+VALUE(MID(F247,1+(LEN(F247)-1)-1,2))/1440,-1),IF(AND((LEN(F247)-1)&gt;=1,(LEN(F247)-1)&lt;=2,ISNUMBER(VALUE(MID(F247,2,1))),IF((LEN(F247)-1)=2,ISNUMBER(VALUE(MID(F247,3,1))),TRUE),VALUE(MID(F247,2,(LEN(F247)-1)))&lt;24),VALUE(MID(F247,2,(LEN(F247)-1)))/24,-1)),-1)))</x:f>
      </x:c>
      <x:c r="I247" s="71" t="str">
        <x:f>IF(OR(E247="",E247="В"),"",IF(OR(E247=$B$42,E247=$B$43,E247=$B$44,E247=$B$45,E247=$B$46),INDEX($F$42:$F$46,MATCH(E247,$B$42:$B$46,0)),IFERROR(IF(ISNUMBER(SEARCH(":",G247)),IF(AND(OR((LEN(G247)-1)=4,(LEN(G247)-1)=5),MID(G247,0+(LEN(G247)-1)-2,1)=":",ISNUMBER(VALUE(MID(G247,1,1))),IF((LEN(G247)-1)=5,ISNUMBER(VALUE(MID(G247,2,1))),TRUE),ISNUMBER(VALUE(MID(G247,0+(LEN(G247)-1)-1,1))),ISNUMBER(VALUE(MID(G247,0+(LEN(G247)-1),1))),VALUE(MID(G247,1,(LEN(G247)-1)-3))&lt;24,VALUE(MID(G247,0+(LEN(G247)-1)-1,2))&lt;60),VALUE(MID(G247,1,(LEN(G247)-1)-3))/24+VALUE(MID(G247,0+(LEN(G247)-1)-1,2))/1440,-1),IF(AND((LEN(G247)-1)&gt;=1,(LEN(G247)-1)&lt;=2,ISNUMBER(VALUE(MID(G247,1,1))),IF((LEN(G247)-1)=2,ISNUMBER(VALUE(MID(G247,2,1))),TRUE),VALUE(MID(G247,1,(LEN(G247)-1)))&lt;24),VALUE(MID(G247,1,(LEN(G247)-1)))/24,-1)),-1)))</x:f>
      </x:c>
      <x:c r="J247" s="72" t="n">
        <x:f>IF(OR(E247="",E247="В"),0,IF(OR(E247=$B$42,E247=$B$43,E247=$B$44,E247=$B$45,E247=$B$46),INDEX($G$42:$G$46,MATCH(E247,$B$42:$B$46,0)),$D$7))</x:f>
        <x:v>0</x:v>
      </x:c>
      <x:c r="K247" s="73" t="n">
        <x:f>IF(OR(L247="",L247="Выходной"),0,IF(L247="Готово",ROUND(24*MOD(I247-H247,1)-J247/60,10),"Проверить"))</x:f>
        <x:v>0</x:v>
      </x:c>
      <x:c r="L247" s="74" t="str">
        <x:f>IF(E247="","",IF(C247="","Нет дня",IF(E247="В","Выходной",IF(LEN(TRIM($B$22))=0,"Нет имени",IF(COUNTIFS($B$10:$B$33,$B$22)&gt;1,"Повтор имени",IF(OR(E247=$B$42,E247=$B$43,E247=$B$44,E247=$B$45,E247=$B$46),IF(INDEX($I$42:$I$46,MATCH(E247,$B$42:$B$46,0))="Готово","Готово","Проверьте смену"),IF(OR(IFERROR(SEARCH("-",E247),0)=0,IFERROR(SEARCH("-",E247,SEARCH("-",E247)+1),0)&gt;0),"Нет кода",IF(OR(H247&lt;0,I247&lt;0),"Неверное время",IF(H247=I247,"Начало равно концу",IF(NOT(ISNUMBER($D$7)),"Проверьте перерыв",IF(OR($D$7&lt;0,$D$7&lt;&gt;INT($D$7)),"Проверьте перерыв",IF($D$7&gt;=ROUND(MOD(I247-H247,1)*1440,8),"Перерыв не меньше смены","Готово"))))))))))))</x:f>
      </x:c>
      <x:c r="M247" s="3"/>
      <x:c r="N247" s="3"/>
      <x:c r="O247" s="3"/>
      <x:c r="P247" s="3"/>
      <x:c r="Q247" s="3"/>
      <x:c r="R247" s="3"/>
      <x:c r="S247" s="3"/>
      <x:c r="T247" s="3"/>
      <x:c r="U247" s="3"/>
      <x:c r="V247" s="3"/>
      <x:c r="W247" s="3"/>
      <x:c r="X247" s="3"/>
      <x:c r="Y247" s="3"/>
      <x:c r="Z247" s="3"/>
      <x:c r="AA247" s="3"/>
      <x:c r="AB247" s="3"/>
      <x:c r="AC247" s="3"/>
      <x:c r="AD247" s="3"/>
      <x:c r="AE247" s="3"/>
      <x:c r="AF247" s="3"/>
      <x:c r="AG247" s="3"/>
      <x:c r="AH247" s="3"/>
      <x:c r="AI247" s="3"/>
      <x:c r="AJ247" s="3"/>
      <x:c r="AK247" s="3"/>
    </x:row>
    <x:row r="248" ht="30" customHeight="1">
      <x:c r="A248" s="3"/>
      <x:c r="B248" s="69" t="str">
        <x:f>IF($B$22="","",$B$22)</x:f>
      </x:c>
      <x:c r="C248" s="70" t="n">
        <x:f>IF(J$8="","",J$8)</x:f>
        <x:v>46333</x:v>
      </x:c>
      <x:c r="D248" s="69" t="str">
        <x:f>IF(J22="","",J22)</x:f>
      </x:c>
      <x:c r="E248" s="69" t="str">
        <x:f>IFERROR(UPPER(CONCATENATE("",SUBSTITUTE(CONCATENATE("",SUBSTITUTE(CONCATENATE("",SUBSTITUTE(TRIM(CONCATENATE("",D248))," ","")),"–","-")),"—","-"))),CONCATENATE("",D248))</x:f>
      </x:c>
      <x:c r="F248" s="69" t="str">
        <x:f>IFERROR(LEFT(CONCATENATE("[",E248),SEARCH("-",E248)),"")</x:f>
      </x:c>
      <x:c r="G248" s="69" t="str">
        <x:f>IFERROR(MID(CONCATENATE(E248,"]"),SEARCH("-",E248)+1,32),"")</x:f>
      </x:c>
      <x:c r="H248" s="71" t="str">
        <x:f>IF(OR(E248="",E248="В"),"",IF(OR(E248=$B$42,E248=$B$43,E248=$B$44,E248=$B$45,E248=$B$46),INDEX($E$42:$E$46,MATCH(E248,$B$42:$B$46,0)),IFERROR(IF(ISNUMBER(SEARCH(":",F248)),IF(AND(OR((LEN(F248)-1)=4,(LEN(F248)-1)=5),MID(F248,1+(LEN(F248)-1)-2,1)=":",ISNUMBER(VALUE(MID(F248,2,1))),IF((LEN(F248)-1)=5,ISNUMBER(VALUE(MID(F248,3,1))),TRUE),ISNUMBER(VALUE(MID(F248,1+(LEN(F248)-1)-1,1))),ISNUMBER(VALUE(MID(F248,1+(LEN(F248)-1),1))),VALUE(MID(F248,2,(LEN(F248)-1)-3))&lt;24,VALUE(MID(F248,1+(LEN(F248)-1)-1,2))&lt;60),VALUE(MID(F248,2,(LEN(F248)-1)-3))/24+VALUE(MID(F248,1+(LEN(F248)-1)-1,2))/1440,-1),IF(AND((LEN(F248)-1)&gt;=1,(LEN(F248)-1)&lt;=2,ISNUMBER(VALUE(MID(F248,2,1))),IF((LEN(F248)-1)=2,ISNUMBER(VALUE(MID(F248,3,1))),TRUE),VALUE(MID(F248,2,(LEN(F248)-1)))&lt;24),VALUE(MID(F248,2,(LEN(F248)-1)))/24,-1)),-1)))</x:f>
      </x:c>
      <x:c r="I248" s="71" t="str">
        <x:f>IF(OR(E248="",E248="В"),"",IF(OR(E248=$B$42,E248=$B$43,E248=$B$44,E248=$B$45,E248=$B$46),INDEX($F$42:$F$46,MATCH(E248,$B$42:$B$46,0)),IFERROR(IF(ISNUMBER(SEARCH(":",G248)),IF(AND(OR((LEN(G248)-1)=4,(LEN(G248)-1)=5),MID(G248,0+(LEN(G248)-1)-2,1)=":",ISNUMBER(VALUE(MID(G248,1,1))),IF((LEN(G248)-1)=5,ISNUMBER(VALUE(MID(G248,2,1))),TRUE),ISNUMBER(VALUE(MID(G248,0+(LEN(G248)-1)-1,1))),ISNUMBER(VALUE(MID(G248,0+(LEN(G248)-1),1))),VALUE(MID(G248,1,(LEN(G248)-1)-3))&lt;24,VALUE(MID(G248,0+(LEN(G248)-1)-1,2))&lt;60),VALUE(MID(G248,1,(LEN(G248)-1)-3))/24+VALUE(MID(G248,0+(LEN(G248)-1)-1,2))/1440,-1),IF(AND((LEN(G248)-1)&gt;=1,(LEN(G248)-1)&lt;=2,ISNUMBER(VALUE(MID(G248,1,1))),IF((LEN(G248)-1)=2,ISNUMBER(VALUE(MID(G248,2,1))),TRUE),VALUE(MID(G248,1,(LEN(G248)-1)))&lt;24),VALUE(MID(G248,1,(LEN(G248)-1)))/24,-1)),-1)))</x:f>
      </x:c>
      <x:c r="J248" s="72" t="n">
        <x:f>IF(OR(E248="",E248="В"),0,IF(OR(E248=$B$42,E248=$B$43,E248=$B$44,E248=$B$45,E248=$B$46),INDEX($G$42:$G$46,MATCH(E248,$B$42:$B$46,0)),$D$7))</x:f>
        <x:v>0</x:v>
      </x:c>
      <x:c r="K248" s="73" t="n">
        <x:f>IF(OR(L248="",L248="Выходной"),0,IF(L248="Готово",ROUND(24*MOD(I248-H248,1)-J248/60,10),"Проверить"))</x:f>
        <x:v>0</x:v>
      </x:c>
      <x:c r="L248" s="74" t="str">
        <x:f>IF(E248="","",IF(C248="","Нет дня",IF(E248="В","Выходной",IF(LEN(TRIM($B$22))=0,"Нет имени",IF(COUNTIFS($B$10:$B$33,$B$22)&gt;1,"Повтор имени",IF(OR(E248=$B$42,E248=$B$43,E248=$B$44,E248=$B$45,E248=$B$46),IF(INDEX($I$42:$I$46,MATCH(E248,$B$42:$B$46,0))="Готово","Готово","Проверьте смену"),IF(OR(IFERROR(SEARCH("-",E248),0)=0,IFERROR(SEARCH("-",E248,SEARCH("-",E248)+1),0)&gt;0),"Нет кода",IF(OR(H248&lt;0,I248&lt;0),"Неверное время",IF(H248=I248,"Начало равно концу",IF(NOT(ISNUMBER($D$7)),"Проверьте перерыв",IF(OR($D$7&lt;0,$D$7&lt;&gt;INT($D$7)),"Проверьте перерыв",IF($D$7&gt;=ROUND(MOD(I248-H248,1)*1440,8),"Перерыв не меньше смены","Готово"))))))))))))</x:f>
      </x:c>
      <x:c r="M248" s="3"/>
      <x:c r="N248" s="3"/>
      <x:c r="O248" s="3"/>
      <x:c r="P248" s="3"/>
      <x:c r="Q248" s="3"/>
      <x:c r="R248" s="3"/>
      <x:c r="S248" s="3"/>
      <x:c r="T248" s="3"/>
      <x:c r="U248" s="3"/>
      <x:c r="V248" s="3"/>
      <x:c r="W248" s="3"/>
      <x:c r="X248" s="3"/>
      <x:c r="Y248" s="3"/>
      <x:c r="Z248" s="3"/>
      <x:c r="AA248" s="3"/>
      <x:c r="AB248" s="3"/>
      <x:c r="AC248" s="3"/>
      <x:c r="AD248" s="3"/>
      <x:c r="AE248" s="3"/>
      <x:c r="AF248" s="3"/>
      <x:c r="AG248" s="3"/>
      <x:c r="AH248" s="3"/>
      <x:c r="AI248" s="3"/>
      <x:c r="AJ248" s="3"/>
      <x:c r="AK248" s="3"/>
    </x:row>
    <x:row r="249" ht="30" customHeight="1">
      <x:c r="A249" s="3"/>
      <x:c r="B249" s="69" t="str">
        <x:f>IF($B$22="","",$B$22)</x:f>
      </x:c>
      <x:c r="C249" s="70" t="n">
        <x:f>IF(K$8="","",K$8)</x:f>
        <x:v>46334</x:v>
      </x:c>
      <x:c r="D249" s="69" t="str">
        <x:f>IF(K22="","",K22)</x:f>
      </x:c>
      <x:c r="E249" s="69" t="str">
        <x:f>IFERROR(UPPER(CONCATENATE("",SUBSTITUTE(CONCATENATE("",SUBSTITUTE(CONCATENATE("",SUBSTITUTE(TRIM(CONCATENATE("",D249))," ","")),"–","-")),"—","-"))),CONCATENATE("",D249))</x:f>
      </x:c>
      <x:c r="F249" s="69" t="str">
        <x:f>IFERROR(LEFT(CONCATENATE("[",E249),SEARCH("-",E249)),"")</x:f>
      </x:c>
      <x:c r="G249" s="69" t="str">
        <x:f>IFERROR(MID(CONCATENATE(E249,"]"),SEARCH("-",E249)+1,32),"")</x:f>
      </x:c>
      <x:c r="H249" s="71" t="str">
        <x:f>IF(OR(E249="",E249="В"),"",IF(OR(E249=$B$42,E249=$B$43,E249=$B$44,E249=$B$45,E249=$B$46),INDEX($E$42:$E$46,MATCH(E249,$B$42:$B$46,0)),IFERROR(IF(ISNUMBER(SEARCH(":",F249)),IF(AND(OR((LEN(F249)-1)=4,(LEN(F249)-1)=5),MID(F249,1+(LEN(F249)-1)-2,1)=":",ISNUMBER(VALUE(MID(F249,2,1))),IF((LEN(F249)-1)=5,ISNUMBER(VALUE(MID(F249,3,1))),TRUE),ISNUMBER(VALUE(MID(F249,1+(LEN(F249)-1)-1,1))),ISNUMBER(VALUE(MID(F249,1+(LEN(F249)-1),1))),VALUE(MID(F249,2,(LEN(F249)-1)-3))&lt;24,VALUE(MID(F249,1+(LEN(F249)-1)-1,2))&lt;60),VALUE(MID(F249,2,(LEN(F249)-1)-3))/24+VALUE(MID(F249,1+(LEN(F249)-1)-1,2))/1440,-1),IF(AND((LEN(F249)-1)&gt;=1,(LEN(F249)-1)&lt;=2,ISNUMBER(VALUE(MID(F249,2,1))),IF((LEN(F249)-1)=2,ISNUMBER(VALUE(MID(F249,3,1))),TRUE),VALUE(MID(F249,2,(LEN(F249)-1)))&lt;24),VALUE(MID(F249,2,(LEN(F249)-1)))/24,-1)),-1)))</x:f>
      </x:c>
      <x:c r="I249" s="71" t="str">
        <x:f>IF(OR(E249="",E249="В"),"",IF(OR(E249=$B$42,E249=$B$43,E249=$B$44,E249=$B$45,E249=$B$46),INDEX($F$42:$F$46,MATCH(E249,$B$42:$B$46,0)),IFERROR(IF(ISNUMBER(SEARCH(":",G249)),IF(AND(OR((LEN(G249)-1)=4,(LEN(G249)-1)=5),MID(G249,0+(LEN(G249)-1)-2,1)=":",ISNUMBER(VALUE(MID(G249,1,1))),IF((LEN(G249)-1)=5,ISNUMBER(VALUE(MID(G249,2,1))),TRUE),ISNUMBER(VALUE(MID(G249,0+(LEN(G249)-1)-1,1))),ISNUMBER(VALUE(MID(G249,0+(LEN(G249)-1),1))),VALUE(MID(G249,1,(LEN(G249)-1)-3))&lt;24,VALUE(MID(G249,0+(LEN(G249)-1)-1,2))&lt;60),VALUE(MID(G249,1,(LEN(G249)-1)-3))/24+VALUE(MID(G249,0+(LEN(G249)-1)-1,2))/1440,-1),IF(AND((LEN(G249)-1)&gt;=1,(LEN(G249)-1)&lt;=2,ISNUMBER(VALUE(MID(G249,1,1))),IF((LEN(G249)-1)=2,ISNUMBER(VALUE(MID(G249,2,1))),TRUE),VALUE(MID(G249,1,(LEN(G249)-1)))&lt;24),VALUE(MID(G249,1,(LEN(G249)-1)))/24,-1)),-1)))</x:f>
      </x:c>
      <x:c r="J249" s="72" t="n">
        <x:f>IF(OR(E249="",E249="В"),0,IF(OR(E249=$B$42,E249=$B$43,E249=$B$44,E249=$B$45,E249=$B$46),INDEX($G$42:$G$46,MATCH(E249,$B$42:$B$46,0)),$D$7))</x:f>
        <x:v>0</x:v>
      </x:c>
      <x:c r="K249" s="73" t="n">
        <x:f>IF(OR(L249="",L249="Выходной"),0,IF(L249="Готово",ROUND(24*MOD(I249-H249,1)-J249/60,10),"Проверить"))</x:f>
        <x:v>0</x:v>
      </x:c>
      <x:c r="L249" s="74" t="str">
        <x:f>IF(E249="","",IF(C249="","Нет дня",IF(E249="В","Выходной",IF(LEN(TRIM($B$22))=0,"Нет имени",IF(COUNTIFS($B$10:$B$33,$B$22)&gt;1,"Повтор имени",IF(OR(E249=$B$42,E249=$B$43,E249=$B$44,E249=$B$45,E249=$B$46),IF(INDEX($I$42:$I$46,MATCH(E249,$B$42:$B$46,0))="Готово","Готово","Проверьте смену"),IF(OR(IFERROR(SEARCH("-",E249),0)=0,IFERROR(SEARCH("-",E249,SEARCH("-",E249)+1),0)&gt;0),"Нет кода",IF(OR(H249&lt;0,I249&lt;0),"Неверное время",IF(H249=I249,"Начало равно концу",IF(NOT(ISNUMBER($D$7)),"Проверьте перерыв",IF(OR($D$7&lt;0,$D$7&lt;&gt;INT($D$7)),"Проверьте перерыв",IF($D$7&gt;=ROUND(MOD(I249-H249,1)*1440,8),"Перерыв не меньше смены","Готово"))))))))))))</x:f>
      </x:c>
      <x:c r="M249" s="3"/>
      <x:c r="N249" s="3"/>
      <x:c r="O249" s="3"/>
      <x:c r="P249" s="3"/>
      <x:c r="Q249" s="3"/>
      <x:c r="R249" s="3"/>
      <x:c r="S249" s="3"/>
      <x:c r="T249" s="3"/>
      <x:c r="U249" s="3"/>
      <x:c r="V249" s="3"/>
      <x:c r="W249" s="3"/>
      <x:c r="X249" s="3"/>
      <x:c r="Y249" s="3"/>
      <x:c r="Z249" s="3"/>
      <x:c r="AA249" s="3"/>
      <x:c r="AB249" s="3"/>
      <x:c r="AC249" s="3"/>
      <x:c r="AD249" s="3"/>
      <x:c r="AE249" s="3"/>
      <x:c r="AF249" s="3"/>
      <x:c r="AG249" s="3"/>
      <x:c r="AH249" s="3"/>
      <x:c r="AI249" s="3"/>
      <x:c r="AJ249" s="3"/>
      <x:c r="AK249" s="3"/>
    </x:row>
    <x:row r="250" ht="30" customHeight="1">
      <x:c r="A250" s="3"/>
      <x:c r="B250" s="69" t="str">
        <x:f>IF($B$22="","",$B$22)</x:f>
      </x:c>
      <x:c r="C250" s="70" t="n">
        <x:f>IF(L$8="","",L$8)</x:f>
        <x:v>46335</x:v>
      </x:c>
      <x:c r="D250" s="69" t="str">
        <x:f>IF(L22="","",L22)</x:f>
      </x:c>
      <x:c r="E250" s="69" t="str">
        <x:f>IFERROR(UPPER(CONCATENATE("",SUBSTITUTE(CONCATENATE("",SUBSTITUTE(CONCATENATE("",SUBSTITUTE(TRIM(CONCATENATE("",D250))," ","")),"–","-")),"—","-"))),CONCATENATE("",D250))</x:f>
      </x:c>
      <x:c r="F250" s="69" t="str">
        <x:f>IFERROR(LEFT(CONCATENATE("[",E250),SEARCH("-",E250)),"")</x:f>
      </x:c>
      <x:c r="G250" s="69" t="str">
        <x:f>IFERROR(MID(CONCATENATE(E250,"]"),SEARCH("-",E250)+1,32),"")</x:f>
      </x:c>
      <x:c r="H250" s="71" t="str">
        <x:f>IF(OR(E250="",E250="В"),"",IF(OR(E250=$B$42,E250=$B$43,E250=$B$44,E250=$B$45,E250=$B$46),INDEX($E$42:$E$46,MATCH(E250,$B$42:$B$46,0)),IFERROR(IF(ISNUMBER(SEARCH(":",F250)),IF(AND(OR((LEN(F250)-1)=4,(LEN(F250)-1)=5),MID(F250,1+(LEN(F250)-1)-2,1)=":",ISNUMBER(VALUE(MID(F250,2,1))),IF((LEN(F250)-1)=5,ISNUMBER(VALUE(MID(F250,3,1))),TRUE),ISNUMBER(VALUE(MID(F250,1+(LEN(F250)-1)-1,1))),ISNUMBER(VALUE(MID(F250,1+(LEN(F250)-1),1))),VALUE(MID(F250,2,(LEN(F250)-1)-3))&lt;24,VALUE(MID(F250,1+(LEN(F250)-1)-1,2))&lt;60),VALUE(MID(F250,2,(LEN(F250)-1)-3))/24+VALUE(MID(F250,1+(LEN(F250)-1)-1,2))/1440,-1),IF(AND((LEN(F250)-1)&gt;=1,(LEN(F250)-1)&lt;=2,ISNUMBER(VALUE(MID(F250,2,1))),IF((LEN(F250)-1)=2,ISNUMBER(VALUE(MID(F250,3,1))),TRUE),VALUE(MID(F250,2,(LEN(F250)-1)))&lt;24),VALUE(MID(F250,2,(LEN(F250)-1)))/24,-1)),-1)))</x:f>
      </x:c>
      <x:c r="I250" s="71" t="str">
        <x:f>IF(OR(E250="",E250="В"),"",IF(OR(E250=$B$42,E250=$B$43,E250=$B$44,E250=$B$45,E250=$B$46),INDEX($F$42:$F$46,MATCH(E250,$B$42:$B$46,0)),IFERROR(IF(ISNUMBER(SEARCH(":",G250)),IF(AND(OR((LEN(G250)-1)=4,(LEN(G250)-1)=5),MID(G250,0+(LEN(G250)-1)-2,1)=":",ISNUMBER(VALUE(MID(G250,1,1))),IF((LEN(G250)-1)=5,ISNUMBER(VALUE(MID(G250,2,1))),TRUE),ISNUMBER(VALUE(MID(G250,0+(LEN(G250)-1)-1,1))),ISNUMBER(VALUE(MID(G250,0+(LEN(G250)-1),1))),VALUE(MID(G250,1,(LEN(G250)-1)-3))&lt;24,VALUE(MID(G250,0+(LEN(G250)-1)-1,2))&lt;60),VALUE(MID(G250,1,(LEN(G250)-1)-3))/24+VALUE(MID(G250,0+(LEN(G250)-1)-1,2))/1440,-1),IF(AND((LEN(G250)-1)&gt;=1,(LEN(G250)-1)&lt;=2,ISNUMBER(VALUE(MID(G250,1,1))),IF((LEN(G250)-1)=2,ISNUMBER(VALUE(MID(G250,2,1))),TRUE),VALUE(MID(G250,1,(LEN(G250)-1)))&lt;24),VALUE(MID(G250,1,(LEN(G250)-1)))/24,-1)),-1)))</x:f>
      </x:c>
      <x:c r="J250" s="72" t="n">
        <x:f>IF(OR(E250="",E250="В"),0,IF(OR(E250=$B$42,E250=$B$43,E250=$B$44,E250=$B$45,E250=$B$46),INDEX($G$42:$G$46,MATCH(E250,$B$42:$B$46,0)),$D$7))</x:f>
        <x:v>0</x:v>
      </x:c>
      <x:c r="K250" s="73" t="n">
        <x:f>IF(OR(L250="",L250="Выходной"),0,IF(L250="Готово",ROUND(24*MOD(I250-H250,1)-J250/60,10),"Проверить"))</x:f>
        <x:v>0</x:v>
      </x:c>
      <x:c r="L250" s="74" t="str">
        <x:f>IF(E250="","",IF(C250="","Нет дня",IF(E250="В","Выходной",IF(LEN(TRIM($B$22))=0,"Нет имени",IF(COUNTIFS($B$10:$B$33,$B$22)&gt;1,"Повтор имени",IF(OR(E250=$B$42,E250=$B$43,E250=$B$44,E250=$B$45,E250=$B$46),IF(INDEX($I$42:$I$46,MATCH(E250,$B$42:$B$46,0))="Готово","Готово","Проверьте смену"),IF(OR(IFERROR(SEARCH("-",E250),0)=0,IFERROR(SEARCH("-",E250,SEARCH("-",E250)+1),0)&gt;0),"Нет кода",IF(OR(H250&lt;0,I250&lt;0),"Неверное время",IF(H250=I250,"Начало равно концу",IF(NOT(ISNUMBER($D$7)),"Проверьте перерыв",IF(OR($D$7&lt;0,$D$7&lt;&gt;INT($D$7)),"Проверьте перерыв",IF($D$7&gt;=ROUND(MOD(I250-H250,1)*1440,8),"Перерыв не меньше смены","Готово"))))))))))))</x:f>
      </x:c>
      <x:c r="M250" s="3"/>
      <x:c r="N250" s="3"/>
      <x:c r="O250" s="3"/>
      <x:c r="P250" s="3"/>
      <x:c r="Q250" s="3"/>
      <x:c r="R250" s="3"/>
      <x:c r="S250" s="3"/>
      <x:c r="T250" s="3"/>
      <x:c r="U250" s="3"/>
      <x:c r="V250" s="3"/>
      <x:c r="W250" s="3"/>
      <x:c r="X250" s="3"/>
      <x:c r="Y250" s="3"/>
      <x:c r="Z250" s="3"/>
      <x:c r="AA250" s="3"/>
      <x:c r="AB250" s="3"/>
      <x:c r="AC250" s="3"/>
      <x:c r="AD250" s="3"/>
      <x:c r="AE250" s="3"/>
      <x:c r="AF250" s="3"/>
      <x:c r="AG250" s="3"/>
      <x:c r="AH250" s="3"/>
      <x:c r="AI250" s="3"/>
      <x:c r="AJ250" s="3"/>
      <x:c r="AK250" s="3"/>
    </x:row>
    <x:row r="251" ht="30" customHeight="1">
      <x:c r="A251" s="3"/>
      <x:c r="B251" s="69" t="str">
        <x:f>IF($B$22="","",$B$22)</x:f>
      </x:c>
      <x:c r="C251" s="70" t="n">
        <x:f>IF(M$8="","",M$8)</x:f>
        <x:v>46336</x:v>
      </x:c>
      <x:c r="D251" s="69" t="str">
        <x:f>IF(M22="","",M22)</x:f>
      </x:c>
      <x:c r="E251" s="69" t="str">
        <x:f>IFERROR(UPPER(CONCATENATE("",SUBSTITUTE(CONCATENATE("",SUBSTITUTE(CONCATENATE("",SUBSTITUTE(TRIM(CONCATENATE("",D251))," ","")),"–","-")),"—","-"))),CONCATENATE("",D251))</x:f>
      </x:c>
      <x:c r="F251" s="69" t="str">
        <x:f>IFERROR(LEFT(CONCATENATE("[",E251),SEARCH("-",E251)),"")</x:f>
      </x:c>
      <x:c r="G251" s="69" t="str">
        <x:f>IFERROR(MID(CONCATENATE(E251,"]"),SEARCH("-",E251)+1,32),"")</x:f>
      </x:c>
      <x:c r="H251" s="71" t="str">
        <x:f>IF(OR(E251="",E251="В"),"",IF(OR(E251=$B$42,E251=$B$43,E251=$B$44,E251=$B$45,E251=$B$46),INDEX($E$42:$E$46,MATCH(E251,$B$42:$B$46,0)),IFERROR(IF(ISNUMBER(SEARCH(":",F251)),IF(AND(OR((LEN(F251)-1)=4,(LEN(F251)-1)=5),MID(F251,1+(LEN(F251)-1)-2,1)=":",ISNUMBER(VALUE(MID(F251,2,1))),IF((LEN(F251)-1)=5,ISNUMBER(VALUE(MID(F251,3,1))),TRUE),ISNUMBER(VALUE(MID(F251,1+(LEN(F251)-1)-1,1))),ISNUMBER(VALUE(MID(F251,1+(LEN(F251)-1),1))),VALUE(MID(F251,2,(LEN(F251)-1)-3))&lt;24,VALUE(MID(F251,1+(LEN(F251)-1)-1,2))&lt;60),VALUE(MID(F251,2,(LEN(F251)-1)-3))/24+VALUE(MID(F251,1+(LEN(F251)-1)-1,2))/1440,-1),IF(AND((LEN(F251)-1)&gt;=1,(LEN(F251)-1)&lt;=2,ISNUMBER(VALUE(MID(F251,2,1))),IF((LEN(F251)-1)=2,ISNUMBER(VALUE(MID(F251,3,1))),TRUE),VALUE(MID(F251,2,(LEN(F251)-1)))&lt;24),VALUE(MID(F251,2,(LEN(F251)-1)))/24,-1)),-1)))</x:f>
      </x:c>
      <x:c r="I251" s="71" t="str">
        <x:f>IF(OR(E251="",E251="В"),"",IF(OR(E251=$B$42,E251=$B$43,E251=$B$44,E251=$B$45,E251=$B$46),INDEX($F$42:$F$46,MATCH(E251,$B$42:$B$46,0)),IFERROR(IF(ISNUMBER(SEARCH(":",G251)),IF(AND(OR((LEN(G251)-1)=4,(LEN(G251)-1)=5),MID(G251,0+(LEN(G251)-1)-2,1)=":",ISNUMBER(VALUE(MID(G251,1,1))),IF((LEN(G251)-1)=5,ISNUMBER(VALUE(MID(G251,2,1))),TRUE),ISNUMBER(VALUE(MID(G251,0+(LEN(G251)-1)-1,1))),ISNUMBER(VALUE(MID(G251,0+(LEN(G251)-1),1))),VALUE(MID(G251,1,(LEN(G251)-1)-3))&lt;24,VALUE(MID(G251,0+(LEN(G251)-1)-1,2))&lt;60),VALUE(MID(G251,1,(LEN(G251)-1)-3))/24+VALUE(MID(G251,0+(LEN(G251)-1)-1,2))/1440,-1),IF(AND((LEN(G251)-1)&gt;=1,(LEN(G251)-1)&lt;=2,ISNUMBER(VALUE(MID(G251,1,1))),IF((LEN(G251)-1)=2,ISNUMBER(VALUE(MID(G251,2,1))),TRUE),VALUE(MID(G251,1,(LEN(G251)-1)))&lt;24),VALUE(MID(G251,1,(LEN(G251)-1)))/24,-1)),-1)))</x:f>
      </x:c>
      <x:c r="J251" s="72" t="n">
        <x:f>IF(OR(E251="",E251="В"),0,IF(OR(E251=$B$42,E251=$B$43,E251=$B$44,E251=$B$45,E251=$B$46),INDEX($G$42:$G$46,MATCH(E251,$B$42:$B$46,0)),$D$7))</x:f>
        <x:v>0</x:v>
      </x:c>
      <x:c r="K251" s="73" t="n">
        <x:f>IF(OR(L251="",L251="Выходной"),0,IF(L251="Готово",ROUND(24*MOD(I251-H251,1)-J251/60,10),"Проверить"))</x:f>
        <x:v>0</x:v>
      </x:c>
      <x:c r="L251" s="74" t="str">
        <x:f>IF(E251="","",IF(C251="","Нет дня",IF(E251="В","Выходной",IF(LEN(TRIM($B$22))=0,"Нет имени",IF(COUNTIFS($B$10:$B$33,$B$22)&gt;1,"Повтор имени",IF(OR(E251=$B$42,E251=$B$43,E251=$B$44,E251=$B$45,E251=$B$46),IF(INDEX($I$42:$I$46,MATCH(E251,$B$42:$B$46,0))="Готово","Готово","Проверьте смену"),IF(OR(IFERROR(SEARCH("-",E251),0)=0,IFERROR(SEARCH("-",E251,SEARCH("-",E251)+1),0)&gt;0),"Нет кода",IF(OR(H251&lt;0,I251&lt;0),"Неверное время",IF(H251=I251,"Начало равно концу",IF(NOT(ISNUMBER($D$7)),"Проверьте перерыв",IF(OR($D$7&lt;0,$D$7&lt;&gt;INT($D$7)),"Проверьте перерыв",IF($D$7&gt;=ROUND(MOD(I251-H251,1)*1440,8),"Перерыв не меньше смены","Готово"))))))))))))</x:f>
      </x:c>
      <x:c r="M251" s="3"/>
      <x:c r="N251" s="3"/>
      <x:c r="O251" s="3"/>
      <x:c r="P251" s="3"/>
      <x:c r="Q251" s="3"/>
      <x:c r="R251" s="3"/>
      <x:c r="S251" s="3"/>
      <x:c r="T251" s="3"/>
      <x:c r="U251" s="3"/>
      <x:c r="V251" s="3"/>
      <x:c r="W251" s="3"/>
      <x:c r="X251" s="3"/>
      <x:c r="Y251" s="3"/>
      <x:c r="Z251" s="3"/>
      <x:c r="AA251" s="3"/>
      <x:c r="AB251" s="3"/>
      <x:c r="AC251" s="3"/>
      <x:c r="AD251" s="3"/>
      <x:c r="AE251" s="3"/>
      <x:c r="AF251" s="3"/>
      <x:c r="AG251" s="3"/>
      <x:c r="AH251" s="3"/>
      <x:c r="AI251" s="3"/>
      <x:c r="AJ251" s="3"/>
      <x:c r="AK251" s="3"/>
    </x:row>
    <x:row r="252" ht="30" customHeight="1">
      <x:c r="A252" s="3"/>
      <x:c r="B252" s="69" t="str">
        <x:f>IF($B$22="","",$B$22)</x:f>
      </x:c>
      <x:c r="C252" s="70" t="n">
        <x:f>IF(N$8="","",N$8)</x:f>
        <x:v>46337</x:v>
      </x:c>
      <x:c r="D252" s="69" t="str">
        <x:f>IF(N22="","",N22)</x:f>
      </x:c>
      <x:c r="E252" s="69" t="str">
        <x:f>IFERROR(UPPER(CONCATENATE("",SUBSTITUTE(CONCATENATE("",SUBSTITUTE(CONCATENATE("",SUBSTITUTE(TRIM(CONCATENATE("",D252))," ","")),"–","-")),"—","-"))),CONCATENATE("",D252))</x:f>
      </x:c>
      <x:c r="F252" s="69" t="str">
        <x:f>IFERROR(LEFT(CONCATENATE("[",E252),SEARCH("-",E252)),"")</x:f>
      </x:c>
      <x:c r="G252" s="69" t="str">
        <x:f>IFERROR(MID(CONCATENATE(E252,"]"),SEARCH("-",E252)+1,32),"")</x:f>
      </x:c>
      <x:c r="H252" s="71" t="str">
        <x:f>IF(OR(E252="",E252="В"),"",IF(OR(E252=$B$42,E252=$B$43,E252=$B$44,E252=$B$45,E252=$B$46),INDEX($E$42:$E$46,MATCH(E252,$B$42:$B$46,0)),IFERROR(IF(ISNUMBER(SEARCH(":",F252)),IF(AND(OR((LEN(F252)-1)=4,(LEN(F252)-1)=5),MID(F252,1+(LEN(F252)-1)-2,1)=":",ISNUMBER(VALUE(MID(F252,2,1))),IF((LEN(F252)-1)=5,ISNUMBER(VALUE(MID(F252,3,1))),TRUE),ISNUMBER(VALUE(MID(F252,1+(LEN(F252)-1)-1,1))),ISNUMBER(VALUE(MID(F252,1+(LEN(F252)-1),1))),VALUE(MID(F252,2,(LEN(F252)-1)-3))&lt;24,VALUE(MID(F252,1+(LEN(F252)-1)-1,2))&lt;60),VALUE(MID(F252,2,(LEN(F252)-1)-3))/24+VALUE(MID(F252,1+(LEN(F252)-1)-1,2))/1440,-1),IF(AND((LEN(F252)-1)&gt;=1,(LEN(F252)-1)&lt;=2,ISNUMBER(VALUE(MID(F252,2,1))),IF((LEN(F252)-1)=2,ISNUMBER(VALUE(MID(F252,3,1))),TRUE),VALUE(MID(F252,2,(LEN(F252)-1)))&lt;24),VALUE(MID(F252,2,(LEN(F252)-1)))/24,-1)),-1)))</x:f>
      </x:c>
      <x:c r="I252" s="71" t="str">
        <x:f>IF(OR(E252="",E252="В"),"",IF(OR(E252=$B$42,E252=$B$43,E252=$B$44,E252=$B$45,E252=$B$46),INDEX($F$42:$F$46,MATCH(E252,$B$42:$B$46,0)),IFERROR(IF(ISNUMBER(SEARCH(":",G252)),IF(AND(OR((LEN(G252)-1)=4,(LEN(G252)-1)=5),MID(G252,0+(LEN(G252)-1)-2,1)=":",ISNUMBER(VALUE(MID(G252,1,1))),IF((LEN(G252)-1)=5,ISNUMBER(VALUE(MID(G252,2,1))),TRUE),ISNUMBER(VALUE(MID(G252,0+(LEN(G252)-1)-1,1))),ISNUMBER(VALUE(MID(G252,0+(LEN(G252)-1),1))),VALUE(MID(G252,1,(LEN(G252)-1)-3))&lt;24,VALUE(MID(G252,0+(LEN(G252)-1)-1,2))&lt;60),VALUE(MID(G252,1,(LEN(G252)-1)-3))/24+VALUE(MID(G252,0+(LEN(G252)-1)-1,2))/1440,-1),IF(AND((LEN(G252)-1)&gt;=1,(LEN(G252)-1)&lt;=2,ISNUMBER(VALUE(MID(G252,1,1))),IF((LEN(G252)-1)=2,ISNUMBER(VALUE(MID(G252,2,1))),TRUE),VALUE(MID(G252,1,(LEN(G252)-1)))&lt;24),VALUE(MID(G252,1,(LEN(G252)-1)))/24,-1)),-1)))</x:f>
      </x:c>
      <x:c r="J252" s="72" t="n">
        <x:f>IF(OR(E252="",E252="В"),0,IF(OR(E252=$B$42,E252=$B$43,E252=$B$44,E252=$B$45,E252=$B$46),INDEX($G$42:$G$46,MATCH(E252,$B$42:$B$46,0)),$D$7))</x:f>
        <x:v>0</x:v>
      </x:c>
      <x:c r="K252" s="73" t="n">
        <x:f>IF(OR(L252="",L252="Выходной"),0,IF(L252="Готово",ROUND(24*MOD(I252-H252,1)-J252/60,10),"Проверить"))</x:f>
        <x:v>0</x:v>
      </x:c>
      <x:c r="L252" s="74" t="str">
        <x:f>IF(E252="","",IF(C252="","Нет дня",IF(E252="В","Выходной",IF(LEN(TRIM($B$22))=0,"Нет имени",IF(COUNTIFS($B$10:$B$33,$B$22)&gt;1,"Повтор имени",IF(OR(E252=$B$42,E252=$B$43,E252=$B$44,E252=$B$45,E252=$B$46),IF(INDEX($I$42:$I$46,MATCH(E252,$B$42:$B$46,0))="Готово","Готово","Проверьте смену"),IF(OR(IFERROR(SEARCH("-",E252),0)=0,IFERROR(SEARCH("-",E252,SEARCH("-",E252)+1),0)&gt;0),"Нет кода",IF(OR(H252&lt;0,I252&lt;0),"Неверное время",IF(H252=I252,"Начало равно концу",IF(NOT(ISNUMBER($D$7)),"Проверьте перерыв",IF(OR($D$7&lt;0,$D$7&lt;&gt;INT($D$7)),"Проверьте перерыв",IF($D$7&gt;=ROUND(MOD(I252-H252,1)*1440,8),"Перерыв не меньше смены","Готово"))))))))))))</x:f>
      </x:c>
      <x:c r="M252" s="3"/>
      <x:c r="N252" s="3"/>
      <x:c r="O252" s="3"/>
      <x:c r="P252" s="3"/>
      <x:c r="Q252" s="3"/>
      <x:c r="R252" s="3"/>
      <x:c r="S252" s="3"/>
      <x:c r="T252" s="3"/>
      <x:c r="U252" s="3"/>
      <x:c r="V252" s="3"/>
      <x:c r="W252" s="3"/>
      <x:c r="X252" s="3"/>
      <x:c r="Y252" s="3"/>
      <x:c r="Z252" s="3"/>
      <x:c r="AA252" s="3"/>
      <x:c r="AB252" s="3"/>
      <x:c r="AC252" s="3"/>
      <x:c r="AD252" s="3"/>
      <x:c r="AE252" s="3"/>
      <x:c r="AF252" s="3"/>
      <x:c r="AG252" s="3"/>
      <x:c r="AH252" s="3"/>
      <x:c r="AI252" s="3"/>
      <x:c r="AJ252" s="3"/>
      <x:c r="AK252" s="3"/>
    </x:row>
    <x:row r="253" ht="30" customHeight="1">
      <x:c r="A253" s="3"/>
      <x:c r="B253" s="69" t="str">
        <x:f>IF($B$22="","",$B$22)</x:f>
      </x:c>
      <x:c r="C253" s="70" t="n">
        <x:f>IF(O$8="","",O$8)</x:f>
        <x:v>46338</x:v>
      </x:c>
      <x:c r="D253" s="69" t="str">
        <x:f>IF(O22="","",O22)</x:f>
      </x:c>
      <x:c r="E253" s="69" t="str">
        <x:f>IFERROR(UPPER(CONCATENATE("",SUBSTITUTE(CONCATENATE("",SUBSTITUTE(CONCATENATE("",SUBSTITUTE(TRIM(CONCATENATE("",D253))," ","")),"–","-")),"—","-"))),CONCATENATE("",D253))</x:f>
      </x:c>
      <x:c r="F253" s="69" t="str">
        <x:f>IFERROR(LEFT(CONCATENATE("[",E253),SEARCH("-",E253)),"")</x:f>
      </x:c>
      <x:c r="G253" s="69" t="str">
        <x:f>IFERROR(MID(CONCATENATE(E253,"]"),SEARCH("-",E253)+1,32),"")</x:f>
      </x:c>
      <x:c r="H253" s="71" t="str">
        <x:f>IF(OR(E253="",E253="В"),"",IF(OR(E253=$B$42,E253=$B$43,E253=$B$44,E253=$B$45,E253=$B$46),INDEX($E$42:$E$46,MATCH(E253,$B$42:$B$46,0)),IFERROR(IF(ISNUMBER(SEARCH(":",F253)),IF(AND(OR((LEN(F253)-1)=4,(LEN(F253)-1)=5),MID(F253,1+(LEN(F253)-1)-2,1)=":",ISNUMBER(VALUE(MID(F253,2,1))),IF((LEN(F253)-1)=5,ISNUMBER(VALUE(MID(F253,3,1))),TRUE),ISNUMBER(VALUE(MID(F253,1+(LEN(F253)-1)-1,1))),ISNUMBER(VALUE(MID(F253,1+(LEN(F253)-1),1))),VALUE(MID(F253,2,(LEN(F253)-1)-3))&lt;24,VALUE(MID(F253,1+(LEN(F253)-1)-1,2))&lt;60),VALUE(MID(F253,2,(LEN(F253)-1)-3))/24+VALUE(MID(F253,1+(LEN(F253)-1)-1,2))/1440,-1),IF(AND((LEN(F253)-1)&gt;=1,(LEN(F253)-1)&lt;=2,ISNUMBER(VALUE(MID(F253,2,1))),IF((LEN(F253)-1)=2,ISNUMBER(VALUE(MID(F253,3,1))),TRUE),VALUE(MID(F253,2,(LEN(F253)-1)))&lt;24),VALUE(MID(F253,2,(LEN(F253)-1)))/24,-1)),-1)))</x:f>
      </x:c>
      <x:c r="I253" s="71" t="str">
        <x:f>IF(OR(E253="",E253="В"),"",IF(OR(E253=$B$42,E253=$B$43,E253=$B$44,E253=$B$45,E253=$B$46),INDEX($F$42:$F$46,MATCH(E253,$B$42:$B$46,0)),IFERROR(IF(ISNUMBER(SEARCH(":",G253)),IF(AND(OR((LEN(G253)-1)=4,(LEN(G253)-1)=5),MID(G253,0+(LEN(G253)-1)-2,1)=":",ISNUMBER(VALUE(MID(G253,1,1))),IF((LEN(G253)-1)=5,ISNUMBER(VALUE(MID(G253,2,1))),TRUE),ISNUMBER(VALUE(MID(G253,0+(LEN(G253)-1)-1,1))),ISNUMBER(VALUE(MID(G253,0+(LEN(G253)-1),1))),VALUE(MID(G253,1,(LEN(G253)-1)-3))&lt;24,VALUE(MID(G253,0+(LEN(G253)-1)-1,2))&lt;60),VALUE(MID(G253,1,(LEN(G253)-1)-3))/24+VALUE(MID(G253,0+(LEN(G253)-1)-1,2))/1440,-1),IF(AND((LEN(G253)-1)&gt;=1,(LEN(G253)-1)&lt;=2,ISNUMBER(VALUE(MID(G253,1,1))),IF((LEN(G253)-1)=2,ISNUMBER(VALUE(MID(G253,2,1))),TRUE),VALUE(MID(G253,1,(LEN(G253)-1)))&lt;24),VALUE(MID(G253,1,(LEN(G253)-1)))/24,-1)),-1)))</x:f>
      </x:c>
      <x:c r="J253" s="72" t="n">
        <x:f>IF(OR(E253="",E253="В"),0,IF(OR(E253=$B$42,E253=$B$43,E253=$B$44,E253=$B$45,E253=$B$46),INDEX($G$42:$G$46,MATCH(E253,$B$42:$B$46,0)),$D$7))</x:f>
        <x:v>0</x:v>
      </x:c>
      <x:c r="K253" s="73" t="n">
        <x:f>IF(OR(L253="",L253="Выходной"),0,IF(L253="Готово",ROUND(24*MOD(I253-H253,1)-J253/60,10),"Проверить"))</x:f>
        <x:v>0</x:v>
      </x:c>
      <x:c r="L253" s="74" t="str">
        <x:f>IF(E253="","",IF(C253="","Нет дня",IF(E253="В","Выходной",IF(LEN(TRIM($B$22))=0,"Нет имени",IF(COUNTIFS($B$10:$B$33,$B$22)&gt;1,"Повтор имени",IF(OR(E253=$B$42,E253=$B$43,E253=$B$44,E253=$B$45,E253=$B$46),IF(INDEX($I$42:$I$46,MATCH(E253,$B$42:$B$46,0))="Готово","Готово","Проверьте смену"),IF(OR(IFERROR(SEARCH("-",E253),0)=0,IFERROR(SEARCH("-",E253,SEARCH("-",E253)+1),0)&gt;0),"Нет кода",IF(OR(H253&lt;0,I253&lt;0),"Неверное время",IF(H253=I253,"Начало равно концу",IF(NOT(ISNUMBER($D$7)),"Проверьте перерыв",IF(OR($D$7&lt;0,$D$7&lt;&gt;INT($D$7)),"Проверьте перерыв",IF($D$7&gt;=ROUND(MOD(I253-H253,1)*1440,8),"Перерыв не меньше смены","Готово"))))))))))))</x:f>
      </x:c>
      <x:c r="M253" s="3"/>
      <x:c r="N253" s="3"/>
      <x:c r="O253" s="3"/>
      <x:c r="P253" s="3"/>
      <x:c r="Q253" s="3"/>
      <x:c r="R253" s="3"/>
      <x:c r="S253" s="3"/>
      <x:c r="T253" s="3"/>
      <x:c r="U253" s="3"/>
      <x:c r="V253" s="3"/>
      <x:c r="W253" s="3"/>
      <x:c r="X253" s="3"/>
      <x:c r="Y253" s="3"/>
      <x:c r="Z253" s="3"/>
      <x:c r="AA253" s="3"/>
      <x:c r="AB253" s="3"/>
      <x:c r="AC253" s="3"/>
      <x:c r="AD253" s="3"/>
      <x:c r="AE253" s="3"/>
      <x:c r="AF253" s="3"/>
      <x:c r="AG253" s="3"/>
      <x:c r="AH253" s="3"/>
      <x:c r="AI253" s="3"/>
      <x:c r="AJ253" s="3"/>
      <x:c r="AK253" s="3"/>
    </x:row>
    <x:row r="254" ht="30" customHeight="1">
      <x:c r="A254" s="3"/>
      <x:c r="B254" s="69" t="str">
        <x:f>IF($B$22="","",$B$22)</x:f>
      </x:c>
      <x:c r="C254" s="70" t="n">
        <x:f>IF(P$8="","",P$8)</x:f>
        <x:v>46339</x:v>
      </x:c>
      <x:c r="D254" s="69" t="str">
        <x:f>IF(P22="","",P22)</x:f>
      </x:c>
      <x:c r="E254" s="69" t="str">
        <x:f>IFERROR(UPPER(CONCATENATE("",SUBSTITUTE(CONCATENATE("",SUBSTITUTE(CONCATENATE("",SUBSTITUTE(TRIM(CONCATENATE("",D254))," ","")),"–","-")),"—","-"))),CONCATENATE("",D254))</x:f>
      </x:c>
      <x:c r="F254" s="69" t="str">
        <x:f>IFERROR(LEFT(CONCATENATE("[",E254),SEARCH("-",E254)),"")</x:f>
      </x:c>
      <x:c r="G254" s="69" t="str">
        <x:f>IFERROR(MID(CONCATENATE(E254,"]"),SEARCH("-",E254)+1,32),"")</x:f>
      </x:c>
      <x:c r="H254" s="71" t="str">
        <x:f>IF(OR(E254="",E254="В"),"",IF(OR(E254=$B$42,E254=$B$43,E254=$B$44,E254=$B$45,E254=$B$46),INDEX($E$42:$E$46,MATCH(E254,$B$42:$B$46,0)),IFERROR(IF(ISNUMBER(SEARCH(":",F254)),IF(AND(OR((LEN(F254)-1)=4,(LEN(F254)-1)=5),MID(F254,1+(LEN(F254)-1)-2,1)=":",ISNUMBER(VALUE(MID(F254,2,1))),IF((LEN(F254)-1)=5,ISNUMBER(VALUE(MID(F254,3,1))),TRUE),ISNUMBER(VALUE(MID(F254,1+(LEN(F254)-1)-1,1))),ISNUMBER(VALUE(MID(F254,1+(LEN(F254)-1),1))),VALUE(MID(F254,2,(LEN(F254)-1)-3))&lt;24,VALUE(MID(F254,1+(LEN(F254)-1)-1,2))&lt;60),VALUE(MID(F254,2,(LEN(F254)-1)-3))/24+VALUE(MID(F254,1+(LEN(F254)-1)-1,2))/1440,-1),IF(AND((LEN(F254)-1)&gt;=1,(LEN(F254)-1)&lt;=2,ISNUMBER(VALUE(MID(F254,2,1))),IF((LEN(F254)-1)=2,ISNUMBER(VALUE(MID(F254,3,1))),TRUE),VALUE(MID(F254,2,(LEN(F254)-1)))&lt;24),VALUE(MID(F254,2,(LEN(F254)-1)))/24,-1)),-1)))</x:f>
      </x:c>
      <x:c r="I254" s="71" t="str">
        <x:f>IF(OR(E254="",E254="В"),"",IF(OR(E254=$B$42,E254=$B$43,E254=$B$44,E254=$B$45,E254=$B$46),INDEX($F$42:$F$46,MATCH(E254,$B$42:$B$46,0)),IFERROR(IF(ISNUMBER(SEARCH(":",G254)),IF(AND(OR((LEN(G254)-1)=4,(LEN(G254)-1)=5),MID(G254,0+(LEN(G254)-1)-2,1)=":",ISNUMBER(VALUE(MID(G254,1,1))),IF((LEN(G254)-1)=5,ISNUMBER(VALUE(MID(G254,2,1))),TRUE),ISNUMBER(VALUE(MID(G254,0+(LEN(G254)-1)-1,1))),ISNUMBER(VALUE(MID(G254,0+(LEN(G254)-1),1))),VALUE(MID(G254,1,(LEN(G254)-1)-3))&lt;24,VALUE(MID(G254,0+(LEN(G254)-1)-1,2))&lt;60),VALUE(MID(G254,1,(LEN(G254)-1)-3))/24+VALUE(MID(G254,0+(LEN(G254)-1)-1,2))/1440,-1),IF(AND((LEN(G254)-1)&gt;=1,(LEN(G254)-1)&lt;=2,ISNUMBER(VALUE(MID(G254,1,1))),IF((LEN(G254)-1)=2,ISNUMBER(VALUE(MID(G254,2,1))),TRUE),VALUE(MID(G254,1,(LEN(G254)-1)))&lt;24),VALUE(MID(G254,1,(LEN(G254)-1)))/24,-1)),-1)))</x:f>
      </x:c>
      <x:c r="J254" s="72" t="n">
        <x:f>IF(OR(E254="",E254="В"),0,IF(OR(E254=$B$42,E254=$B$43,E254=$B$44,E254=$B$45,E254=$B$46),INDEX($G$42:$G$46,MATCH(E254,$B$42:$B$46,0)),$D$7))</x:f>
        <x:v>0</x:v>
      </x:c>
      <x:c r="K254" s="73" t="n">
        <x:f>IF(OR(L254="",L254="Выходной"),0,IF(L254="Готово",ROUND(24*MOD(I254-H254,1)-J254/60,10),"Проверить"))</x:f>
        <x:v>0</x:v>
      </x:c>
      <x:c r="L254" s="74" t="str">
        <x:f>IF(E254="","",IF(C254="","Нет дня",IF(E254="В","Выходной",IF(LEN(TRIM($B$22))=0,"Нет имени",IF(COUNTIFS($B$10:$B$33,$B$22)&gt;1,"Повтор имени",IF(OR(E254=$B$42,E254=$B$43,E254=$B$44,E254=$B$45,E254=$B$46),IF(INDEX($I$42:$I$46,MATCH(E254,$B$42:$B$46,0))="Готово","Готово","Проверьте смену"),IF(OR(IFERROR(SEARCH("-",E254),0)=0,IFERROR(SEARCH("-",E254,SEARCH("-",E254)+1),0)&gt;0),"Нет кода",IF(OR(H254&lt;0,I254&lt;0),"Неверное время",IF(H254=I254,"Начало равно концу",IF(NOT(ISNUMBER($D$7)),"Проверьте перерыв",IF(OR($D$7&lt;0,$D$7&lt;&gt;INT($D$7)),"Проверьте перерыв",IF($D$7&gt;=ROUND(MOD(I254-H254,1)*1440,8),"Перерыв не меньше смены","Готово"))))))))))))</x:f>
      </x:c>
      <x:c r="M254" s="3"/>
      <x:c r="N254" s="3"/>
      <x:c r="O254" s="3"/>
      <x:c r="P254" s="3"/>
      <x:c r="Q254" s="3"/>
      <x:c r="R254" s="3"/>
      <x:c r="S254" s="3"/>
      <x:c r="T254" s="3"/>
      <x:c r="U254" s="3"/>
      <x:c r="V254" s="3"/>
      <x:c r="W254" s="3"/>
      <x:c r="X254" s="3"/>
      <x:c r="Y254" s="3"/>
      <x:c r="Z254" s="3"/>
      <x:c r="AA254" s="3"/>
      <x:c r="AB254" s="3"/>
      <x:c r="AC254" s="3"/>
      <x:c r="AD254" s="3"/>
      <x:c r="AE254" s="3"/>
      <x:c r="AF254" s="3"/>
      <x:c r="AG254" s="3"/>
      <x:c r="AH254" s="3"/>
      <x:c r="AI254" s="3"/>
      <x:c r="AJ254" s="3"/>
      <x:c r="AK254" s="3"/>
    </x:row>
    <x:row r="255" ht="30" customHeight="1">
      <x:c r="A255" s="3"/>
      <x:c r="B255" s="69" t="str">
        <x:f>IF($B$22="","",$B$22)</x:f>
      </x:c>
      <x:c r="C255" s="70" t="n">
        <x:f>IF(Q$8="","",Q$8)</x:f>
        <x:v>46340</x:v>
      </x:c>
      <x:c r="D255" s="69" t="str">
        <x:f>IF(Q22="","",Q22)</x:f>
      </x:c>
      <x:c r="E255" s="69" t="str">
        <x:f>IFERROR(UPPER(CONCATENATE("",SUBSTITUTE(CONCATENATE("",SUBSTITUTE(CONCATENATE("",SUBSTITUTE(TRIM(CONCATENATE("",D255))," ","")),"–","-")),"—","-"))),CONCATENATE("",D255))</x:f>
      </x:c>
      <x:c r="F255" s="69" t="str">
        <x:f>IFERROR(LEFT(CONCATENATE("[",E255),SEARCH("-",E255)),"")</x:f>
      </x:c>
      <x:c r="G255" s="69" t="str">
        <x:f>IFERROR(MID(CONCATENATE(E255,"]"),SEARCH("-",E255)+1,32),"")</x:f>
      </x:c>
      <x:c r="H255" s="71" t="str">
        <x:f>IF(OR(E255="",E255="В"),"",IF(OR(E255=$B$42,E255=$B$43,E255=$B$44,E255=$B$45,E255=$B$46),INDEX($E$42:$E$46,MATCH(E255,$B$42:$B$46,0)),IFERROR(IF(ISNUMBER(SEARCH(":",F255)),IF(AND(OR((LEN(F255)-1)=4,(LEN(F255)-1)=5),MID(F255,1+(LEN(F255)-1)-2,1)=":",ISNUMBER(VALUE(MID(F255,2,1))),IF((LEN(F255)-1)=5,ISNUMBER(VALUE(MID(F255,3,1))),TRUE),ISNUMBER(VALUE(MID(F255,1+(LEN(F255)-1)-1,1))),ISNUMBER(VALUE(MID(F255,1+(LEN(F255)-1),1))),VALUE(MID(F255,2,(LEN(F255)-1)-3))&lt;24,VALUE(MID(F255,1+(LEN(F255)-1)-1,2))&lt;60),VALUE(MID(F255,2,(LEN(F255)-1)-3))/24+VALUE(MID(F255,1+(LEN(F255)-1)-1,2))/1440,-1),IF(AND((LEN(F255)-1)&gt;=1,(LEN(F255)-1)&lt;=2,ISNUMBER(VALUE(MID(F255,2,1))),IF((LEN(F255)-1)=2,ISNUMBER(VALUE(MID(F255,3,1))),TRUE),VALUE(MID(F255,2,(LEN(F255)-1)))&lt;24),VALUE(MID(F255,2,(LEN(F255)-1)))/24,-1)),-1)))</x:f>
      </x:c>
      <x:c r="I255" s="71" t="str">
        <x:f>IF(OR(E255="",E255="В"),"",IF(OR(E255=$B$42,E255=$B$43,E255=$B$44,E255=$B$45,E255=$B$46),INDEX($F$42:$F$46,MATCH(E255,$B$42:$B$46,0)),IFERROR(IF(ISNUMBER(SEARCH(":",G255)),IF(AND(OR((LEN(G255)-1)=4,(LEN(G255)-1)=5),MID(G255,0+(LEN(G255)-1)-2,1)=":",ISNUMBER(VALUE(MID(G255,1,1))),IF((LEN(G255)-1)=5,ISNUMBER(VALUE(MID(G255,2,1))),TRUE),ISNUMBER(VALUE(MID(G255,0+(LEN(G255)-1)-1,1))),ISNUMBER(VALUE(MID(G255,0+(LEN(G255)-1),1))),VALUE(MID(G255,1,(LEN(G255)-1)-3))&lt;24,VALUE(MID(G255,0+(LEN(G255)-1)-1,2))&lt;60),VALUE(MID(G255,1,(LEN(G255)-1)-3))/24+VALUE(MID(G255,0+(LEN(G255)-1)-1,2))/1440,-1),IF(AND((LEN(G255)-1)&gt;=1,(LEN(G255)-1)&lt;=2,ISNUMBER(VALUE(MID(G255,1,1))),IF((LEN(G255)-1)=2,ISNUMBER(VALUE(MID(G255,2,1))),TRUE),VALUE(MID(G255,1,(LEN(G255)-1)))&lt;24),VALUE(MID(G255,1,(LEN(G255)-1)))/24,-1)),-1)))</x:f>
      </x:c>
      <x:c r="J255" s="72" t="n">
        <x:f>IF(OR(E255="",E255="В"),0,IF(OR(E255=$B$42,E255=$B$43,E255=$B$44,E255=$B$45,E255=$B$46),INDEX($G$42:$G$46,MATCH(E255,$B$42:$B$46,0)),$D$7))</x:f>
        <x:v>0</x:v>
      </x:c>
      <x:c r="K255" s="73" t="n">
        <x:f>IF(OR(L255="",L255="Выходной"),0,IF(L255="Готово",ROUND(24*MOD(I255-H255,1)-J255/60,10),"Проверить"))</x:f>
        <x:v>0</x:v>
      </x:c>
      <x:c r="L255" s="74" t="str">
        <x:f>IF(E255="","",IF(C255="","Нет дня",IF(E255="В","Выходной",IF(LEN(TRIM($B$22))=0,"Нет имени",IF(COUNTIFS($B$10:$B$33,$B$22)&gt;1,"Повтор имени",IF(OR(E255=$B$42,E255=$B$43,E255=$B$44,E255=$B$45,E255=$B$46),IF(INDEX($I$42:$I$46,MATCH(E255,$B$42:$B$46,0))="Готово","Готово","Проверьте смену"),IF(OR(IFERROR(SEARCH("-",E255),0)=0,IFERROR(SEARCH("-",E255,SEARCH("-",E255)+1),0)&gt;0),"Нет кода",IF(OR(H255&lt;0,I255&lt;0),"Неверное время",IF(H255=I255,"Начало равно концу",IF(NOT(ISNUMBER($D$7)),"Проверьте перерыв",IF(OR($D$7&lt;0,$D$7&lt;&gt;INT($D$7)),"Проверьте перерыв",IF($D$7&gt;=ROUND(MOD(I255-H255,1)*1440,8),"Перерыв не меньше смены","Готово"))))))))))))</x:f>
      </x:c>
      <x:c r="M255" s="3"/>
      <x:c r="N255" s="3"/>
      <x:c r="O255" s="3"/>
      <x:c r="P255" s="3"/>
      <x:c r="Q255" s="3"/>
      <x:c r="R255" s="3"/>
      <x:c r="S255" s="3"/>
      <x:c r="T255" s="3"/>
      <x:c r="U255" s="3"/>
      <x:c r="V255" s="3"/>
      <x:c r="W255" s="3"/>
      <x:c r="X255" s="3"/>
      <x:c r="Y255" s="3"/>
      <x:c r="Z255" s="3"/>
      <x:c r="AA255" s="3"/>
      <x:c r="AB255" s="3"/>
      <x:c r="AC255" s="3"/>
      <x:c r="AD255" s="3"/>
      <x:c r="AE255" s="3"/>
      <x:c r="AF255" s="3"/>
      <x:c r="AG255" s="3"/>
      <x:c r="AH255" s="3"/>
      <x:c r="AI255" s="3"/>
      <x:c r="AJ255" s="3"/>
      <x:c r="AK255" s="3"/>
    </x:row>
    <x:row r="256" ht="30" customHeight="1">
      <x:c r="A256" s="3"/>
      <x:c r="B256" s="69" t="str">
        <x:f>IF($B$22="","",$B$22)</x:f>
      </x:c>
      <x:c r="C256" s="70" t="n">
        <x:f>IF(R$8="","",R$8)</x:f>
        <x:v>46341</x:v>
      </x:c>
      <x:c r="D256" s="69" t="str">
        <x:f>IF(R22="","",R22)</x:f>
      </x:c>
      <x:c r="E256" s="69" t="str">
        <x:f>IFERROR(UPPER(CONCATENATE("",SUBSTITUTE(CONCATENATE("",SUBSTITUTE(CONCATENATE("",SUBSTITUTE(TRIM(CONCATENATE("",D256))," ","")),"–","-")),"—","-"))),CONCATENATE("",D256))</x:f>
      </x:c>
      <x:c r="F256" s="69" t="str">
        <x:f>IFERROR(LEFT(CONCATENATE("[",E256),SEARCH("-",E256)),"")</x:f>
      </x:c>
      <x:c r="G256" s="69" t="str">
        <x:f>IFERROR(MID(CONCATENATE(E256,"]"),SEARCH("-",E256)+1,32),"")</x:f>
      </x:c>
      <x:c r="H256" s="71" t="str">
        <x:f>IF(OR(E256="",E256="В"),"",IF(OR(E256=$B$42,E256=$B$43,E256=$B$44,E256=$B$45,E256=$B$46),INDEX($E$42:$E$46,MATCH(E256,$B$42:$B$46,0)),IFERROR(IF(ISNUMBER(SEARCH(":",F256)),IF(AND(OR((LEN(F256)-1)=4,(LEN(F256)-1)=5),MID(F256,1+(LEN(F256)-1)-2,1)=":",ISNUMBER(VALUE(MID(F256,2,1))),IF((LEN(F256)-1)=5,ISNUMBER(VALUE(MID(F256,3,1))),TRUE),ISNUMBER(VALUE(MID(F256,1+(LEN(F256)-1)-1,1))),ISNUMBER(VALUE(MID(F256,1+(LEN(F256)-1),1))),VALUE(MID(F256,2,(LEN(F256)-1)-3))&lt;24,VALUE(MID(F256,1+(LEN(F256)-1)-1,2))&lt;60),VALUE(MID(F256,2,(LEN(F256)-1)-3))/24+VALUE(MID(F256,1+(LEN(F256)-1)-1,2))/1440,-1),IF(AND((LEN(F256)-1)&gt;=1,(LEN(F256)-1)&lt;=2,ISNUMBER(VALUE(MID(F256,2,1))),IF((LEN(F256)-1)=2,ISNUMBER(VALUE(MID(F256,3,1))),TRUE),VALUE(MID(F256,2,(LEN(F256)-1)))&lt;24),VALUE(MID(F256,2,(LEN(F256)-1)))/24,-1)),-1)))</x:f>
      </x:c>
      <x:c r="I256" s="71" t="str">
        <x:f>IF(OR(E256="",E256="В"),"",IF(OR(E256=$B$42,E256=$B$43,E256=$B$44,E256=$B$45,E256=$B$46),INDEX($F$42:$F$46,MATCH(E256,$B$42:$B$46,0)),IFERROR(IF(ISNUMBER(SEARCH(":",G256)),IF(AND(OR((LEN(G256)-1)=4,(LEN(G256)-1)=5),MID(G256,0+(LEN(G256)-1)-2,1)=":",ISNUMBER(VALUE(MID(G256,1,1))),IF((LEN(G256)-1)=5,ISNUMBER(VALUE(MID(G256,2,1))),TRUE),ISNUMBER(VALUE(MID(G256,0+(LEN(G256)-1)-1,1))),ISNUMBER(VALUE(MID(G256,0+(LEN(G256)-1),1))),VALUE(MID(G256,1,(LEN(G256)-1)-3))&lt;24,VALUE(MID(G256,0+(LEN(G256)-1)-1,2))&lt;60),VALUE(MID(G256,1,(LEN(G256)-1)-3))/24+VALUE(MID(G256,0+(LEN(G256)-1)-1,2))/1440,-1),IF(AND((LEN(G256)-1)&gt;=1,(LEN(G256)-1)&lt;=2,ISNUMBER(VALUE(MID(G256,1,1))),IF((LEN(G256)-1)=2,ISNUMBER(VALUE(MID(G256,2,1))),TRUE),VALUE(MID(G256,1,(LEN(G256)-1)))&lt;24),VALUE(MID(G256,1,(LEN(G256)-1)))/24,-1)),-1)))</x:f>
      </x:c>
      <x:c r="J256" s="72" t="n">
        <x:f>IF(OR(E256="",E256="В"),0,IF(OR(E256=$B$42,E256=$B$43,E256=$B$44,E256=$B$45,E256=$B$46),INDEX($G$42:$G$46,MATCH(E256,$B$42:$B$46,0)),$D$7))</x:f>
        <x:v>0</x:v>
      </x:c>
      <x:c r="K256" s="73" t="n">
        <x:f>IF(OR(L256="",L256="Выходной"),0,IF(L256="Готово",ROUND(24*MOD(I256-H256,1)-J256/60,10),"Проверить"))</x:f>
        <x:v>0</x:v>
      </x:c>
      <x:c r="L256" s="74" t="str">
        <x:f>IF(E256="","",IF(C256="","Нет дня",IF(E256="В","Выходной",IF(LEN(TRIM($B$22))=0,"Нет имени",IF(COUNTIFS($B$10:$B$33,$B$22)&gt;1,"Повтор имени",IF(OR(E256=$B$42,E256=$B$43,E256=$B$44,E256=$B$45,E256=$B$46),IF(INDEX($I$42:$I$46,MATCH(E256,$B$42:$B$46,0))="Готово","Готово","Проверьте смену"),IF(OR(IFERROR(SEARCH("-",E256),0)=0,IFERROR(SEARCH("-",E256,SEARCH("-",E256)+1),0)&gt;0),"Нет кода",IF(OR(H256&lt;0,I256&lt;0),"Неверное время",IF(H256=I256,"Начало равно концу",IF(NOT(ISNUMBER($D$7)),"Проверьте перерыв",IF(OR($D$7&lt;0,$D$7&lt;&gt;INT($D$7)),"Проверьте перерыв",IF($D$7&gt;=ROUND(MOD(I256-H256,1)*1440,8),"Перерыв не меньше смены","Готово"))))))))))))</x:f>
      </x:c>
      <x:c r="M256" s="3"/>
      <x:c r="N256" s="3"/>
      <x:c r="O256" s="3"/>
      <x:c r="P256" s="3"/>
      <x:c r="Q256" s="3"/>
      <x:c r="R256" s="3"/>
      <x:c r="S256" s="3"/>
      <x:c r="T256" s="3"/>
      <x:c r="U256" s="3"/>
      <x:c r="V256" s="3"/>
      <x:c r="W256" s="3"/>
      <x:c r="X256" s="3"/>
      <x:c r="Y256" s="3"/>
      <x:c r="Z256" s="3"/>
      <x:c r="AA256" s="3"/>
      <x:c r="AB256" s="3"/>
      <x:c r="AC256" s="3"/>
      <x:c r="AD256" s="3"/>
      <x:c r="AE256" s="3"/>
      <x:c r="AF256" s="3"/>
      <x:c r="AG256" s="3"/>
      <x:c r="AH256" s="3"/>
      <x:c r="AI256" s="3"/>
      <x:c r="AJ256" s="3"/>
      <x:c r="AK256" s="3"/>
    </x:row>
    <x:row r="257" ht="30" customHeight="1">
      <x:c r="A257" s="3"/>
      <x:c r="B257" s="69" t="str">
        <x:f>IF($B$22="","",$B$22)</x:f>
      </x:c>
      <x:c r="C257" s="70" t="n">
        <x:f>IF(S$8="","",S$8)</x:f>
        <x:v>46342</x:v>
      </x:c>
      <x:c r="D257" s="69" t="str">
        <x:f>IF(S22="","",S22)</x:f>
      </x:c>
      <x:c r="E257" s="69" t="str">
        <x:f>IFERROR(UPPER(CONCATENATE("",SUBSTITUTE(CONCATENATE("",SUBSTITUTE(CONCATENATE("",SUBSTITUTE(TRIM(CONCATENATE("",D257))," ","")),"–","-")),"—","-"))),CONCATENATE("",D257))</x:f>
      </x:c>
      <x:c r="F257" s="69" t="str">
        <x:f>IFERROR(LEFT(CONCATENATE("[",E257),SEARCH("-",E257)),"")</x:f>
      </x:c>
      <x:c r="G257" s="69" t="str">
        <x:f>IFERROR(MID(CONCATENATE(E257,"]"),SEARCH("-",E257)+1,32),"")</x:f>
      </x:c>
      <x:c r="H257" s="71" t="str">
        <x:f>IF(OR(E257="",E257="В"),"",IF(OR(E257=$B$42,E257=$B$43,E257=$B$44,E257=$B$45,E257=$B$46),INDEX($E$42:$E$46,MATCH(E257,$B$42:$B$46,0)),IFERROR(IF(ISNUMBER(SEARCH(":",F257)),IF(AND(OR((LEN(F257)-1)=4,(LEN(F257)-1)=5),MID(F257,1+(LEN(F257)-1)-2,1)=":",ISNUMBER(VALUE(MID(F257,2,1))),IF((LEN(F257)-1)=5,ISNUMBER(VALUE(MID(F257,3,1))),TRUE),ISNUMBER(VALUE(MID(F257,1+(LEN(F257)-1)-1,1))),ISNUMBER(VALUE(MID(F257,1+(LEN(F257)-1),1))),VALUE(MID(F257,2,(LEN(F257)-1)-3))&lt;24,VALUE(MID(F257,1+(LEN(F257)-1)-1,2))&lt;60),VALUE(MID(F257,2,(LEN(F257)-1)-3))/24+VALUE(MID(F257,1+(LEN(F257)-1)-1,2))/1440,-1),IF(AND((LEN(F257)-1)&gt;=1,(LEN(F257)-1)&lt;=2,ISNUMBER(VALUE(MID(F257,2,1))),IF((LEN(F257)-1)=2,ISNUMBER(VALUE(MID(F257,3,1))),TRUE),VALUE(MID(F257,2,(LEN(F257)-1)))&lt;24),VALUE(MID(F257,2,(LEN(F257)-1)))/24,-1)),-1)))</x:f>
      </x:c>
      <x:c r="I257" s="71" t="str">
        <x:f>IF(OR(E257="",E257="В"),"",IF(OR(E257=$B$42,E257=$B$43,E257=$B$44,E257=$B$45,E257=$B$46),INDEX($F$42:$F$46,MATCH(E257,$B$42:$B$46,0)),IFERROR(IF(ISNUMBER(SEARCH(":",G257)),IF(AND(OR((LEN(G257)-1)=4,(LEN(G257)-1)=5),MID(G257,0+(LEN(G257)-1)-2,1)=":",ISNUMBER(VALUE(MID(G257,1,1))),IF((LEN(G257)-1)=5,ISNUMBER(VALUE(MID(G257,2,1))),TRUE),ISNUMBER(VALUE(MID(G257,0+(LEN(G257)-1)-1,1))),ISNUMBER(VALUE(MID(G257,0+(LEN(G257)-1),1))),VALUE(MID(G257,1,(LEN(G257)-1)-3))&lt;24,VALUE(MID(G257,0+(LEN(G257)-1)-1,2))&lt;60),VALUE(MID(G257,1,(LEN(G257)-1)-3))/24+VALUE(MID(G257,0+(LEN(G257)-1)-1,2))/1440,-1),IF(AND((LEN(G257)-1)&gt;=1,(LEN(G257)-1)&lt;=2,ISNUMBER(VALUE(MID(G257,1,1))),IF((LEN(G257)-1)=2,ISNUMBER(VALUE(MID(G257,2,1))),TRUE),VALUE(MID(G257,1,(LEN(G257)-1)))&lt;24),VALUE(MID(G257,1,(LEN(G257)-1)))/24,-1)),-1)))</x:f>
      </x:c>
      <x:c r="J257" s="72" t="n">
        <x:f>IF(OR(E257="",E257="В"),0,IF(OR(E257=$B$42,E257=$B$43,E257=$B$44,E257=$B$45,E257=$B$46),INDEX($G$42:$G$46,MATCH(E257,$B$42:$B$46,0)),$D$7))</x:f>
        <x:v>0</x:v>
      </x:c>
      <x:c r="K257" s="73" t="n">
        <x:f>IF(OR(L257="",L257="Выходной"),0,IF(L257="Готово",ROUND(24*MOD(I257-H257,1)-J257/60,10),"Проверить"))</x:f>
        <x:v>0</x:v>
      </x:c>
      <x:c r="L257" s="74" t="str">
        <x:f>IF(E257="","",IF(C257="","Нет дня",IF(E257="В","Выходной",IF(LEN(TRIM($B$22))=0,"Нет имени",IF(COUNTIFS($B$10:$B$33,$B$22)&gt;1,"Повтор имени",IF(OR(E257=$B$42,E257=$B$43,E257=$B$44,E257=$B$45,E257=$B$46),IF(INDEX($I$42:$I$46,MATCH(E257,$B$42:$B$46,0))="Готово","Готово","Проверьте смену"),IF(OR(IFERROR(SEARCH("-",E257),0)=0,IFERROR(SEARCH("-",E257,SEARCH("-",E257)+1),0)&gt;0),"Нет кода",IF(OR(H257&lt;0,I257&lt;0),"Неверное время",IF(H257=I257,"Начало равно концу",IF(NOT(ISNUMBER($D$7)),"Проверьте перерыв",IF(OR($D$7&lt;0,$D$7&lt;&gt;INT($D$7)),"Проверьте перерыв",IF($D$7&gt;=ROUND(MOD(I257-H257,1)*1440,8),"Перерыв не меньше смены","Готово"))))))))))))</x:f>
      </x:c>
      <x:c r="M257" s="3"/>
      <x:c r="N257" s="3"/>
      <x:c r="O257" s="3"/>
      <x:c r="P257" s="3"/>
      <x:c r="Q257" s="3"/>
      <x:c r="R257" s="3"/>
      <x:c r="S257" s="3"/>
      <x:c r="T257" s="3"/>
      <x:c r="U257" s="3"/>
      <x:c r="V257" s="3"/>
      <x:c r="W257" s="3"/>
      <x:c r="X257" s="3"/>
      <x:c r="Y257" s="3"/>
      <x:c r="Z257" s="3"/>
      <x:c r="AA257" s="3"/>
      <x:c r="AB257" s="3"/>
      <x:c r="AC257" s="3"/>
      <x:c r="AD257" s="3"/>
      <x:c r="AE257" s="3"/>
      <x:c r="AF257" s="3"/>
      <x:c r="AG257" s="3"/>
      <x:c r="AH257" s="3"/>
      <x:c r="AI257" s="3"/>
      <x:c r="AJ257" s="3"/>
      <x:c r="AK257" s="3"/>
    </x:row>
    <x:row r="258" ht="30" customHeight="1">
      <x:c r="A258" s="3"/>
      <x:c r="B258" s="69" t="str">
        <x:f>IF($B$22="","",$B$22)</x:f>
      </x:c>
      <x:c r="C258" s="70" t="n">
        <x:f>IF(T$8="","",T$8)</x:f>
        <x:v>46343</x:v>
      </x:c>
      <x:c r="D258" s="69" t="str">
        <x:f>IF(T22="","",T22)</x:f>
      </x:c>
      <x:c r="E258" s="69" t="str">
        <x:f>IFERROR(UPPER(CONCATENATE("",SUBSTITUTE(CONCATENATE("",SUBSTITUTE(CONCATENATE("",SUBSTITUTE(TRIM(CONCATENATE("",D258))," ","")),"–","-")),"—","-"))),CONCATENATE("",D258))</x:f>
      </x:c>
      <x:c r="F258" s="69" t="str">
        <x:f>IFERROR(LEFT(CONCATENATE("[",E258),SEARCH("-",E258)),"")</x:f>
      </x:c>
      <x:c r="G258" s="69" t="str">
        <x:f>IFERROR(MID(CONCATENATE(E258,"]"),SEARCH("-",E258)+1,32),"")</x:f>
      </x:c>
      <x:c r="H258" s="71" t="str">
        <x:f>IF(OR(E258="",E258="В"),"",IF(OR(E258=$B$42,E258=$B$43,E258=$B$44,E258=$B$45,E258=$B$46),INDEX($E$42:$E$46,MATCH(E258,$B$42:$B$46,0)),IFERROR(IF(ISNUMBER(SEARCH(":",F258)),IF(AND(OR((LEN(F258)-1)=4,(LEN(F258)-1)=5),MID(F258,1+(LEN(F258)-1)-2,1)=":",ISNUMBER(VALUE(MID(F258,2,1))),IF((LEN(F258)-1)=5,ISNUMBER(VALUE(MID(F258,3,1))),TRUE),ISNUMBER(VALUE(MID(F258,1+(LEN(F258)-1)-1,1))),ISNUMBER(VALUE(MID(F258,1+(LEN(F258)-1),1))),VALUE(MID(F258,2,(LEN(F258)-1)-3))&lt;24,VALUE(MID(F258,1+(LEN(F258)-1)-1,2))&lt;60),VALUE(MID(F258,2,(LEN(F258)-1)-3))/24+VALUE(MID(F258,1+(LEN(F258)-1)-1,2))/1440,-1),IF(AND((LEN(F258)-1)&gt;=1,(LEN(F258)-1)&lt;=2,ISNUMBER(VALUE(MID(F258,2,1))),IF((LEN(F258)-1)=2,ISNUMBER(VALUE(MID(F258,3,1))),TRUE),VALUE(MID(F258,2,(LEN(F258)-1)))&lt;24),VALUE(MID(F258,2,(LEN(F258)-1)))/24,-1)),-1)))</x:f>
      </x:c>
      <x:c r="I258" s="71" t="str">
        <x:f>IF(OR(E258="",E258="В"),"",IF(OR(E258=$B$42,E258=$B$43,E258=$B$44,E258=$B$45,E258=$B$46),INDEX($F$42:$F$46,MATCH(E258,$B$42:$B$46,0)),IFERROR(IF(ISNUMBER(SEARCH(":",G258)),IF(AND(OR((LEN(G258)-1)=4,(LEN(G258)-1)=5),MID(G258,0+(LEN(G258)-1)-2,1)=":",ISNUMBER(VALUE(MID(G258,1,1))),IF((LEN(G258)-1)=5,ISNUMBER(VALUE(MID(G258,2,1))),TRUE),ISNUMBER(VALUE(MID(G258,0+(LEN(G258)-1)-1,1))),ISNUMBER(VALUE(MID(G258,0+(LEN(G258)-1),1))),VALUE(MID(G258,1,(LEN(G258)-1)-3))&lt;24,VALUE(MID(G258,0+(LEN(G258)-1)-1,2))&lt;60),VALUE(MID(G258,1,(LEN(G258)-1)-3))/24+VALUE(MID(G258,0+(LEN(G258)-1)-1,2))/1440,-1),IF(AND((LEN(G258)-1)&gt;=1,(LEN(G258)-1)&lt;=2,ISNUMBER(VALUE(MID(G258,1,1))),IF((LEN(G258)-1)=2,ISNUMBER(VALUE(MID(G258,2,1))),TRUE),VALUE(MID(G258,1,(LEN(G258)-1)))&lt;24),VALUE(MID(G258,1,(LEN(G258)-1)))/24,-1)),-1)))</x:f>
      </x:c>
      <x:c r="J258" s="72" t="n">
        <x:f>IF(OR(E258="",E258="В"),0,IF(OR(E258=$B$42,E258=$B$43,E258=$B$44,E258=$B$45,E258=$B$46),INDEX($G$42:$G$46,MATCH(E258,$B$42:$B$46,0)),$D$7))</x:f>
        <x:v>0</x:v>
      </x:c>
      <x:c r="K258" s="73" t="n">
        <x:f>IF(OR(L258="",L258="Выходной"),0,IF(L258="Готово",ROUND(24*MOD(I258-H258,1)-J258/60,10),"Проверить"))</x:f>
        <x:v>0</x:v>
      </x:c>
      <x:c r="L258" s="74" t="str">
        <x:f>IF(E258="","",IF(C258="","Нет дня",IF(E258="В","Выходной",IF(LEN(TRIM($B$22))=0,"Нет имени",IF(COUNTIFS($B$10:$B$33,$B$22)&gt;1,"Повтор имени",IF(OR(E258=$B$42,E258=$B$43,E258=$B$44,E258=$B$45,E258=$B$46),IF(INDEX($I$42:$I$46,MATCH(E258,$B$42:$B$46,0))="Готово","Готово","Проверьте смену"),IF(OR(IFERROR(SEARCH("-",E258),0)=0,IFERROR(SEARCH("-",E258,SEARCH("-",E258)+1),0)&gt;0),"Нет кода",IF(OR(H258&lt;0,I258&lt;0),"Неверное время",IF(H258=I258,"Начало равно концу",IF(NOT(ISNUMBER($D$7)),"Проверьте перерыв",IF(OR($D$7&lt;0,$D$7&lt;&gt;INT($D$7)),"Проверьте перерыв",IF($D$7&gt;=ROUND(MOD(I258-H258,1)*1440,8),"Перерыв не меньше смены","Готово"))))))))))))</x:f>
      </x:c>
      <x:c r="M258" s="3"/>
      <x:c r="N258" s="3"/>
      <x:c r="O258" s="3"/>
      <x:c r="P258" s="3"/>
      <x:c r="Q258" s="3"/>
      <x:c r="R258" s="3"/>
      <x:c r="S258" s="3"/>
      <x:c r="T258" s="3"/>
      <x:c r="U258" s="3"/>
      <x:c r="V258" s="3"/>
      <x:c r="W258" s="3"/>
      <x:c r="X258" s="3"/>
      <x:c r="Y258" s="3"/>
      <x:c r="Z258" s="3"/>
      <x:c r="AA258" s="3"/>
      <x:c r="AB258" s="3"/>
      <x:c r="AC258" s="3"/>
      <x:c r="AD258" s="3"/>
      <x:c r="AE258" s="3"/>
      <x:c r="AF258" s="3"/>
      <x:c r="AG258" s="3"/>
      <x:c r="AH258" s="3"/>
      <x:c r="AI258" s="3"/>
      <x:c r="AJ258" s="3"/>
      <x:c r="AK258" s="3"/>
    </x:row>
    <x:row r="259" ht="30" customHeight="1">
      <x:c r="A259" s="3"/>
      <x:c r="B259" s="69" t="str">
        <x:f>IF($B$22="","",$B$22)</x:f>
      </x:c>
      <x:c r="C259" s="70" t="n">
        <x:f>IF(U$8="","",U$8)</x:f>
        <x:v>46344</x:v>
      </x:c>
      <x:c r="D259" s="69" t="str">
        <x:f>IF(U22="","",U22)</x:f>
      </x:c>
      <x:c r="E259" s="69" t="str">
        <x:f>IFERROR(UPPER(CONCATENATE("",SUBSTITUTE(CONCATENATE("",SUBSTITUTE(CONCATENATE("",SUBSTITUTE(TRIM(CONCATENATE("",D259))," ","")),"–","-")),"—","-"))),CONCATENATE("",D259))</x:f>
      </x:c>
      <x:c r="F259" s="69" t="str">
        <x:f>IFERROR(LEFT(CONCATENATE("[",E259),SEARCH("-",E259)),"")</x:f>
      </x:c>
      <x:c r="G259" s="69" t="str">
        <x:f>IFERROR(MID(CONCATENATE(E259,"]"),SEARCH("-",E259)+1,32),"")</x:f>
      </x:c>
      <x:c r="H259" s="71" t="str">
        <x:f>IF(OR(E259="",E259="В"),"",IF(OR(E259=$B$42,E259=$B$43,E259=$B$44,E259=$B$45,E259=$B$46),INDEX($E$42:$E$46,MATCH(E259,$B$42:$B$46,0)),IFERROR(IF(ISNUMBER(SEARCH(":",F259)),IF(AND(OR((LEN(F259)-1)=4,(LEN(F259)-1)=5),MID(F259,1+(LEN(F259)-1)-2,1)=":",ISNUMBER(VALUE(MID(F259,2,1))),IF((LEN(F259)-1)=5,ISNUMBER(VALUE(MID(F259,3,1))),TRUE),ISNUMBER(VALUE(MID(F259,1+(LEN(F259)-1)-1,1))),ISNUMBER(VALUE(MID(F259,1+(LEN(F259)-1),1))),VALUE(MID(F259,2,(LEN(F259)-1)-3))&lt;24,VALUE(MID(F259,1+(LEN(F259)-1)-1,2))&lt;60),VALUE(MID(F259,2,(LEN(F259)-1)-3))/24+VALUE(MID(F259,1+(LEN(F259)-1)-1,2))/1440,-1),IF(AND((LEN(F259)-1)&gt;=1,(LEN(F259)-1)&lt;=2,ISNUMBER(VALUE(MID(F259,2,1))),IF((LEN(F259)-1)=2,ISNUMBER(VALUE(MID(F259,3,1))),TRUE),VALUE(MID(F259,2,(LEN(F259)-1)))&lt;24),VALUE(MID(F259,2,(LEN(F259)-1)))/24,-1)),-1)))</x:f>
      </x:c>
      <x:c r="I259" s="71" t="str">
        <x:f>IF(OR(E259="",E259="В"),"",IF(OR(E259=$B$42,E259=$B$43,E259=$B$44,E259=$B$45,E259=$B$46),INDEX($F$42:$F$46,MATCH(E259,$B$42:$B$46,0)),IFERROR(IF(ISNUMBER(SEARCH(":",G259)),IF(AND(OR((LEN(G259)-1)=4,(LEN(G259)-1)=5),MID(G259,0+(LEN(G259)-1)-2,1)=":",ISNUMBER(VALUE(MID(G259,1,1))),IF((LEN(G259)-1)=5,ISNUMBER(VALUE(MID(G259,2,1))),TRUE),ISNUMBER(VALUE(MID(G259,0+(LEN(G259)-1)-1,1))),ISNUMBER(VALUE(MID(G259,0+(LEN(G259)-1),1))),VALUE(MID(G259,1,(LEN(G259)-1)-3))&lt;24,VALUE(MID(G259,0+(LEN(G259)-1)-1,2))&lt;60),VALUE(MID(G259,1,(LEN(G259)-1)-3))/24+VALUE(MID(G259,0+(LEN(G259)-1)-1,2))/1440,-1),IF(AND((LEN(G259)-1)&gt;=1,(LEN(G259)-1)&lt;=2,ISNUMBER(VALUE(MID(G259,1,1))),IF((LEN(G259)-1)=2,ISNUMBER(VALUE(MID(G259,2,1))),TRUE),VALUE(MID(G259,1,(LEN(G259)-1)))&lt;24),VALUE(MID(G259,1,(LEN(G259)-1)))/24,-1)),-1)))</x:f>
      </x:c>
      <x:c r="J259" s="72" t="n">
        <x:f>IF(OR(E259="",E259="В"),0,IF(OR(E259=$B$42,E259=$B$43,E259=$B$44,E259=$B$45,E259=$B$46),INDEX($G$42:$G$46,MATCH(E259,$B$42:$B$46,0)),$D$7))</x:f>
        <x:v>0</x:v>
      </x:c>
      <x:c r="K259" s="73" t="n">
        <x:f>IF(OR(L259="",L259="Выходной"),0,IF(L259="Готово",ROUND(24*MOD(I259-H259,1)-J259/60,10),"Проверить"))</x:f>
        <x:v>0</x:v>
      </x:c>
      <x:c r="L259" s="74" t="str">
        <x:f>IF(E259="","",IF(C259="","Нет дня",IF(E259="В","Выходной",IF(LEN(TRIM($B$22))=0,"Нет имени",IF(COUNTIFS($B$10:$B$33,$B$22)&gt;1,"Повтор имени",IF(OR(E259=$B$42,E259=$B$43,E259=$B$44,E259=$B$45,E259=$B$46),IF(INDEX($I$42:$I$46,MATCH(E259,$B$42:$B$46,0))="Готово","Готово","Проверьте смену"),IF(OR(IFERROR(SEARCH("-",E259),0)=0,IFERROR(SEARCH("-",E259,SEARCH("-",E259)+1),0)&gt;0),"Нет кода",IF(OR(H259&lt;0,I259&lt;0),"Неверное время",IF(H259=I259,"Начало равно концу",IF(NOT(ISNUMBER($D$7)),"Проверьте перерыв",IF(OR($D$7&lt;0,$D$7&lt;&gt;INT($D$7)),"Проверьте перерыв",IF($D$7&gt;=ROUND(MOD(I259-H259,1)*1440,8),"Перерыв не меньше смены","Готово"))))))))))))</x:f>
      </x:c>
      <x:c r="M259" s="3"/>
      <x:c r="N259" s="3"/>
      <x:c r="O259" s="3"/>
      <x:c r="P259" s="3"/>
      <x:c r="Q259" s="3"/>
      <x:c r="R259" s="3"/>
      <x:c r="S259" s="3"/>
      <x:c r="T259" s="3"/>
      <x:c r="U259" s="3"/>
      <x:c r="V259" s="3"/>
      <x:c r="W259" s="3"/>
      <x:c r="X259" s="3"/>
      <x:c r="Y259" s="3"/>
      <x:c r="Z259" s="3"/>
      <x:c r="AA259" s="3"/>
      <x:c r="AB259" s="3"/>
      <x:c r="AC259" s="3"/>
      <x:c r="AD259" s="3"/>
      <x:c r="AE259" s="3"/>
      <x:c r="AF259" s="3"/>
      <x:c r="AG259" s="3"/>
      <x:c r="AH259" s="3"/>
      <x:c r="AI259" s="3"/>
      <x:c r="AJ259" s="3"/>
      <x:c r="AK259" s="3"/>
    </x:row>
    <x:row r="260" ht="30" customHeight="1">
      <x:c r="A260" s="3"/>
      <x:c r="B260" s="69" t="str">
        <x:f>IF($B$22="","",$B$22)</x:f>
      </x:c>
      <x:c r="C260" s="70" t="n">
        <x:f>IF(V$8="","",V$8)</x:f>
        <x:v>46345</x:v>
      </x:c>
      <x:c r="D260" s="69" t="str">
        <x:f>IF(V22="","",V22)</x:f>
      </x:c>
      <x:c r="E260" s="69" t="str">
        <x:f>IFERROR(UPPER(CONCATENATE("",SUBSTITUTE(CONCATENATE("",SUBSTITUTE(CONCATENATE("",SUBSTITUTE(TRIM(CONCATENATE("",D260))," ","")),"–","-")),"—","-"))),CONCATENATE("",D260))</x:f>
      </x:c>
      <x:c r="F260" s="69" t="str">
        <x:f>IFERROR(LEFT(CONCATENATE("[",E260),SEARCH("-",E260)),"")</x:f>
      </x:c>
      <x:c r="G260" s="69" t="str">
        <x:f>IFERROR(MID(CONCATENATE(E260,"]"),SEARCH("-",E260)+1,32),"")</x:f>
      </x:c>
      <x:c r="H260" s="71" t="str">
        <x:f>IF(OR(E260="",E260="В"),"",IF(OR(E260=$B$42,E260=$B$43,E260=$B$44,E260=$B$45,E260=$B$46),INDEX($E$42:$E$46,MATCH(E260,$B$42:$B$46,0)),IFERROR(IF(ISNUMBER(SEARCH(":",F260)),IF(AND(OR((LEN(F260)-1)=4,(LEN(F260)-1)=5),MID(F260,1+(LEN(F260)-1)-2,1)=":",ISNUMBER(VALUE(MID(F260,2,1))),IF((LEN(F260)-1)=5,ISNUMBER(VALUE(MID(F260,3,1))),TRUE),ISNUMBER(VALUE(MID(F260,1+(LEN(F260)-1)-1,1))),ISNUMBER(VALUE(MID(F260,1+(LEN(F260)-1),1))),VALUE(MID(F260,2,(LEN(F260)-1)-3))&lt;24,VALUE(MID(F260,1+(LEN(F260)-1)-1,2))&lt;60),VALUE(MID(F260,2,(LEN(F260)-1)-3))/24+VALUE(MID(F260,1+(LEN(F260)-1)-1,2))/1440,-1),IF(AND((LEN(F260)-1)&gt;=1,(LEN(F260)-1)&lt;=2,ISNUMBER(VALUE(MID(F260,2,1))),IF((LEN(F260)-1)=2,ISNUMBER(VALUE(MID(F260,3,1))),TRUE),VALUE(MID(F260,2,(LEN(F260)-1)))&lt;24),VALUE(MID(F260,2,(LEN(F260)-1)))/24,-1)),-1)))</x:f>
      </x:c>
      <x:c r="I260" s="71" t="str">
        <x:f>IF(OR(E260="",E260="В"),"",IF(OR(E260=$B$42,E260=$B$43,E260=$B$44,E260=$B$45,E260=$B$46),INDEX($F$42:$F$46,MATCH(E260,$B$42:$B$46,0)),IFERROR(IF(ISNUMBER(SEARCH(":",G260)),IF(AND(OR((LEN(G260)-1)=4,(LEN(G260)-1)=5),MID(G260,0+(LEN(G260)-1)-2,1)=":",ISNUMBER(VALUE(MID(G260,1,1))),IF((LEN(G260)-1)=5,ISNUMBER(VALUE(MID(G260,2,1))),TRUE),ISNUMBER(VALUE(MID(G260,0+(LEN(G260)-1)-1,1))),ISNUMBER(VALUE(MID(G260,0+(LEN(G260)-1),1))),VALUE(MID(G260,1,(LEN(G260)-1)-3))&lt;24,VALUE(MID(G260,0+(LEN(G260)-1)-1,2))&lt;60),VALUE(MID(G260,1,(LEN(G260)-1)-3))/24+VALUE(MID(G260,0+(LEN(G260)-1)-1,2))/1440,-1),IF(AND((LEN(G260)-1)&gt;=1,(LEN(G260)-1)&lt;=2,ISNUMBER(VALUE(MID(G260,1,1))),IF((LEN(G260)-1)=2,ISNUMBER(VALUE(MID(G260,2,1))),TRUE),VALUE(MID(G260,1,(LEN(G260)-1)))&lt;24),VALUE(MID(G260,1,(LEN(G260)-1)))/24,-1)),-1)))</x:f>
      </x:c>
      <x:c r="J260" s="72" t="n">
        <x:f>IF(OR(E260="",E260="В"),0,IF(OR(E260=$B$42,E260=$B$43,E260=$B$44,E260=$B$45,E260=$B$46),INDEX($G$42:$G$46,MATCH(E260,$B$42:$B$46,0)),$D$7))</x:f>
        <x:v>0</x:v>
      </x:c>
      <x:c r="K260" s="73" t="n">
        <x:f>IF(OR(L260="",L260="Выходной"),0,IF(L260="Готово",ROUND(24*MOD(I260-H260,1)-J260/60,10),"Проверить"))</x:f>
        <x:v>0</x:v>
      </x:c>
      <x:c r="L260" s="74" t="str">
        <x:f>IF(E260="","",IF(C260="","Нет дня",IF(E260="В","Выходной",IF(LEN(TRIM($B$22))=0,"Нет имени",IF(COUNTIFS($B$10:$B$33,$B$22)&gt;1,"Повтор имени",IF(OR(E260=$B$42,E260=$B$43,E260=$B$44,E260=$B$45,E260=$B$46),IF(INDEX($I$42:$I$46,MATCH(E260,$B$42:$B$46,0))="Готово","Готово","Проверьте смену"),IF(OR(IFERROR(SEARCH("-",E260),0)=0,IFERROR(SEARCH("-",E260,SEARCH("-",E260)+1),0)&gt;0),"Нет кода",IF(OR(H260&lt;0,I260&lt;0),"Неверное время",IF(H260=I260,"Начало равно концу",IF(NOT(ISNUMBER($D$7)),"Проверьте перерыв",IF(OR($D$7&lt;0,$D$7&lt;&gt;INT($D$7)),"Проверьте перерыв",IF($D$7&gt;=ROUND(MOD(I260-H260,1)*1440,8),"Перерыв не меньше смены","Готово"))))))))))))</x:f>
      </x:c>
      <x:c r="M260" s="3"/>
      <x:c r="N260" s="3"/>
      <x:c r="O260" s="3"/>
      <x:c r="P260" s="3"/>
      <x:c r="Q260" s="3"/>
      <x:c r="R260" s="3"/>
      <x:c r="S260" s="3"/>
      <x:c r="T260" s="3"/>
      <x:c r="U260" s="3"/>
      <x:c r="V260" s="3"/>
      <x:c r="W260" s="3"/>
      <x:c r="X260" s="3"/>
      <x:c r="Y260" s="3"/>
      <x:c r="Z260" s="3"/>
      <x:c r="AA260" s="3"/>
      <x:c r="AB260" s="3"/>
      <x:c r="AC260" s="3"/>
      <x:c r="AD260" s="3"/>
      <x:c r="AE260" s="3"/>
      <x:c r="AF260" s="3"/>
      <x:c r="AG260" s="3"/>
      <x:c r="AH260" s="3"/>
      <x:c r="AI260" s="3"/>
      <x:c r="AJ260" s="3"/>
      <x:c r="AK260" s="3"/>
    </x:row>
    <x:row r="261" ht="30" customHeight="1">
      <x:c r="A261" s="3"/>
      <x:c r="B261" s="69" t="str">
        <x:f>IF($B$22="","",$B$22)</x:f>
      </x:c>
      <x:c r="C261" s="70" t="n">
        <x:f>IF(W$8="","",W$8)</x:f>
        <x:v>46346</x:v>
      </x:c>
      <x:c r="D261" s="69" t="str">
        <x:f>IF(W22="","",W22)</x:f>
      </x:c>
      <x:c r="E261" s="69" t="str">
        <x:f>IFERROR(UPPER(CONCATENATE("",SUBSTITUTE(CONCATENATE("",SUBSTITUTE(CONCATENATE("",SUBSTITUTE(TRIM(CONCATENATE("",D261))," ","")),"–","-")),"—","-"))),CONCATENATE("",D261))</x:f>
      </x:c>
      <x:c r="F261" s="69" t="str">
        <x:f>IFERROR(LEFT(CONCATENATE("[",E261),SEARCH("-",E261)),"")</x:f>
      </x:c>
      <x:c r="G261" s="69" t="str">
        <x:f>IFERROR(MID(CONCATENATE(E261,"]"),SEARCH("-",E261)+1,32),"")</x:f>
      </x:c>
      <x:c r="H261" s="71" t="str">
        <x:f>IF(OR(E261="",E261="В"),"",IF(OR(E261=$B$42,E261=$B$43,E261=$B$44,E261=$B$45,E261=$B$46),INDEX($E$42:$E$46,MATCH(E261,$B$42:$B$46,0)),IFERROR(IF(ISNUMBER(SEARCH(":",F261)),IF(AND(OR((LEN(F261)-1)=4,(LEN(F261)-1)=5),MID(F261,1+(LEN(F261)-1)-2,1)=":",ISNUMBER(VALUE(MID(F261,2,1))),IF((LEN(F261)-1)=5,ISNUMBER(VALUE(MID(F261,3,1))),TRUE),ISNUMBER(VALUE(MID(F261,1+(LEN(F261)-1)-1,1))),ISNUMBER(VALUE(MID(F261,1+(LEN(F261)-1),1))),VALUE(MID(F261,2,(LEN(F261)-1)-3))&lt;24,VALUE(MID(F261,1+(LEN(F261)-1)-1,2))&lt;60),VALUE(MID(F261,2,(LEN(F261)-1)-3))/24+VALUE(MID(F261,1+(LEN(F261)-1)-1,2))/1440,-1),IF(AND((LEN(F261)-1)&gt;=1,(LEN(F261)-1)&lt;=2,ISNUMBER(VALUE(MID(F261,2,1))),IF((LEN(F261)-1)=2,ISNUMBER(VALUE(MID(F261,3,1))),TRUE),VALUE(MID(F261,2,(LEN(F261)-1)))&lt;24),VALUE(MID(F261,2,(LEN(F261)-1)))/24,-1)),-1)))</x:f>
      </x:c>
      <x:c r="I261" s="71" t="str">
        <x:f>IF(OR(E261="",E261="В"),"",IF(OR(E261=$B$42,E261=$B$43,E261=$B$44,E261=$B$45,E261=$B$46),INDEX($F$42:$F$46,MATCH(E261,$B$42:$B$46,0)),IFERROR(IF(ISNUMBER(SEARCH(":",G261)),IF(AND(OR((LEN(G261)-1)=4,(LEN(G261)-1)=5),MID(G261,0+(LEN(G261)-1)-2,1)=":",ISNUMBER(VALUE(MID(G261,1,1))),IF((LEN(G261)-1)=5,ISNUMBER(VALUE(MID(G261,2,1))),TRUE),ISNUMBER(VALUE(MID(G261,0+(LEN(G261)-1)-1,1))),ISNUMBER(VALUE(MID(G261,0+(LEN(G261)-1),1))),VALUE(MID(G261,1,(LEN(G261)-1)-3))&lt;24,VALUE(MID(G261,0+(LEN(G261)-1)-1,2))&lt;60),VALUE(MID(G261,1,(LEN(G261)-1)-3))/24+VALUE(MID(G261,0+(LEN(G261)-1)-1,2))/1440,-1),IF(AND((LEN(G261)-1)&gt;=1,(LEN(G261)-1)&lt;=2,ISNUMBER(VALUE(MID(G261,1,1))),IF((LEN(G261)-1)=2,ISNUMBER(VALUE(MID(G261,2,1))),TRUE),VALUE(MID(G261,1,(LEN(G261)-1)))&lt;24),VALUE(MID(G261,1,(LEN(G261)-1)))/24,-1)),-1)))</x:f>
      </x:c>
      <x:c r="J261" s="72" t="n">
        <x:f>IF(OR(E261="",E261="В"),0,IF(OR(E261=$B$42,E261=$B$43,E261=$B$44,E261=$B$45,E261=$B$46),INDEX($G$42:$G$46,MATCH(E261,$B$42:$B$46,0)),$D$7))</x:f>
        <x:v>0</x:v>
      </x:c>
      <x:c r="K261" s="73" t="n">
        <x:f>IF(OR(L261="",L261="Выходной"),0,IF(L261="Готово",ROUND(24*MOD(I261-H261,1)-J261/60,10),"Проверить"))</x:f>
        <x:v>0</x:v>
      </x:c>
      <x:c r="L261" s="74" t="str">
        <x:f>IF(E261="","",IF(C261="","Нет дня",IF(E261="В","Выходной",IF(LEN(TRIM($B$22))=0,"Нет имени",IF(COUNTIFS($B$10:$B$33,$B$22)&gt;1,"Повтор имени",IF(OR(E261=$B$42,E261=$B$43,E261=$B$44,E261=$B$45,E261=$B$46),IF(INDEX($I$42:$I$46,MATCH(E261,$B$42:$B$46,0))="Готово","Готово","Проверьте смену"),IF(OR(IFERROR(SEARCH("-",E261),0)=0,IFERROR(SEARCH("-",E261,SEARCH("-",E261)+1),0)&gt;0),"Нет кода",IF(OR(H261&lt;0,I261&lt;0),"Неверное время",IF(H261=I261,"Начало равно концу",IF(NOT(ISNUMBER($D$7)),"Проверьте перерыв",IF(OR($D$7&lt;0,$D$7&lt;&gt;INT($D$7)),"Проверьте перерыв",IF($D$7&gt;=ROUND(MOD(I261-H261,1)*1440,8),"Перерыв не меньше смены","Готово"))))))))))))</x:f>
      </x:c>
      <x:c r="M261" s="3"/>
      <x:c r="N261" s="3"/>
      <x:c r="O261" s="3"/>
      <x:c r="P261" s="3"/>
      <x:c r="Q261" s="3"/>
      <x:c r="R261" s="3"/>
      <x:c r="S261" s="3"/>
      <x:c r="T261" s="3"/>
      <x:c r="U261" s="3"/>
      <x:c r="V261" s="3"/>
      <x:c r="W261" s="3"/>
      <x:c r="X261" s="3"/>
      <x:c r="Y261" s="3"/>
      <x:c r="Z261" s="3"/>
      <x:c r="AA261" s="3"/>
      <x:c r="AB261" s="3"/>
      <x:c r="AC261" s="3"/>
      <x:c r="AD261" s="3"/>
      <x:c r="AE261" s="3"/>
      <x:c r="AF261" s="3"/>
      <x:c r="AG261" s="3"/>
      <x:c r="AH261" s="3"/>
      <x:c r="AI261" s="3"/>
      <x:c r="AJ261" s="3"/>
      <x:c r="AK261" s="3"/>
    </x:row>
    <x:row r="262" ht="30" customHeight="1">
      <x:c r="A262" s="3"/>
      <x:c r="B262" s="69" t="str">
        <x:f>IF($B$22="","",$B$22)</x:f>
      </x:c>
      <x:c r="C262" s="70" t="n">
        <x:f>IF(X$8="","",X$8)</x:f>
        <x:v>46347</x:v>
      </x:c>
      <x:c r="D262" s="69" t="str">
        <x:f>IF(X22="","",X22)</x:f>
      </x:c>
      <x:c r="E262" s="69" t="str">
        <x:f>IFERROR(UPPER(CONCATENATE("",SUBSTITUTE(CONCATENATE("",SUBSTITUTE(CONCATENATE("",SUBSTITUTE(TRIM(CONCATENATE("",D262))," ","")),"–","-")),"—","-"))),CONCATENATE("",D262))</x:f>
      </x:c>
      <x:c r="F262" s="69" t="str">
        <x:f>IFERROR(LEFT(CONCATENATE("[",E262),SEARCH("-",E262)),"")</x:f>
      </x:c>
      <x:c r="G262" s="69" t="str">
        <x:f>IFERROR(MID(CONCATENATE(E262,"]"),SEARCH("-",E262)+1,32),"")</x:f>
      </x:c>
      <x:c r="H262" s="71" t="str">
        <x:f>IF(OR(E262="",E262="В"),"",IF(OR(E262=$B$42,E262=$B$43,E262=$B$44,E262=$B$45,E262=$B$46),INDEX($E$42:$E$46,MATCH(E262,$B$42:$B$46,0)),IFERROR(IF(ISNUMBER(SEARCH(":",F262)),IF(AND(OR((LEN(F262)-1)=4,(LEN(F262)-1)=5),MID(F262,1+(LEN(F262)-1)-2,1)=":",ISNUMBER(VALUE(MID(F262,2,1))),IF((LEN(F262)-1)=5,ISNUMBER(VALUE(MID(F262,3,1))),TRUE),ISNUMBER(VALUE(MID(F262,1+(LEN(F262)-1)-1,1))),ISNUMBER(VALUE(MID(F262,1+(LEN(F262)-1),1))),VALUE(MID(F262,2,(LEN(F262)-1)-3))&lt;24,VALUE(MID(F262,1+(LEN(F262)-1)-1,2))&lt;60),VALUE(MID(F262,2,(LEN(F262)-1)-3))/24+VALUE(MID(F262,1+(LEN(F262)-1)-1,2))/1440,-1),IF(AND((LEN(F262)-1)&gt;=1,(LEN(F262)-1)&lt;=2,ISNUMBER(VALUE(MID(F262,2,1))),IF((LEN(F262)-1)=2,ISNUMBER(VALUE(MID(F262,3,1))),TRUE),VALUE(MID(F262,2,(LEN(F262)-1)))&lt;24),VALUE(MID(F262,2,(LEN(F262)-1)))/24,-1)),-1)))</x:f>
      </x:c>
      <x:c r="I262" s="71" t="str">
        <x:f>IF(OR(E262="",E262="В"),"",IF(OR(E262=$B$42,E262=$B$43,E262=$B$44,E262=$B$45,E262=$B$46),INDEX($F$42:$F$46,MATCH(E262,$B$42:$B$46,0)),IFERROR(IF(ISNUMBER(SEARCH(":",G262)),IF(AND(OR((LEN(G262)-1)=4,(LEN(G262)-1)=5),MID(G262,0+(LEN(G262)-1)-2,1)=":",ISNUMBER(VALUE(MID(G262,1,1))),IF((LEN(G262)-1)=5,ISNUMBER(VALUE(MID(G262,2,1))),TRUE),ISNUMBER(VALUE(MID(G262,0+(LEN(G262)-1)-1,1))),ISNUMBER(VALUE(MID(G262,0+(LEN(G262)-1),1))),VALUE(MID(G262,1,(LEN(G262)-1)-3))&lt;24,VALUE(MID(G262,0+(LEN(G262)-1)-1,2))&lt;60),VALUE(MID(G262,1,(LEN(G262)-1)-3))/24+VALUE(MID(G262,0+(LEN(G262)-1)-1,2))/1440,-1),IF(AND((LEN(G262)-1)&gt;=1,(LEN(G262)-1)&lt;=2,ISNUMBER(VALUE(MID(G262,1,1))),IF((LEN(G262)-1)=2,ISNUMBER(VALUE(MID(G262,2,1))),TRUE),VALUE(MID(G262,1,(LEN(G262)-1)))&lt;24),VALUE(MID(G262,1,(LEN(G262)-1)))/24,-1)),-1)))</x:f>
      </x:c>
      <x:c r="J262" s="72" t="n">
        <x:f>IF(OR(E262="",E262="В"),0,IF(OR(E262=$B$42,E262=$B$43,E262=$B$44,E262=$B$45,E262=$B$46),INDEX($G$42:$G$46,MATCH(E262,$B$42:$B$46,0)),$D$7))</x:f>
        <x:v>0</x:v>
      </x:c>
      <x:c r="K262" s="73" t="n">
        <x:f>IF(OR(L262="",L262="Выходной"),0,IF(L262="Готово",ROUND(24*MOD(I262-H262,1)-J262/60,10),"Проверить"))</x:f>
        <x:v>0</x:v>
      </x:c>
      <x:c r="L262" s="74" t="str">
        <x:f>IF(E262="","",IF(C262="","Нет дня",IF(E262="В","Выходной",IF(LEN(TRIM($B$22))=0,"Нет имени",IF(COUNTIFS($B$10:$B$33,$B$22)&gt;1,"Повтор имени",IF(OR(E262=$B$42,E262=$B$43,E262=$B$44,E262=$B$45,E262=$B$46),IF(INDEX($I$42:$I$46,MATCH(E262,$B$42:$B$46,0))="Готово","Готово","Проверьте смену"),IF(OR(IFERROR(SEARCH("-",E262),0)=0,IFERROR(SEARCH("-",E262,SEARCH("-",E262)+1),0)&gt;0),"Нет кода",IF(OR(H262&lt;0,I262&lt;0),"Неверное время",IF(H262=I262,"Начало равно концу",IF(NOT(ISNUMBER($D$7)),"Проверьте перерыв",IF(OR($D$7&lt;0,$D$7&lt;&gt;INT($D$7)),"Проверьте перерыв",IF($D$7&gt;=ROUND(MOD(I262-H262,1)*1440,8),"Перерыв не меньше смены","Готово"))))))))))))</x:f>
      </x:c>
      <x:c r="M262" s="3"/>
      <x:c r="N262" s="3"/>
      <x:c r="O262" s="3"/>
      <x:c r="P262" s="3"/>
      <x:c r="Q262" s="3"/>
      <x:c r="R262" s="3"/>
      <x:c r="S262" s="3"/>
      <x:c r="T262" s="3"/>
      <x:c r="U262" s="3"/>
      <x:c r="V262" s="3"/>
      <x:c r="W262" s="3"/>
      <x:c r="X262" s="3"/>
      <x:c r="Y262" s="3"/>
      <x:c r="Z262" s="3"/>
      <x:c r="AA262" s="3"/>
      <x:c r="AB262" s="3"/>
      <x:c r="AC262" s="3"/>
      <x:c r="AD262" s="3"/>
      <x:c r="AE262" s="3"/>
      <x:c r="AF262" s="3"/>
      <x:c r="AG262" s="3"/>
      <x:c r="AH262" s="3"/>
      <x:c r="AI262" s="3"/>
      <x:c r="AJ262" s="3"/>
      <x:c r="AK262" s="3"/>
    </x:row>
    <x:row r="263" ht="30" customHeight="1">
      <x:c r="A263" s="3"/>
      <x:c r="B263" s="69" t="str">
        <x:f>IF($B$22="","",$B$22)</x:f>
      </x:c>
      <x:c r="C263" s="70" t="n">
        <x:f>IF(Y$8="","",Y$8)</x:f>
        <x:v>46348</x:v>
      </x:c>
      <x:c r="D263" s="69" t="str">
        <x:f>IF(Y22="","",Y22)</x:f>
      </x:c>
      <x:c r="E263" s="69" t="str">
        <x:f>IFERROR(UPPER(CONCATENATE("",SUBSTITUTE(CONCATENATE("",SUBSTITUTE(CONCATENATE("",SUBSTITUTE(TRIM(CONCATENATE("",D263))," ","")),"–","-")),"—","-"))),CONCATENATE("",D263))</x:f>
      </x:c>
      <x:c r="F263" s="69" t="str">
        <x:f>IFERROR(LEFT(CONCATENATE("[",E263),SEARCH("-",E263)),"")</x:f>
      </x:c>
      <x:c r="G263" s="69" t="str">
        <x:f>IFERROR(MID(CONCATENATE(E263,"]"),SEARCH("-",E263)+1,32),"")</x:f>
      </x:c>
      <x:c r="H263" s="71" t="str">
        <x:f>IF(OR(E263="",E263="В"),"",IF(OR(E263=$B$42,E263=$B$43,E263=$B$44,E263=$B$45,E263=$B$46),INDEX($E$42:$E$46,MATCH(E263,$B$42:$B$46,0)),IFERROR(IF(ISNUMBER(SEARCH(":",F263)),IF(AND(OR((LEN(F263)-1)=4,(LEN(F263)-1)=5),MID(F263,1+(LEN(F263)-1)-2,1)=":",ISNUMBER(VALUE(MID(F263,2,1))),IF((LEN(F263)-1)=5,ISNUMBER(VALUE(MID(F263,3,1))),TRUE),ISNUMBER(VALUE(MID(F263,1+(LEN(F263)-1)-1,1))),ISNUMBER(VALUE(MID(F263,1+(LEN(F263)-1),1))),VALUE(MID(F263,2,(LEN(F263)-1)-3))&lt;24,VALUE(MID(F263,1+(LEN(F263)-1)-1,2))&lt;60),VALUE(MID(F263,2,(LEN(F263)-1)-3))/24+VALUE(MID(F263,1+(LEN(F263)-1)-1,2))/1440,-1),IF(AND((LEN(F263)-1)&gt;=1,(LEN(F263)-1)&lt;=2,ISNUMBER(VALUE(MID(F263,2,1))),IF((LEN(F263)-1)=2,ISNUMBER(VALUE(MID(F263,3,1))),TRUE),VALUE(MID(F263,2,(LEN(F263)-1)))&lt;24),VALUE(MID(F263,2,(LEN(F263)-1)))/24,-1)),-1)))</x:f>
      </x:c>
      <x:c r="I263" s="71" t="str">
        <x:f>IF(OR(E263="",E263="В"),"",IF(OR(E263=$B$42,E263=$B$43,E263=$B$44,E263=$B$45,E263=$B$46),INDEX($F$42:$F$46,MATCH(E263,$B$42:$B$46,0)),IFERROR(IF(ISNUMBER(SEARCH(":",G263)),IF(AND(OR((LEN(G263)-1)=4,(LEN(G263)-1)=5),MID(G263,0+(LEN(G263)-1)-2,1)=":",ISNUMBER(VALUE(MID(G263,1,1))),IF((LEN(G263)-1)=5,ISNUMBER(VALUE(MID(G263,2,1))),TRUE),ISNUMBER(VALUE(MID(G263,0+(LEN(G263)-1)-1,1))),ISNUMBER(VALUE(MID(G263,0+(LEN(G263)-1),1))),VALUE(MID(G263,1,(LEN(G263)-1)-3))&lt;24,VALUE(MID(G263,0+(LEN(G263)-1)-1,2))&lt;60),VALUE(MID(G263,1,(LEN(G263)-1)-3))/24+VALUE(MID(G263,0+(LEN(G263)-1)-1,2))/1440,-1),IF(AND((LEN(G263)-1)&gt;=1,(LEN(G263)-1)&lt;=2,ISNUMBER(VALUE(MID(G263,1,1))),IF((LEN(G263)-1)=2,ISNUMBER(VALUE(MID(G263,2,1))),TRUE),VALUE(MID(G263,1,(LEN(G263)-1)))&lt;24),VALUE(MID(G263,1,(LEN(G263)-1)))/24,-1)),-1)))</x:f>
      </x:c>
      <x:c r="J263" s="72" t="n">
        <x:f>IF(OR(E263="",E263="В"),0,IF(OR(E263=$B$42,E263=$B$43,E263=$B$44,E263=$B$45,E263=$B$46),INDEX($G$42:$G$46,MATCH(E263,$B$42:$B$46,0)),$D$7))</x:f>
        <x:v>0</x:v>
      </x:c>
      <x:c r="K263" s="73" t="n">
        <x:f>IF(OR(L263="",L263="Выходной"),0,IF(L263="Готово",ROUND(24*MOD(I263-H263,1)-J263/60,10),"Проверить"))</x:f>
        <x:v>0</x:v>
      </x:c>
      <x:c r="L263" s="74" t="str">
        <x:f>IF(E263="","",IF(C263="","Нет дня",IF(E263="В","Выходной",IF(LEN(TRIM($B$22))=0,"Нет имени",IF(COUNTIFS($B$10:$B$33,$B$22)&gt;1,"Повтор имени",IF(OR(E263=$B$42,E263=$B$43,E263=$B$44,E263=$B$45,E263=$B$46),IF(INDEX($I$42:$I$46,MATCH(E263,$B$42:$B$46,0))="Готово","Готово","Проверьте смену"),IF(OR(IFERROR(SEARCH("-",E263),0)=0,IFERROR(SEARCH("-",E263,SEARCH("-",E263)+1),0)&gt;0),"Нет кода",IF(OR(H263&lt;0,I263&lt;0),"Неверное время",IF(H263=I263,"Начало равно концу",IF(NOT(ISNUMBER($D$7)),"Проверьте перерыв",IF(OR($D$7&lt;0,$D$7&lt;&gt;INT($D$7)),"Проверьте перерыв",IF($D$7&gt;=ROUND(MOD(I263-H263,1)*1440,8),"Перерыв не меньше смены","Готово"))))))))))))</x:f>
      </x:c>
      <x:c r="M263" s="3"/>
      <x:c r="N263" s="3"/>
      <x:c r="O263" s="3"/>
      <x:c r="P263" s="3"/>
      <x:c r="Q263" s="3"/>
      <x:c r="R263" s="3"/>
      <x:c r="S263" s="3"/>
      <x:c r="T263" s="3"/>
      <x:c r="U263" s="3"/>
      <x:c r="V263" s="3"/>
      <x:c r="W263" s="3"/>
      <x:c r="X263" s="3"/>
      <x:c r="Y263" s="3"/>
      <x:c r="Z263" s="3"/>
      <x:c r="AA263" s="3"/>
      <x:c r="AB263" s="3"/>
      <x:c r="AC263" s="3"/>
      <x:c r="AD263" s="3"/>
      <x:c r="AE263" s="3"/>
      <x:c r="AF263" s="3"/>
      <x:c r="AG263" s="3"/>
      <x:c r="AH263" s="3"/>
      <x:c r="AI263" s="3"/>
      <x:c r="AJ263" s="3"/>
      <x:c r="AK263" s="3"/>
    </x:row>
    <x:row r="264" ht="30" customHeight="1">
      <x:c r="A264" s="3"/>
      <x:c r="B264" s="69" t="str">
        <x:f>IF($B$22="","",$B$22)</x:f>
      </x:c>
      <x:c r="C264" s="70" t="n">
        <x:f>IF(Z$8="","",Z$8)</x:f>
        <x:v>46349</x:v>
      </x:c>
      <x:c r="D264" s="69" t="str">
        <x:f>IF(Z22="","",Z22)</x:f>
      </x:c>
      <x:c r="E264" s="69" t="str">
        <x:f>IFERROR(UPPER(CONCATENATE("",SUBSTITUTE(CONCATENATE("",SUBSTITUTE(CONCATENATE("",SUBSTITUTE(TRIM(CONCATENATE("",D264))," ","")),"–","-")),"—","-"))),CONCATENATE("",D264))</x:f>
      </x:c>
      <x:c r="F264" s="69" t="str">
        <x:f>IFERROR(LEFT(CONCATENATE("[",E264),SEARCH("-",E264)),"")</x:f>
      </x:c>
      <x:c r="G264" s="69" t="str">
        <x:f>IFERROR(MID(CONCATENATE(E264,"]"),SEARCH("-",E264)+1,32),"")</x:f>
      </x:c>
      <x:c r="H264" s="71" t="str">
        <x:f>IF(OR(E264="",E264="В"),"",IF(OR(E264=$B$42,E264=$B$43,E264=$B$44,E264=$B$45,E264=$B$46),INDEX($E$42:$E$46,MATCH(E264,$B$42:$B$46,0)),IFERROR(IF(ISNUMBER(SEARCH(":",F264)),IF(AND(OR((LEN(F264)-1)=4,(LEN(F264)-1)=5),MID(F264,1+(LEN(F264)-1)-2,1)=":",ISNUMBER(VALUE(MID(F264,2,1))),IF((LEN(F264)-1)=5,ISNUMBER(VALUE(MID(F264,3,1))),TRUE),ISNUMBER(VALUE(MID(F264,1+(LEN(F264)-1)-1,1))),ISNUMBER(VALUE(MID(F264,1+(LEN(F264)-1),1))),VALUE(MID(F264,2,(LEN(F264)-1)-3))&lt;24,VALUE(MID(F264,1+(LEN(F264)-1)-1,2))&lt;60),VALUE(MID(F264,2,(LEN(F264)-1)-3))/24+VALUE(MID(F264,1+(LEN(F264)-1)-1,2))/1440,-1),IF(AND((LEN(F264)-1)&gt;=1,(LEN(F264)-1)&lt;=2,ISNUMBER(VALUE(MID(F264,2,1))),IF((LEN(F264)-1)=2,ISNUMBER(VALUE(MID(F264,3,1))),TRUE),VALUE(MID(F264,2,(LEN(F264)-1)))&lt;24),VALUE(MID(F264,2,(LEN(F264)-1)))/24,-1)),-1)))</x:f>
      </x:c>
      <x:c r="I264" s="71" t="str">
        <x:f>IF(OR(E264="",E264="В"),"",IF(OR(E264=$B$42,E264=$B$43,E264=$B$44,E264=$B$45,E264=$B$46),INDEX($F$42:$F$46,MATCH(E264,$B$42:$B$46,0)),IFERROR(IF(ISNUMBER(SEARCH(":",G264)),IF(AND(OR((LEN(G264)-1)=4,(LEN(G264)-1)=5),MID(G264,0+(LEN(G264)-1)-2,1)=":",ISNUMBER(VALUE(MID(G264,1,1))),IF((LEN(G264)-1)=5,ISNUMBER(VALUE(MID(G264,2,1))),TRUE),ISNUMBER(VALUE(MID(G264,0+(LEN(G264)-1)-1,1))),ISNUMBER(VALUE(MID(G264,0+(LEN(G264)-1),1))),VALUE(MID(G264,1,(LEN(G264)-1)-3))&lt;24,VALUE(MID(G264,0+(LEN(G264)-1)-1,2))&lt;60),VALUE(MID(G264,1,(LEN(G264)-1)-3))/24+VALUE(MID(G264,0+(LEN(G264)-1)-1,2))/1440,-1),IF(AND((LEN(G264)-1)&gt;=1,(LEN(G264)-1)&lt;=2,ISNUMBER(VALUE(MID(G264,1,1))),IF((LEN(G264)-1)=2,ISNUMBER(VALUE(MID(G264,2,1))),TRUE),VALUE(MID(G264,1,(LEN(G264)-1)))&lt;24),VALUE(MID(G264,1,(LEN(G264)-1)))/24,-1)),-1)))</x:f>
      </x:c>
      <x:c r="J264" s="72" t="n">
        <x:f>IF(OR(E264="",E264="В"),0,IF(OR(E264=$B$42,E264=$B$43,E264=$B$44,E264=$B$45,E264=$B$46),INDEX($G$42:$G$46,MATCH(E264,$B$42:$B$46,0)),$D$7))</x:f>
        <x:v>0</x:v>
      </x:c>
      <x:c r="K264" s="73" t="n">
        <x:f>IF(OR(L264="",L264="Выходной"),0,IF(L264="Готово",ROUND(24*MOD(I264-H264,1)-J264/60,10),"Проверить"))</x:f>
        <x:v>0</x:v>
      </x:c>
      <x:c r="L264" s="74" t="str">
        <x:f>IF(E264="","",IF(C264="","Нет дня",IF(E264="В","Выходной",IF(LEN(TRIM($B$22))=0,"Нет имени",IF(COUNTIFS($B$10:$B$33,$B$22)&gt;1,"Повтор имени",IF(OR(E264=$B$42,E264=$B$43,E264=$B$44,E264=$B$45,E264=$B$46),IF(INDEX($I$42:$I$46,MATCH(E264,$B$42:$B$46,0))="Готово","Готово","Проверьте смену"),IF(OR(IFERROR(SEARCH("-",E264),0)=0,IFERROR(SEARCH("-",E264,SEARCH("-",E264)+1),0)&gt;0),"Нет кода",IF(OR(H264&lt;0,I264&lt;0),"Неверное время",IF(H264=I264,"Начало равно концу",IF(NOT(ISNUMBER($D$7)),"Проверьте перерыв",IF(OR($D$7&lt;0,$D$7&lt;&gt;INT($D$7)),"Проверьте перерыв",IF($D$7&gt;=ROUND(MOD(I264-H264,1)*1440,8),"Перерыв не меньше смены","Готово"))))))))))))</x:f>
      </x:c>
      <x:c r="M264" s="3"/>
      <x:c r="N264" s="3"/>
      <x:c r="O264" s="3"/>
      <x:c r="P264" s="3"/>
      <x:c r="Q264" s="3"/>
      <x:c r="R264" s="3"/>
      <x:c r="S264" s="3"/>
      <x:c r="T264" s="3"/>
      <x:c r="U264" s="3"/>
      <x:c r="V264" s="3"/>
      <x:c r="W264" s="3"/>
      <x:c r="X264" s="3"/>
      <x:c r="Y264" s="3"/>
      <x:c r="Z264" s="3"/>
      <x:c r="AA264" s="3"/>
      <x:c r="AB264" s="3"/>
      <x:c r="AC264" s="3"/>
      <x:c r="AD264" s="3"/>
      <x:c r="AE264" s="3"/>
      <x:c r="AF264" s="3"/>
      <x:c r="AG264" s="3"/>
      <x:c r="AH264" s="3"/>
      <x:c r="AI264" s="3"/>
      <x:c r="AJ264" s="3"/>
      <x:c r="AK264" s="3"/>
    </x:row>
    <x:row r="265" ht="30" customHeight="1">
      <x:c r="A265" s="3"/>
      <x:c r="B265" s="69" t="str">
        <x:f>IF($B$22="","",$B$22)</x:f>
      </x:c>
      <x:c r="C265" s="70" t="n">
        <x:f>IF(AA$8="","",AA$8)</x:f>
        <x:v>46350</x:v>
      </x:c>
      <x:c r="D265" s="69" t="str">
        <x:f>IF(AA22="","",AA22)</x:f>
      </x:c>
      <x:c r="E265" s="69" t="str">
        <x:f>IFERROR(UPPER(CONCATENATE("",SUBSTITUTE(CONCATENATE("",SUBSTITUTE(CONCATENATE("",SUBSTITUTE(TRIM(CONCATENATE("",D265))," ","")),"–","-")),"—","-"))),CONCATENATE("",D265))</x:f>
      </x:c>
      <x:c r="F265" s="69" t="str">
        <x:f>IFERROR(LEFT(CONCATENATE("[",E265),SEARCH("-",E265)),"")</x:f>
      </x:c>
      <x:c r="G265" s="69" t="str">
        <x:f>IFERROR(MID(CONCATENATE(E265,"]"),SEARCH("-",E265)+1,32),"")</x:f>
      </x:c>
      <x:c r="H265" s="71" t="str">
        <x:f>IF(OR(E265="",E265="В"),"",IF(OR(E265=$B$42,E265=$B$43,E265=$B$44,E265=$B$45,E265=$B$46),INDEX($E$42:$E$46,MATCH(E265,$B$42:$B$46,0)),IFERROR(IF(ISNUMBER(SEARCH(":",F265)),IF(AND(OR((LEN(F265)-1)=4,(LEN(F265)-1)=5),MID(F265,1+(LEN(F265)-1)-2,1)=":",ISNUMBER(VALUE(MID(F265,2,1))),IF((LEN(F265)-1)=5,ISNUMBER(VALUE(MID(F265,3,1))),TRUE),ISNUMBER(VALUE(MID(F265,1+(LEN(F265)-1)-1,1))),ISNUMBER(VALUE(MID(F265,1+(LEN(F265)-1),1))),VALUE(MID(F265,2,(LEN(F265)-1)-3))&lt;24,VALUE(MID(F265,1+(LEN(F265)-1)-1,2))&lt;60),VALUE(MID(F265,2,(LEN(F265)-1)-3))/24+VALUE(MID(F265,1+(LEN(F265)-1)-1,2))/1440,-1),IF(AND((LEN(F265)-1)&gt;=1,(LEN(F265)-1)&lt;=2,ISNUMBER(VALUE(MID(F265,2,1))),IF((LEN(F265)-1)=2,ISNUMBER(VALUE(MID(F265,3,1))),TRUE),VALUE(MID(F265,2,(LEN(F265)-1)))&lt;24),VALUE(MID(F265,2,(LEN(F265)-1)))/24,-1)),-1)))</x:f>
      </x:c>
      <x:c r="I265" s="71" t="str">
        <x:f>IF(OR(E265="",E265="В"),"",IF(OR(E265=$B$42,E265=$B$43,E265=$B$44,E265=$B$45,E265=$B$46),INDEX($F$42:$F$46,MATCH(E265,$B$42:$B$46,0)),IFERROR(IF(ISNUMBER(SEARCH(":",G265)),IF(AND(OR((LEN(G265)-1)=4,(LEN(G265)-1)=5),MID(G265,0+(LEN(G265)-1)-2,1)=":",ISNUMBER(VALUE(MID(G265,1,1))),IF((LEN(G265)-1)=5,ISNUMBER(VALUE(MID(G265,2,1))),TRUE),ISNUMBER(VALUE(MID(G265,0+(LEN(G265)-1)-1,1))),ISNUMBER(VALUE(MID(G265,0+(LEN(G265)-1),1))),VALUE(MID(G265,1,(LEN(G265)-1)-3))&lt;24,VALUE(MID(G265,0+(LEN(G265)-1)-1,2))&lt;60),VALUE(MID(G265,1,(LEN(G265)-1)-3))/24+VALUE(MID(G265,0+(LEN(G265)-1)-1,2))/1440,-1),IF(AND((LEN(G265)-1)&gt;=1,(LEN(G265)-1)&lt;=2,ISNUMBER(VALUE(MID(G265,1,1))),IF((LEN(G265)-1)=2,ISNUMBER(VALUE(MID(G265,2,1))),TRUE),VALUE(MID(G265,1,(LEN(G265)-1)))&lt;24),VALUE(MID(G265,1,(LEN(G265)-1)))/24,-1)),-1)))</x:f>
      </x:c>
      <x:c r="J265" s="72" t="n">
        <x:f>IF(OR(E265="",E265="В"),0,IF(OR(E265=$B$42,E265=$B$43,E265=$B$44,E265=$B$45,E265=$B$46),INDEX($G$42:$G$46,MATCH(E265,$B$42:$B$46,0)),$D$7))</x:f>
        <x:v>0</x:v>
      </x:c>
      <x:c r="K265" s="73" t="n">
        <x:f>IF(OR(L265="",L265="Выходной"),0,IF(L265="Готово",ROUND(24*MOD(I265-H265,1)-J265/60,10),"Проверить"))</x:f>
        <x:v>0</x:v>
      </x:c>
      <x:c r="L265" s="74" t="str">
        <x:f>IF(E265="","",IF(C265="","Нет дня",IF(E265="В","Выходной",IF(LEN(TRIM($B$22))=0,"Нет имени",IF(COUNTIFS($B$10:$B$33,$B$22)&gt;1,"Повтор имени",IF(OR(E265=$B$42,E265=$B$43,E265=$B$44,E265=$B$45,E265=$B$46),IF(INDEX($I$42:$I$46,MATCH(E265,$B$42:$B$46,0))="Готово","Готово","Проверьте смену"),IF(OR(IFERROR(SEARCH("-",E265),0)=0,IFERROR(SEARCH("-",E265,SEARCH("-",E265)+1),0)&gt;0),"Нет кода",IF(OR(H265&lt;0,I265&lt;0),"Неверное время",IF(H265=I265,"Начало равно концу",IF(NOT(ISNUMBER($D$7)),"Проверьте перерыв",IF(OR($D$7&lt;0,$D$7&lt;&gt;INT($D$7)),"Проверьте перерыв",IF($D$7&gt;=ROUND(MOD(I265-H265,1)*1440,8),"Перерыв не меньше смены","Готово"))))))))))))</x:f>
      </x:c>
      <x:c r="M265" s="3"/>
      <x:c r="N265" s="3"/>
      <x:c r="O265" s="3"/>
      <x:c r="P265" s="3"/>
      <x:c r="Q265" s="3"/>
      <x:c r="R265" s="3"/>
      <x:c r="S265" s="3"/>
      <x:c r="T265" s="3"/>
      <x:c r="U265" s="3"/>
      <x:c r="V265" s="3"/>
      <x:c r="W265" s="3"/>
      <x:c r="X265" s="3"/>
      <x:c r="Y265" s="3"/>
      <x:c r="Z265" s="3"/>
      <x:c r="AA265" s="3"/>
      <x:c r="AB265" s="3"/>
      <x:c r="AC265" s="3"/>
      <x:c r="AD265" s="3"/>
      <x:c r="AE265" s="3"/>
      <x:c r="AF265" s="3"/>
      <x:c r="AG265" s="3"/>
      <x:c r="AH265" s="3"/>
      <x:c r="AI265" s="3"/>
      <x:c r="AJ265" s="3"/>
      <x:c r="AK265" s="3"/>
    </x:row>
    <x:row r="266" ht="30" customHeight="1">
      <x:c r="A266" s="3"/>
      <x:c r="B266" s="69" t="str">
        <x:f>IF($B$22="","",$B$22)</x:f>
      </x:c>
      <x:c r="C266" s="70" t="n">
        <x:f>IF(AB$8="","",AB$8)</x:f>
        <x:v>46351</x:v>
      </x:c>
      <x:c r="D266" s="69" t="str">
        <x:f>IF(AB22="","",AB22)</x:f>
      </x:c>
      <x:c r="E266" s="69" t="str">
        <x:f>IFERROR(UPPER(CONCATENATE("",SUBSTITUTE(CONCATENATE("",SUBSTITUTE(CONCATENATE("",SUBSTITUTE(TRIM(CONCATENATE("",D266))," ","")),"–","-")),"—","-"))),CONCATENATE("",D266))</x:f>
      </x:c>
      <x:c r="F266" s="69" t="str">
        <x:f>IFERROR(LEFT(CONCATENATE("[",E266),SEARCH("-",E266)),"")</x:f>
      </x:c>
      <x:c r="G266" s="69" t="str">
        <x:f>IFERROR(MID(CONCATENATE(E266,"]"),SEARCH("-",E266)+1,32),"")</x:f>
      </x:c>
      <x:c r="H266" s="71" t="str">
        <x:f>IF(OR(E266="",E266="В"),"",IF(OR(E266=$B$42,E266=$B$43,E266=$B$44,E266=$B$45,E266=$B$46),INDEX($E$42:$E$46,MATCH(E266,$B$42:$B$46,0)),IFERROR(IF(ISNUMBER(SEARCH(":",F266)),IF(AND(OR((LEN(F266)-1)=4,(LEN(F266)-1)=5),MID(F266,1+(LEN(F266)-1)-2,1)=":",ISNUMBER(VALUE(MID(F266,2,1))),IF((LEN(F266)-1)=5,ISNUMBER(VALUE(MID(F266,3,1))),TRUE),ISNUMBER(VALUE(MID(F266,1+(LEN(F266)-1)-1,1))),ISNUMBER(VALUE(MID(F266,1+(LEN(F266)-1),1))),VALUE(MID(F266,2,(LEN(F266)-1)-3))&lt;24,VALUE(MID(F266,1+(LEN(F266)-1)-1,2))&lt;60),VALUE(MID(F266,2,(LEN(F266)-1)-3))/24+VALUE(MID(F266,1+(LEN(F266)-1)-1,2))/1440,-1),IF(AND((LEN(F266)-1)&gt;=1,(LEN(F266)-1)&lt;=2,ISNUMBER(VALUE(MID(F266,2,1))),IF((LEN(F266)-1)=2,ISNUMBER(VALUE(MID(F266,3,1))),TRUE),VALUE(MID(F266,2,(LEN(F266)-1)))&lt;24),VALUE(MID(F266,2,(LEN(F266)-1)))/24,-1)),-1)))</x:f>
      </x:c>
      <x:c r="I266" s="71" t="str">
        <x:f>IF(OR(E266="",E266="В"),"",IF(OR(E266=$B$42,E266=$B$43,E266=$B$44,E266=$B$45,E266=$B$46),INDEX($F$42:$F$46,MATCH(E266,$B$42:$B$46,0)),IFERROR(IF(ISNUMBER(SEARCH(":",G266)),IF(AND(OR((LEN(G266)-1)=4,(LEN(G266)-1)=5),MID(G266,0+(LEN(G266)-1)-2,1)=":",ISNUMBER(VALUE(MID(G266,1,1))),IF((LEN(G266)-1)=5,ISNUMBER(VALUE(MID(G266,2,1))),TRUE),ISNUMBER(VALUE(MID(G266,0+(LEN(G266)-1)-1,1))),ISNUMBER(VALUE(MID(G266,0+(LEN(G266)-1),1))),VALUE(MID(G266,1,(LEN(G266)-1)-3))&lt;24,VALUE(MID(G266,0+(LEN(G266)-1)-1,2))&lt;60),VALUE(MID(G266,1,(LEN(G266)-1)-3))/24+VALUE(MID(G266,0+(LEN(G266)-1)-1,2))/1440,-1),IF(AND((LEN(G266)-1)&gt;=1,(LEN(G266)-1)&lt;=2,ISNUMBER(VALUE(MID(G266,1,1))),IF((LEN(G266)-1)=2,ISNUMBER(VALUE(MID(G266,2,1))),TRUE),VALUE(MID(G266,1,(LEN(G266)-1)))&lt;24),VALUE(MID(G266,1,(LEN(G266)-1)))/24,-1)),-1)))</x:f>
      </x:c>
      <x:c r="J266" s="72" t="n">
        <x:f>IF(OR(E266="",E266="В"),0,IF(OR(E266=$B$42,E266=$B$43,E266=$B$44,E266=$B$45,E266=$B$46),INDEX($G$42:$G$46,MATCH(E266,$B$42:$B$46,0)),$D$7))</x:f>
        <x:v>0</x:v>
      </x:c>
      <x:c r="K266" s="73" t="n">
        <x:f>IF(OR(L266="",L266="Выходной"),0,IF(L266="Готово",ROUND(24*MOD(I266-H266,1)-J266/60,10),"Проверить"))</x:f>
        <x:v>0</x:v>
      </x:c>
      <x:c r="L266" s="74" t="str">
        <x:f>IF(E266="","",IF(C266="","Нет дня",IF(E266="В","Выходной",IF(LEN(TRIM($B$22))=0,"Нет имени",IF(COUNTIFS($B$10:$B$33,$B$22)&gt;1,"Повтор имени",IF(OR(E266=$B$42,E266=$B$43,E266=$B$44,E266=$B$45,E266=$B$46),IF(INDEX($I$42:$I$46,MATCH(E266,$B$42:$B$46,0))="Готово","Готово","Проверьте смену"),IF(OR(IFERROR(SEARCH("-",E266),0)=0,IFERROR(SEARCH("-",E266,SEARCH("-",E266)+1),0)&gt;0),"Нет кода",IF(OR(H266&lt;0,I266&lt;0),"Неверное время",IF(H266=I266,"Начало равно концу",IF(NOT(ISNUMBER($D$7)),"Проверьте перерыв",IF(OR($D$7&lt;0,$D$7&lt;&gt;INT($D$7)),"Проверьте перерыв",IF($D$7&gt;=ROUND(MOD(I266-H266,1)*1440,8),"Перерыв не меньше смены","Готово"))))))))))))</x:f>
      </x:c>
      <x:c r="M266" s="3"/>
      <x:c r="N266" s="3"/>
      <x:c r="O266" s="3"/>
      <x:c r="P266" s="3"/>
      <x:c r="Q266" s="3"/>
      <x:c r="R266" s="3"/>
      <x:c r="S266" s="3"/>
      <x:c r="T266" s="3"/>
      <x:c r="U266" s="3"/>
      <x:c r="V266" s="3"/>
      <x:c r="W266" s="3"/>
      <x:c r="X266" s="3"/>
      <x:c r="Y266" s="3"/>
      <x:c r="Z266" s="3"/>
      <x:c r="AA266" s="3"/>
      <x:c r="AB266" s="3"/>
      <x:c r="AC266" s="3"/>
      <x:c r="AD266" s="3"/>
      <x:c r="AE266" s="3"/>
      <x:c r="AF266" s="3"/>
      <x:c r="AG266" s="3"/>
      <x:c r="AH266" s="3"/>
      <x:c r="AI266" s="3"/>
      <x:c r="AJ266" s="3"/>
      <x:c r="AK266" s="3"/>
    </x:row>
    <x:row r="267" ht="30" customHeight="1">
      <x:c r="A267" s="3"/>
      <x:c r="B267" s="69" t="str">
        <x:f>IF($B$22="","",$B$22)</x:f>
      </x:c>
      <x:c r="C267" s="70" t="n">
        <x:f>IF(AC$8="","",AC$8)</x:f>
        <x:v>46352</x:v>
      </x:c>
      <x:c r="D267" s="69" t="str">
        <x:f>IF(AC22="","",AC22)</x:f>
      </x:c>
      <x:c r="E267" s="69" t="str">
        <x:f>IFERROR(UPPER(CONCATENATE("",SUBSTITUTE(CONCATENATE("",SUBSTITUTE(CONCATENATE("",SUBSTITUTE(TRIM(CONCATENATE("",D267))," ","")),"–","-")),"—","-"))),CONCATENATE("",D267))</x:f>
      </x:c>
      <x:c r="F267" s="69" t="str">
        <x:f>IFERROR(LEFT(CONCATENATE("[",E267),SEARCH("-",E267)),"")</x:f>
      </x:c>
      <x:c r="G267" s="69" t="str">
        <x:f>IFERROR(MID(CONCATENATE(E267,"]"),SEARCH("-",E267)+1,32),"")</x:f>
      </x:c>
      <x:c r="H267" s="71" t="str">
        <x:f>IF(OR(E267="",E267="В"),"",IF(OR(E267=$B$42,E267=$B$43,E267=$B$44,E267=$B$45,E267=$B$46),INDEX($E$42:$E$46,MATCH(E267,$B$42:$B$46,0)),IFERROR(IF(ISNUMBER(SEARCH(":",F267)),IF(AND(OR((LEN(F267)-1)=4,(LEN(F267)-1)=5),MID(F267,1+(LEN(F267)-1)-2,1)=":",ISNUMBER(VALUE(MID(F267,2,1))),IF((LEN(F267)-1)=5,ISNUMBER(VALUE(MID(F267,3,1))),TRUE),ISNUMBER(VALUE(MID(F267,1+(LEN(F267)-1)-1,1))),ISNUMBER(VALUE(MID(F267,1+(LEN(F267)-1),1))),VALUE(MID(F267,2,(LEN(F267)-1)-3))&lt;24,VALUE(MID(F267,1+(LEN(F267)-1)-1,2))&lt;60),VALUE(MID(F267,2,(LEN(F267)-1)-3))/24+VALUE(MID(F267,1+(LEN(F267)-1)-1,2))/1440,-1),IF(AND((LEN(F267)-1)&gt;=1,(LEN(F267)-1)&lt;=2,ISNUMBER(VALUE(MID(F267,2,1))),IF((LEN(F267)-1)=2,ISNUMBER(VALUE(MID(F267,3,1))),TRUE),VALUE(MID(F267,2,(LEN(F267)-1)))&lt;24),VALUE(MID(F267,2,(LEN(F267)-1)))/24,-1)),-1)))</x:f>
      </x:c>
      <x:c r="I267" s="71" t="str">
        <x:f>IF(OR(E267="",E267="В"),"",IF(OR(E267=$B$42,E267=$B$43,E267=$B$44,E267=$B$45,E267=$B$46),INDEX($F$42:$F$46,MATCH(E267,$B$42:$B$46,0)),IFERROR(IF(ISNUMBER(SEARCH(":",G267)),IF(AND(OR((LEN(G267)-1)=4,(LEN(G267)-1)=5),MID(G267,0+(LEN(G267)-1)-2,1)=":",ISNUMBER(VALUE(MID(G267,1,1))),IF((LEN(G267)-1)=5,ISNUMBER(VALUE(MID(G267,2,1))),TRUE),ISNUMBER(VALUE(MID(G267,0+(LEN(G267)-1)-1,1))),ISNUMBER(VALUE(MID(G267,0+(LEN(G267)-1),1))),VALUE(MID(G267,1,(LEN(G267)-1)-3))&lt;24,VALUE(MID(G267,0+(LEN(G267)-1)-1,2))&lt;60),VALUE(MID(G267,1,(LEN(G267)-1)-3))/24+VALUE(MID(G267,0+(LEN(G267)-1)-1,2))/1440,-1),IF(AND((LEN(G267)-1)&gt;=1,(LEN(G267)-1)&lt;=2,ISNUMBER(VALUE(MID(G267,1,1))),IF((LEN(G267)-1)=2,ISNUMBER(VALUE(MID(G267,2,1))),TRUE),VALUE(MID(G267,1,(LEN(G267)-1)))&lt;24),VALUE(MID(G267,1,(LEN(G267)-1)))/24,-1)),-1)))</x:f>
      </x:c>
      <x:c r="J267" s="72" t="n">
        <x:f>IF(OR(E267="",E267="В"),0,IF(OR(E267=$B$42,E267=$B$43,E267=$B$44,E267=$B$45,E267=$B$46),INDEX($G$42:$G$46,MATCH(E267,$B$42:$B$46,0)),$D$7))</x:f>
        <x:v>0</x:v>
      </x:c>
      <x:c r="K267" s="73" t="n">
        <x:f>IF(OR(L267="",L267="Выходной"),0,IF(L267="Готово",ROUND(24*MOD(I267-H267,1)-J267/60,10),"Проверить"))</x:f>
        <x:v>0</x:v>
      </x:c>
      <x:c r="L267" s="74" t="str">
        <x:f>IF(E267="","",IF(C267="","Нет дня",IF(E267="В","Выходной",IF(LEN(TRIM($B$22))=0,"Нет имени",IF(COUNTIFS($B$10:$B$33,$B$22)&gt;1,"Повтор имени",IF(OR(E267=$B$42,E267=$B$43,E267=$B$44,E267=$B$45,E267=$B$46),IF(INDEX($I$42:$I$46,MATCH(E267,$B$42:$B$46,0))="Готово","Готово","Проверьте смену"),IF(OR(IFERROR(SEARCH("-",E267),0)=0,IFERROR(SEARCH("-",E267,SEARCH("-",E267)+1),0)&gt;0),"Нет кода",IF(OR(H267&lt;0,I267&lt;0),"Неверное время",IF(H267=I267,"Начало равно концу",IF(NOT(ISNUMBER($D$7)),"Проверьте перерыв",IF(OR($D$7&lt;0,$D$7&lt;&gt;INT($D$7)),"Проверьте перерыв",IF($D$7&gt;=ROUND(MOD(I267-H267,1)*1440,8),"Перерыв не меньше смены","Готово"))))))))))))</x:f>
      </x:c>
      <x:c r="M267" s="3"/>
      <x:c r="N267" s="3"/>
      <x:c r="O267" s="3"/>
      <x:c r="P267" s="3"/>
      <x:c r="Q267" s="3"/>
      <x:c r="R267" s="3"/>
      <x:c r="S267" s="3"/>
      <x:c r="T267" s="3"/>
      <x:c r="U267" s="3"/>
      <x:c r="V267" s="3"/>
      <x:c r="W267" s="3"/>
      <x:c r="X267" s="3"/>
      <x:c r="Y267" s="3"/>
      <x:c r="Z267" s="3"/>
      <x:c r="AA267" s="3"/>
      <x:c r="AB267" s="3"/>
      <x:c r="AC267" s="3"/>
      <x:c r="AD267" s="3"/>
      <x:c r="AE267" s="3"/>
      <x:c r="AF267" s="3"/>
      <x:c r="AG267" s="3"/>
      <x:c r="AH267" s="3"/>
      <x:c r="AI267" s="3"/>
      <x:c r="AJ267" s="3"/>
      <x:c r="AK267" s="3"/>
    </x:row>
    <x:row r="268" ht="30" customHeight="1">
      <x:c r="A268" s="3"/>
      <x:c r="B268" s="69" t="str">
        <x:f>IF($B$22="","",$B$22)</x:f>
      </x:c>
      <x:c r="C268" s="70" t="n">
        <x:f>IF(AD$8="","",AD$8)</x:f>
        <x:v>46353</x:v>
      </x:c>
      <x:c r="D268" s="69" t="str">
        <x:f>IF(AD22="","",AD22)</x:f>
      </x:c>
      <x:c r="E268" s="69" t="str">
        <x:f>IFERROR(UPPER(CONCATENATE("",SUBSTITUTE(CONCATENATE("",SUBSTITUTE(CONCATENATE("",SUBSTITUTE(TRIM(CONCATENATE("",D268))," ","")),"–","-")),"—","-"))),CONCATENATE("",D268))</x:f>
      </x:c>
      <x:c r="F268" s="69" t="str">
        <x:f>IFERROR(LEFT(CONCATENATE("[",E268),SEARCH("-",E268)),"")</x:f>
      </x:c>
      <x:c r="G268" s="69" t="str">
        <x:f>IFERROR(MID(CONCATENATE(E268,"]"),SEARCH("-",E268)+1,32),"")</x:f>
      </x:c>
      <x:c r="H268" s="71" t="str">
        <x:f>IF(OR(E268="",E268="В"),"",IF(OR(E268=$B$42,E268=$B$43,E268=$B$44,E268=$B$45,E268=$B$46),INDEX($E$42:$E$46,MATCH(E268,$B$42:$B$46,0)),IFERROR(IF(ISNUMBER(SEARCH(":",F268)),IF(AND(OR((LEN(F268)-1)=4,(LEN(F268)-1)=5),MID(F268,1+(LEN(F268)-1)-2,1)=":",ISNUMBER(VALUE(MID(F268,2,1))),IF((LEN(F268)-1)=5,ISNUMBER(VALUE(MID(F268,3,1))),TRUE),ISNUMBER(VALUE(MID(F268,1+(LEN(F268)-1)-1,1))),ISNUMBER(VALUE(MID(F268,1+(LEN(F268)-1),1))),VALUE(MID(F268,2,(LEN(F268)-1)-3))&lt;24,VALUE(MID(F268,1+(LEN(F268)-1)-1,2))&lt;60),VALUE(MID(F268,2,(LEN(F268)-1)-3))/24+VALUE(MID(F268,1+(LEN(F268)-1)-1,2))/1440,-1),IF(AND((LEN(F268)-1)&gt;=1,(LEN(F268)-1)&lt;=2,ISNUMBER(VALUE(MID(F268,2,1))),IF((LEN(F268)-1)=2,ISNUMBER(VALUE(MID(F268,3,1))),TRUE),VALUE(MID(F268,2,(LEN(F268)-1)))&lt;24),VALUE(MID(F268,2,(LEN(F268)-1)))/24,-1)),-1)))</x:f>
      </x:c>
      <x:c r="I268" s="71" t="str">
        <x:f>IF(OR(E268="",E268="В"),"",IF(OR(E268=$B$42,E268=$B$43,E268=$B$44,E268=$B$45,E268=$B$46),INDEX($F$42:$F$46,MATCH(E268,$B$42:$B$46,0)),IFERROR(IF(ISNUMBER(SEARCH(":",G268)),IF(AND(OR((LEN(G268)-1)=4,(LEN(G268)-1)=5),MID(G268,0+(LEN(G268)-1)-2,1)=":",ISNUMBER(VALUE(MID(G268,1,1))),IF((LEN(G268)-1)=5,ISNUMBER(VALUE(MID(G268,2,1))),TRUE),ISNUMBER(VALUE(MID(G268,0+(LEN(G268)-1)-1,1))),ISNUMBER(VALUE(MID(G268,0+(LEN(G268)-1),1))),VALUE(MID(G268,1,(LEN(G268)-1)-3))&lt;24,VALUE(MID(G268,0+(LEN(G268)-1)-1,2))&lt;60),VALUE(MID(G268,1,(LEN(G268)-1)-3))/24+VALUE(MID(G268,0+(LEN(G268)-1)-1,2))/1440,-1),IF(AND((LEN(G268)-1)&gt;=1,(LEN(G268)-1)&lt;=2,ISNUMBER(VALUE(MID(G268,1,1))),IF((LEN(G268)-1)=2,ISNUMBER(VALUE(MID(G268,2,1))),TRUE),VALUE(MID(G268,1,(LEN(G268)-1)))&lt;24),VALUE(MID(G268,1,(LEN(G268)-1)))/24,-1)),-1)))</x:f>
      </x:c>
      <x:c r="J268" s="72" t="n">
        <x:f>IF(OR(E268="",E268="В"),0,IF(OR(E268=$B$42,E268=$B$43,E268=$B$44,E268=$B$45,E268=$B$46),INDEX($G$42:$G$46,MATCH(E268,$B$42:$B$46,0)),$D$7))</x:f>
        <x:v>0</x:v>
      </x:c>
      <x:c r="K268" s="73" t="n">
        <x:f>IF(OR(L268="",L268="Выходной"),0,IF(L268="Готово",ROUND(24*MOD(I268-H268,1)-J268/60,10),"Проверить"))</x:f>
        <x:v>0</x:v>
      </x:c>
      <x:c r="L268" s="74" t="str">
        <x:f>IF(E268="","",IF(C268="","Нет дня",IF(E268="В","Выходной",IF(LEN(TRIM($B$22))=0,"Нет имени",IF(COUNTIFS($B$10:$B$33,$B$22)&gt;1,"Повтор имени",IF(OR(E268=$B$42,E268=$B$43,E268=$B$44,E268=$B$45,E268=$B$46),IF(INDEX($I$42:$I$46,MATCH(E268,$B$42:$B$46,0))="Готово","Готово","Проверьте смену"),IF(OR(IFERROR(SEARCH("-",E268),0)=0,IFERROR(SEARCH("-",E268,SEARCH("-",E268)+1),0)&gt;0),"Нет кода",IF(OR(H268&lt;0,I268&lt;0),"Неверное время",IF(H268=I268,"Начало равно концу",IF(NOT(ISNUMBER($D$7)),"Проверьте перерыв",IF(OR($D$7&lt;0,$D$7&lt;&gt;INT($D$7)),"Проверьте перерыв",IF($D$7&gt;=ROUND(MOD(I268-H268,1)*1440,8),"Перерыв не меньше смены","Готово"))))))))))))</x:f>
      </x:c>
      <x:c r="M268" s="3"/>
      <x:c r="N268" s="3"/>
      <x:c r="O268" s="3"/>
      <x:c r="P268" s="3"/>
      <x:c r="Q268" s="3"/>
      <x:c r="R268" s="3"/>
      <x:c r="S268" s="3"/>
      <x:c r="T268" s="3"/>
      <x:c r="U268" s="3"/>
      <x:c r="V268" s="3"/>
      <x:c r="W268" s="3"/>
      <x:c r="X268" s="3"/>
      <x:c r="Y268" s="3"/>
      <x:c r="Z268" s="3"/>
      <x:c r="AA268" s="3"/>
      <x:c r="AB268" s="3"/>
      <x:c r="AC268" s="3"/>
      <x:c r="AD268" s="3"/>
      <x:c r="AE268" s="3"/>
      <x:c r="AF268" s="3"/>
      <x:c r="AG268" s="3"/>
      <x:c r="AH268" s="3"/>
      <x:c r="AI268" s="3"/>
      <x:c r="AJ268" s="3"/>
      <x:c r="AK268" s="3"/>
    </x:row>
    <x:row r="269" ht="30" customHeight="1">
      <x:c r="A269" s="3"/>
      <x:c r="B269" s="69" t="str">
        <x:f>IF($B$22="","",$B$22)</x:f>
      </x:c>
      <x:c r="C269" s="70" t="n">
        <x:f>IF(AE$8="","",AE$8)</x:f>
        <x:v>46354</x:v>
      </x:c>
      <x:c r="D269" s="69" t="str">
        <x:f>IF(AE22="","",AE22)</x:f>
      </x:c>
      <x:c r="E269" s="69" t="str">
        <x:f>IFERROR(UPPER(CONCATENATE("",SUBSTITUTE(CONCATENATE("",SUBSTITUTE(CONCATENATE("",SUBSTITUTE(TRIM(CONCATENATE("",D269))," ","")),"–","-")),"—","-"))),CONCATENATE("",D269))</x:f>
      </x:c>
      <x:c r="F269" s="69" t="str">
        <x:f>IFERROR(LEFT(CONCATENATE("[",E269),SEARCH("-",E269)),"")</x:f>
      </x:c>
      <x:c r="G269" s="69" t="str">
        <x:f>IFERROR(MID(CONCATENATE(E269,"]"),SEARCH("-",E269)+1,32),"")</x:f>
      </x:c>
      <x:c r="H269" s="71" t="str">
        <x:f>IF(OR(E269="",E269="В"),"",IF(OR(E269=$B$42,E269=$B$43,E269=$B$44,E269=$B$45,E269=$B$46),INDEX($E$42:$E$46,MATCH(E269,$B$42:$B$46,0)),IFERROR(IF(ISNUMBER(SEARCH(":",F269)),IF(AND(OR((LEN(F269)-1)=4,(LEN(F269)-1)=5),MID(F269,1+(LEN(F269)-1)-2,1)=":",ISNUMBER(VALUE(MID(F269,2,1))),IF((LEN(F269)-1)=5,ISNUMBER(VALUE(MID(F269,3,1))),TRUE),ISNUMBER(VALUE(MID(F269,1+(LEN(F269)-1)-1,1))),ISNUMBER(VALUE(MID(F269,1+(LEN(F269)-1),1))),VALUE(MID(F269,2,(LEN(F269)-1)-3))&lt;24,VALUE(MID(F269,1+(LEN(F269)-1)-1,2))&lt;60),VALUE(MID(F269,2,(LEN(F269)-1)-3))/24+VALUE(MID(F269,1+(LEN(F269)-1)-1,2))/1440,-1),IF(AND((LEN(F269)-1)&gt;=1,(LEN(F269)-1)&lt;=2,ISNUMBER(VALUE(MID(F269,2,1))),IF((LEN(F269)-1)=2,ISNUMBER(VALUE(MID(F269,3,1))),TRUE),VALUE(MID(F269,2,(LEN(F269)-1)))&lt;24),VALUE(MID(F269,2,(LEN(F269)-1)))/24,-1)),-1)))</x:f>
      </x:c>
      <x:c r="I269" s="71" t="str">
        <x:f>IF(OR(E269="",E269="В"),"",IF(OR(E269=$B$42,E269=$B$43,E269=$B$44,E269=$B$45,E269=$B$46),INDEX($F$42:$F$46,MATCH(E269,$B$42:$B$46,0)),IFERROR(IF(ISNUMBER(SEARCH(":",G269)),IF(AND(OR((LEN(G269)-1)=4,(LEN(G269)-1)=5),MID(G269,0+(LEN(G269)-1)-2,1)=":",ISNUMBER(VALUE(MID(G269,1,1))),IF((LEN(G269)-1)=5,ISNUMBER(VALUE(MID(G269,2,1))),TRUE),ISNUMBER(VALUE(MID(G269,0+(LEN(G269)-1)-1,1))),ISNUMBER(VALUE(MID(G269,0+(LEN(G269)-1),1))),VALUE(MID(G269,1,(LEN(G269)-1)-3))&lt;24,VALUE(MID(G269,0+(LEN(G269)-1)-1,2))&lt;60),VALUE(MID(G269,1,(LEN(G269)-1)-3))/24+VALUE(MID(G269,0+(LEN(G269)-1)-1,2))/1440,-1),IF(AND((LEN(G269)-1)&gt;=1,(LEN(G269)-1)&lt;=2,ISNUMBER(VALUE(MID(G269,1,1))),IF((LEN(G269)-1)=2,ISNUMBER(VALUE(MID(G269,2,1))),TRUE),VALUE(MID(G269,1,(LEN(G269)-1)))&lt;24),VALUE(MID(G269,1,(LEN(G269)-1)))/24,-1)),-1)))</x:f>
      </x:c>
      <x:c r="J269" s="72" t="n">
        <x:f>IF(OR(E269="",E269="В"),0,IF(OR(E269=$B$42,E269=$B$43,E269=$B$44,E269=$B$45,E269=$B$46),INDEX($G$42:$G$46,MATCH(E269,$B$42:$B$46,0)),$D$7))</x:f>
        <x:v>0</x:v>
      </x:c>
      <x:c r="K269" s="73" t="n">
        <x:f>IF(OR(L269="",L269="Выходной"),0,IF(L269="Готово",ROUND(24*MOD(I269-H269,1)-J269/60,10),"Проверить"))</x:f>
        <x:v>0</x:v>
      </x:c>
      <x:c r="L269" s="74" t="str">
        <x:f>IF(E269="","",IF(C269="","Нет дня",IF(E269="В","Выходной",IF(LEN(TRIM($B$22))=0,"Нет имени",IF(COUNTIFS($B$10:$B$33,$B$22)&gt;1,"Повтор имени",IF(OR(E269=$B$42,E269=$B$43,E269=$B$44,E269=$B$45,E269=$B$46),IF(INDEX($I$42:$I$46,MATCH(E269,$B$42:$B$46,0))="Готово","Готово","Проверьте смену"),IF(OR(IFERROR(SEARCH("-",E269),0)=0,IFERROR(SEARCH("-",E269,SEARCH("-",E269)+1),0)&gt;0),"Нет кода",IF(OR(H269&lt;0,I269&lt;0),"Неверное время",IF(H269=I269,"Начало равно концу",IF(NOT(ISNUMBER($D$7)),"Проверьте перерыв",IF(OR($D$7&lt;0,$D$7&lt;&gt;INT($D$7)),"Проверьте перерыв",IF($D$7&gt;=ROUND(MOD(I269-H269,1)*1440,8),"Перерыв не меньше смены","Готово"))))))))))))</x:f>
      </x:c>
      <x:c r="M269" s="3"/>
      <x:c r="N269" s="3"/>
      <x:c r="O269" s="3"/>
      <x:c r="P269" s="3"/>
      <x:c r="Q269" s="3"/>
      <x:c r="R269" s="3"/>
      <x:c r="S269" s="3"/>
      <x:c r="T269" s="3"/>
      <x:c r="U269" s="3"/>
      <x:c r="V269" s="3"/>
      <x:c r="W269" s="3"/>
      <x:c r="X269" s="3"/>
      <x:c r="Y269" s="3"/>
      <x:c r="Z269" s="3"/>
      <x:c r="AA269" s="3"/>
      <x:c r="AB269" s="3"/>
      <x:c r="AC269" s="3"/>
      <x:c r="AD269" s="3"/>
      <x:c r="AE269" s="3"/>
      <x:c r="AF269" s="3"/>
      <x:c r="AG269" s="3"/>
      <x:c r="AH269" s="3"/>
      <x:c r="AI269" s="3"/>
      <x:c r="AJ269" s="3"/>
      <x:c r="AK269" s="3"/>
    </x:row>
    <x:row r="270" ht="30" customHeight="1">
      <x:c r="A270" s="3"/>
      <x:c r="B270" s="69" t="str">
        <x:f>IF($B$22="","",$B$22)</x:f>
      </x:c>
      <x:c r="C270" s="70" t="n">
        <x:f>IF(AF$8="","",AF$8)</x:f>
        <x:v>46355</x:v>
      </x:c>
      <x:c r="D270" s="69" t="str">
        <x:f>IF(AF22="","",AF22)</x:f>
      </x:c>
      <x:c r="E270" s="69" t="str">
        <x:f>IFERROR(UPPER(CONCATENATE("",SUBSTITUTE(CONCATENATE("",SUBSTITUTE(CONCATENATE("",SUBSTITUTE(TRIM(CONCATENATE("",D270))," ","")),"–","-")),"—","-"))),CONCATENATE("",D270))</x:f>
      </x:c>
      <x:c r="F270" s="69" t="str">
        <x:f>IFERROR(LEFT(CONCATENATE("[",E270),SEARCH("-",E270)),"")</x:f>
      </x:c>
      <x:c r="G270" s="69" t="str">
        <x:f>IFERROR(MID(CONCATENATE(E270,"]"),SEARCH("-",E270)+1,32),"")</x:f>
      </x:c>
      <x:c r="H270" s="71" t="str">
        <x:f>IF(OR(E270="",E270="В"),"",IF(OR(E270=$B$42,E270=$B$43,E270=$B$44,E270=$B$45,E270=$B$46),INDEX($E$42:$E$46,MATCH(E270,$B$42:$B$46,0)),IFERROR(IF(ISNUMBER(SEARCH(":",F270)),IF(AND(OR((LEN(F270)-1)=4,(LEN(F270)-1)=5),MID(F270,1+(LEN(F270)-1)-2,1)=":",ISNUMBER(VALUE(MID(F270,2,1))),IF((LEN(F270)-1)=5,ISNUMBER(VALUE(MID(F270,3,1))),TRUE),ISNUMBER(VALUE(MID(F270,1+(LEN(F270)-1)-1,1))),ISNUMBER(VALUE(MID(F270,1+(LEN(F270)-1),1))),VALUE(MID(F270,2,(LEN(F270)-1)-3))&lt;24,VALUE(MID(F270,1+(LEN(F270)-1)-1,2))&lt;60),VALUE(MID(F270,2,(LEN(F270)-1)-3))/24+VALUE(MID(F270,1+(LEN(F270)-1)-1,2))/1440,-1),IF(AND((LEN(F270)-1)&gt;=1,(LEN(F270)-1)&lt;=2,ISNUMBER(VALUE(MID(F270,2,1))),IF((LEN(F270)-1)=2,ISNUMBER(VALUE(MID(F270,3,1))),TRUE),VALUE(MID(F270,2,(LEN(F270)-1)))&lt;24),VALUE(MID(F270,2,(LEN(F270)-1)))/24,-1)),-1)))</x:f>
      </x:c>
      <x:c r="I270" s="71" t="str">
        <x:f>IF(OR(E270="",E270="В"),"",IF(OR(E270=$B$42,E270=$B$43,E270=$B$44,E270=$B$45,E270=$B$46),INDEX($F$42:$F$46,MATCH(E270,$B$42:$B$46,0)),IFERROR(IF(ISNUMBER(SEARCH(":",G270)),IF(AND(OR((LEN(G270)-1)=4,(LEN(G270)-1)=5),MID(G270,0+(LEN(G270)-1)-2,1)=":",ISNUMBER(VALUE(MID(G270,1,1))),IF((LEN(G270)-1)=5,ISNUMBER(VALUE(MID(G270,2,1))),TRUE),ISNUMBER(VALUE(MID(G270,0+(LEN(G270)-1)-1,1))),ISNUMBER(VALUE(MID(G270,0+(LEN(G270)-1),1))),VALUE(MID(G270,1,(LEN(G270)-1)-3))&lt;24,VALUE(MID(G270,0+(LEN(G270)-1)-1,2))&lt;60),VALUE(MID(G270,1,(LEN(G270)-1)-3))/24+VALUE(MID(G270,0+(LEN(G270)-1)-1,2))/1440,-1),IF(AND((LEN(G270)-1)&gt;=1,(LEN(G270)-1)&lt;=2,ISNUMBER(VALUE(MID(G270,1,1))),IF((LEN(G270)-1)=2,ISNUMBER(VALUE(MID(G270,2,1))),TRUE),VALUE(MID(G270,1,(LEN(G270)-1)))&lt;24),VALUE(MID(G270,1,(LEN(G270)-1)))/24,-1)),-1)))</x:f>
      </x:c>
      <x:c r="J270" s="72" t="n">
        <x:f>IF(OR(E270="",E270="В"),0,IF(OR(E270=$B$42,E270=$B$43,E270=$B$44,E270=$B$45,E270=$B$46),INDEX($G$42:$G$46,MATCH(E270,$B$42:$B$46,0)),$D$7))</x:f>
        <x:v>0</x:v>
      </x:c>
      <x:c r="K270" s="73" t="n">
        <x:f>IF(OR(L270="",L270="Выходной"),0,IF(L270="Готово",ROUND(24*MOD(I270-H270,1)-J270/60,10),"Проверить"))</x:f>
        <x:v>0</x:v>
      </x:c>
      <x:c r="L270" s="74" t="str">
        <x:f>IF(E270="","",IF(C270="","Нет дня",IF(E270="В","Выходной",IF(LEN(TRIM($B$22))=0,"Нет имени",IF(COUNTIFS($B$10:$B$33,$B$22)&gt;1,"Повтор имени",IF(OR(E270=$B$42,E270=$B$43,E270=$B$44,E270=$B$45,E270=$B$46),IF(INDEX($I$42:$I$46,MATCH(E270,$B$42:$B$46,0))="Готово","Готово","Проверьте смену"),IF(OR(IFERROR(SEARCH("-",E270),0)=0,IFERROR(SEARCH("-",E270,SEARCH("-",E270)+1),0)&gt;0),"Нет кода",IF(OR(H270&lt;0,I270&lt;0),"Неверное время",IF(H270=I270,"Начало равно концу",IF(NOT(ISNUMBER($D$7)),"Проверьте перерыв",IF(OR($D$7&lt;0,$D$7&lt;&gt;INT($D$7)),"Проверьте перерыв",IF($D$7&gt;=ROUND(MOD(I270-H270,1)*1440,8),"Перерыв не меньше смены","Готово"))))))))))))</x:f>
      </x:c>
      <x:c r="M270" s="3"/>
      <x:c r="N270" s="3"/>
      <x:c r="O270" s="3"/>
      <x:c r="P270" s="3"/>
      <x:c r="Q270" s="3"/>
      <x:c r="R270" s="3"/>
      <x:c r="S270" s="3"/>
      <x:c r="T270" s="3"/>
      <x:c r="U270" s="3"/>
      <x:c r="V270" s="3"/>
      <x:c r="W270" s="3"/>
      <x:c r="X270" s="3"/>
      <x:c r="Y270" s="3"/>
      <x:c r="Z270" s="3"/>
      <x:c r="AA270" s="3"/>
      <x:c r="AB270" s="3"/>
      <x:c r="AC270" s="3"/>
      <x:c r="AD270" s="3"/>
      <x:c r="AE270" s="3"/>
      <x:c r="AF270" s="3"/>
      <x:c r="AG270" s="3"/>
      <x:c r="AH270" s="3"/>
      <x:c r="AI270" s="3"/>
      <x:c r="AJ270" s="3"/>
      <x:c r="AK270" s="3"/>
    </x:row>
    <x:row r="271" ht="30" customHeight="1">
      <x:c r="A271" s="3"/>
      <x:c r="B271" s="69" t="str">
        <x:f>IF($B$22="","",$B$22)</x:f>
      </x:c>
      <x:c r="C271" s="70" t="n">
        <x:f>IF(AG$8="","",AG$8)</x:f>
        <x:v>46356</x:v>
      </x:c>
      <x:c r="D271" s="69" t="str">
        <x:f>IF(AG22="","",AG22)</x:f>
      </x:c>
      <x:c r="E271" s="69" t="str">
        <x:f>IFERROR(UPPER(CONCATENATE("",SUBSTITUTE(CONCATENATE("",SUBSTITUTE(CONCATENATE("",SUBSTITUTE(TRIM(CONCATENATE("",D271))," ","")),"–","-")),"—","-"))),CONCATENATE("",D271))</x:f>
      </x:c>
      <x:c r="F271" s="69" t="str">
        <x:f>IFERROR(LEFT(CONCATENATE("[",E271),SEARCH("-",E271)),"")</x:f>
      </x:c>
      <x:c r="G271" s="69" t="str">
        <x:f>IFERROR(MID(CONCATENATE(E271,"]"),SEARCH("-",E271)+1,32),"")</x:f>
      </x:c>
      <x:c r="H271" s="71" t="str">
        <x:f>IF(OR(E271="",E271="В"),"",IF(OR(E271=$B$42,E271=$B$43,E271=$B$44,E271=$B$45,E271=$B$46),INDEX($E$42:$E$46,MATCH(E271,$B$42:$B$46,0)),IFERROR(IF(ISNUMBER(SEARCH(":",F271)),IF(AND(OR((LEN(F271)-1)=4,(LEN(F271)-1)=5),MID(F271,1+(LEN(F271)-1)-2,1)=":",ISNUMBER(VALUE(MID(F271,2,1))),IF((LEN(F271)-1)=5,ISNUMBER(VALUE(MID(F271,3,1))),TRUE),ISNUMBER(VALUE(MID(F271,1+(LEN(F271)-1)-1,1))),ISNUMBER(VALUE(MID(F271,1+(LEN(F271)-1),1))),VALUE(MID(F271,2,(LEN(F271)-1)-3))&lt;24,VALUE(MID(F271,1+(LEN(F271)-1)-1,2))&lt;60),VALUE(MID(F271,2,(LEN(F271)-1)-3))/24+VALUE(MID(F271,1+(LEN(F271)-1)-1,2))/1440,-1),IF(AND((LEN(F271)-1)&gt;=1,(LEN(F271)-1)&lt;=2,ISNUMBER(VALUE(MID(F271,2,1))),IF((LEN(F271)-1)=2,ISNUMBER(VALUE(MID(F271,3,1))),TRUE),VALUE(MID(F271,2,(LEN(F271)-1)))&lt;24),VALUE(MID(F271,2,(LEN(F271)-1)))/24,-1)),-1)))</x:f>
      </x:c>
      <x:c r="I271" s="71" t="str">
        <x:f>IF(OR(E271="",E271="В"),"",IF(OR(E271=$B$42,E271=$B$43,E271=$B$44,E271=$B$45,E271=$B$46),INDEX($F$42:$F$46,MATCH(E271,$B$42:$B$46,0)),IFERROR(IF(ISNUMBER(SEARCH(":",G271)),IF(AND(OR((LEN(G271)-1)=4,(LEN(G271)-1)=5),MID(G271,0+(LEN(G271)-1)-2,1)=":",ISNUMBER(VALUE(MID(G271,1,1))),IF((LEN(G271)-1)=5,ISNUMBER(VALUE(MID(G271,2,1))),TRUE),ISNUMBER(VALUE(MID(G271,0+(LEN(G271)-1)-1,1))),ISNUMBER(VALUE(MID(G271,0+(LEN(G271)-1),1))),VALUE(MID(G271,1,(LEN(G271)-1)-3))&lt;24,VALUE(MID(G271,0+(LEN(G271)-1)-1,2))&lt;60),VALUE(MID(G271,1,(LEN(G271)-1)-3))/24+VALUE(MID(G271,0+(LEN(G271)-1)-1,2))/1440,-1),IF(AND((LEN(G271)-1)&gt;=1,(LEN(G271)-1)&lt;=2,ISNUMBER(VALUE(MID(G271,1,1))),IF((LEN(G271)-1)=2,ISNUMBER(VALUE(MID(G271,2,1))),TRUE),VALUE(MID(G271,1,(LEN(G271)-1)))&lt;24),VALUE(MID(G271,1,(LEN(G271)-1)))/24,-1)),-1)))</x:f>
      </x:c>
      <x:c r="J271" s="72" t="n">
        <x:f>IF(OR(E271="",E271="В"),0,IF(OR(E271=$B$42,E271=$B$43,E271=$B$44,E271=$B$45,E271=$B$46),INDEX($G$42:$G$46,MATCH(E271,$B$42:$B$46,0)),$D$7))</x:f>
        <x:v>0</x:v>
      </x:c>
      <x:c r="K271" s="73" t="n">
        <x:f>IF(OR(L271="",L271="Выходной"),0,IF(L271="Готово",ROUND(24*MOD(I271-H271,1)-J271/60,10),"Проверить"))</x:f>
        <x:v>0</x:v>
      </x:c>
      <x:c r="L271" s="74" t="str">
        <x:f>IF(E271="","",IF(C271="","Нет дня",IF(E271="В","Выходной",IF(LEN(TRIM($B$22))=0,"Нет имени",IF(COUNTIFS($B$10:$B$33,$B$22)&gt;1,"Повтор имени",IF(OR(E271=$B$42,E271=$B$43,E271=$B$44,E271=$B$45,E271=$B$46),IF(INDEX($I$42:$I$46,MATCH(E271,$B$42:$B$46,0))="Готово","Готово","Проверьте смену"),IF(OR(IFERROR(SEARCH("-",E271),0)=0,IFERROR(SEARCH("-",E271,SEARCH("-",E271)+1),0)&gt;0),"Нет кода",IF(OR(H271&lt;0,I271&lt;0),"Неверное время",IF(H271=I271,"Начало равно концу",IF(NOT(ISNUMBER($D$7)),"Проверьте перерыв",IF(OR($D$7&lt;0,$D$7&lt;&gt;INT($D$7)),"Проверьте перерыв",IF($D$7&gt;=ROUND(MOD(I271-H271,1)*1440,8),"Перерыв не меньше смены","Готово"))))))))))))</x:f>
      </x:c>
      <x:c r="M271" s="3"/>
      <x:c r="N271" s="3"/>
      <x:c r="O271" s="3"/>
      <x:c r="P271" s="3"/>
      <x:c r="Q271" s="3"/>
      <x:c r="R271" s="3"/>
      <x:c r="S271" s="3"/>
      <x:c r="T271" s="3"/>
      <x:c r="U271" s="3"/>
      <x:c r="V271" s="3"/>
      <x:c r="W271" s="3"/>
      <x:c r="X271" s="3"/>
      <x:c r="Y271" s="3"/>
      <x:c r="Z271" s="3"/>
      <x:c r="AA271" s="3"/>
      <x:c r="AB271" s="3"/>
      <x:c r="AC271" s="3"/>
      <x:c r="AD271" s="3"/>
      <x:c r="AE271" s="3"/>
      <x:c r="AF271" s="3"/>
      <x:c r="AG271" s="3"/>
      <x:c r="AH271" s="3"/>
      <x:c r="AI271" s="3"/>
      <x:c r="AJ271" s="3"/>
      <x:c r="AK271" s="3"/>
    </x:row>
    <x:row r="272" ht="30" customHeight="1">
      <x:c r="A272" s="3"/>
      <x:c r="B272" s="69" t="str">
        <x:f>IF($B$22="","",$B$22)</x:f>
      </x:c>
      <x:c r="C272" s="70" t="str">
        <x:f>IF(AH$8="","",AH$8)</x:f>
      </x:c>
      <x:c r="D272" s="69" t="str">
        <x:f>IF(AH22="","",AH22)</x:f>
      </x:c>
      <x:c r="E272" s="69" t="str">
        <x:f>IFERROR(UPPER(CONCATENATE("",SUBSTITUTE(CONCATENATE("",SUBSTITUTE(CONCATENATE("",SUBSTITUTE(TRIM(CONCATENATE("",D272))," ","")),"–","-")),"—","-"))),CONCATENATE("",D272))</x:f>
      </x:c>
      <x:c r="F272" s="69" t="str">
        <x:f>IFERROR(LEFT(CONCATENATE("[",E272),SEARCH("-",E272)),"")</x:f>
      </x:c>
      <x:c r="G272" s="69" t="str">
        <x:f>IFERROR(MID(CONCATENATE(E272,"]"),SEARCH("-",E272)+1,32),"")</x:f>
      </x:c>
      <x:c r="H272" s="71" t="str">
        <x:f>IF(OR(E272="",E272="В"),"",IF(OR(E272=$B$42,E272=$B$43,E272=$B$44,E272=$B$45,E272=$B$46),INDEX($E$42:$E$46,MATCH(E272,$B$42:$B$46,0)),IFERROR(IF(ISNUMBER(SEARCH(":",F272)),IF(AND(OR((LEN(F272)-1)=4,(LEN(F272)-1)=5),MID(F272,1+(LEN(F272)-1)-2,1)=":",ISNUMBER(VALUE(MID(F272,2,1))),IF((LEN(F272)-1)=5,ISNUMBER(VALUE(MID(F272,3,1))),TRUE),ISNUMBER(VALUE(MID(F272,1+(LEN(F272)-1)-1,1))),ISNUMBER(VALUE(MID(F272,1+(LEN(F272)-1),1))),VALUE(MID(F272,2,(LEN(F272)-1)-3))&lt;24,VALUE(MID(F272,1+(LEN(F272)-1)-1,2))&lt;60),VALUE(MID(F272,2,(LEN(F272)-1)-3))/24+VALUE(MID(F272,1+(LEN(F272)-1)-1,2))/1440,-1),IF(AND((LEN(F272)-1)&gt;=1,(LEN(F272)-1)&lt;=2,ISNUMBER(VALUE(MID(F272,2,1))),IF((LEN(F272)-1)=2,ISNUMBER(VALUE(MID(F272,3,1))),TRUE),VALUE(MID(F272,2,(LEN(F272)-1)))&lt;24),VALUE(MID(F272,2,(LEN(F272)-1)))/24,-1)),-1)))</x:f>
      </x:c>
      <x:c r="I272" s="71" t="str">
        <x:f>IF(OR(E272="",E272="В"),"",IF(OR(E272=$B$42,E272=$B$43,E272=$B$44,E272=$B$45,E272=$B$46),INDEX($F$42:$F$46,MATCH(E272,$B$42:$B$46,0)),IFERROR(IF(ISNUMBER(SEARCH(":",G272)),IF(AND(OR((LEN(G272)-1)=4,(LEN(G272)-1)=5),MID(G272,0+(LEN(G272)-1)-2,1)=":",ISNUMBER(VALUE(MID(G272,1,1))),IF((LEN(G272)-1)=5,ISNUMBER(VALUE(MID(G272,2,1))),TRUE),ISNUMBER(VALUE(MID(G272,0+(LEN(G272)-1)-1,1))),ISNUMBER(VALUE(MID(G272,0+(LEN(G272)-1),1))),VALUE(MID(G272,1,(LEN(G272)-1)-3))&lt;24,VALUE(MID(G272,0+(LEN(G272)-1)-1,2))&lt;60),VALUE(MID(G272,1,(LEN(G272)-1)-3))/24+VALUE(MID(G272,0+(LEN(G272)-1)-1,2))/1440,-1),IF(AND((LEN(G272)-1)&gt;=1,(LEN(G272)-1)&lt;=2,ISNUMBER(VALUE(MID(G272,1,1))),IF((LEN(G272)-1)=2,ISNUMBER(VALUE(MID(G272,2,1))),TRUE),VALUE(MID(G272,1,(LEN(G272)-1)))&lt;24),VALUE(MID(G272,1,(LEN(G272)-1)))/24,-1)),-1)))</x:f>
      </x:c>
      <x:c r="J272" s="72" t="n">
        <x:f>IF(OR(E272="",E272="В"),0,IF(OR(E272=$B$42,E272=$B$43,E272=$B$44,E272=$B$45,E272=$B$46),INDEX($G$42:$G$46,MATCH(E272,$B$42:$B$46,0)),$D$7))</x:f>
        <x:v>0</x:v>
      </x:c>
      <x:c r="K272" s="73" t="n">
        <x:f>IF(OR(L272="",L272="Выходной"),0,IF(L272="Готово",ROUND(24*MOD(I272-H272,1)-J272/60,10),"Проверить"))</x:f>
        <x:v>0</x:v>
      </x:c>
      <x:c r="L272" s="74" t="str">
        <x:f>IF(E272="","",IF(C272="","Нет дня",IF(E272="В","Выходной",IF(LEN(TRIM($B$22))=0,"Нет имени",IF(COUNTIFS($B$10:$B$33,$B$22)&gt;1,"Повтор имени",IF(OR(E272=$B$42,E272=$B$43,E272=$B$44,E272=$B$45,E272=$B$46),IF(INDEX($I$42:$I$46,MATCH(E272,$B$42:$B$46,0))="Готово","Готово","Проверьте смену"),IF(OR(IFERROR(SEARCH("-",E272),0)=0,IFERROR(SEARCH("-",E272,SEARCH("-",E272)+1),0)&gt;0),"Нет кода",IF(OR(H272&lt;0,I272&lt;0),"Неверное время",IF(H272=I272,"Начало равно концу",IF(NOT(ISNUMBER($D$7)),"Проверьте перерыв",IF(OR($D$7&lt;0,$D$7&lt;&gt;INT($D$7)),"Проверьте перерыв",IF($D$7&gt;=ROUND(MOD(I272-H272,1)*1440,8),"Перерыв не меньше смены","Готово"))))))))))))</x:f>
      </x:c>
      <x:c r="M272" s="3"/>
      <x:c r="N272" s="3"/>
      <x:c r="O272" s="3"/>
      <x:c r="P272" s="3"/>
      <x:c r="Q272" s="3"/>
      <x:c r="R272" s="3"/>
      <x:c r="S272" s="3"/>
      <x:c r="T272" s="3"/>
      <x:c r="U272" s="3"/>
      <x:c r="V272" s="3"/>
      <x:c r="W272" s="3"/>
      <x:c r="X272" s="3"/>
      <x:c r="Y272" s="3"/>
      <x:c r="Z272" s="3"/>
      <x:c r="AA272" s="3"/>
      <x:c r="AB272" s="3"/>
      <x:c r="AC272" s="3"/>
      <x:c r="AD272" s="3"/>
      <x:c r="AE272" s="3"/>
      <x:c r="AF272" s="3"/>
      <x:c r="AG272" s="3"/>
      <x:c r="AH272" s="3"/>
      <x:c r="AI272" s="3"/>
      <x:c r="AJ272" s="3"/>
      <x:c r="AK272" s="3"/>
    </x:row>
    <x:row r="273" ht="30" customHeight="1">
      <x:c r="A273" s="3"/>
      <x:c r="B273" s="69" t="str">
        <x:f>IF($B$24="","",$B$24)</x:f>
      </x:c>
      <x:c r="C273" s="70" t="n">
        <x:f>IF(D$8="","",D$8)</x:f>
        <x:v>46327</x:v>
      </x:c>
      <x:c r="D273" s="69" t="str">
        <x:f>IF(D24="","",D24)</x:f>
      </x:c>
      <x:c r="E273" s="69" t="str">
        <x:f>IFERROR(UPPER(CONCATENATE("",SUBSTITUTE(CONCATENATE("",SUBSTITUTE(CONCATENATE("",SUBSTITUTE(TRIM(CONCATENATE("",D273))," ","")),"–","-")),"—","-"))),CONCATENATE("",D273))</x:f>
      </x:c>
      <x:c r="F273" s="69" t="str">
        <x:f>IFERROR(LEFT(CONCATENATE("[",E273),SEARCH("-",E273)),"")</x:f>
      </x:c>
      <x:c r="G273" s="69" t="str">
        <x:f>IFERROR(MID(CONCATENATE(E273,"]"),SEARCH("-",E273)+1,32),"")</x:f>
      </x:c>
      <x:c r="H273" s="71" t="str">
        <x:f>IF(OR(E273="",E273="В"),"",IF(OR(E273=$B$42,E273=$B$43,E273=$B$44,E273=$B$45,E273=$B$46),INDEX($E$42:$E$46,MATCH(E273,$B$42:$B$46,0)),IFERROR(IF(ISNUMBER(SEARCH(":",F273)),IF(AND(OR((LEN(F273)-1)=4,(LEN(F273)-1)=5),MID(F273,1+(LEN(F273)-1)-2,1)=":",ISNUMBER(VALUE(MID(F273,2,1))),IF((LEN(F273)-1)=5,ISNUMBER(VALUE(MID(F273,3,1))),TRUE),ISNUMBER(VALUE(MID(F273,1+(LEN(F273)-1)-1,1))),ISNUMBER(VALUE(MID(F273,1+(LEN(F273)-1),1))),VALUE(MID(F273,2,(LEN(F273)-1)-3))&lt;24,VALUE(MID(F273,1+(LEN(F273)-1)-1,2))&lt;60),VALUE(MID(F273,2,(LEN(F273)-1)-3))/24+VALUE(MID(F273,1+(LEN(F273)-1)-1,2))/1440,-1),IF(AND((LEN(F273)-1)&gt;=1,(LEN(F273)-1)&lt;=2,ISNUMBER(VALUE(MID(F273,2,1))),IF((LEN(F273)-1)=2,ISNUMBER(VALUE(MID(F273,3,1))),TRUE),VALUE(MID(F273,2,(LEN(F273)-1)))&lt;24),VALUE(MID(F273,2,(LEN(F273)-1)))/24,-1)),-1)))</x:f>
      </x:c>
      <x:c r="I273" s="71" t="str">
        <x:f>IF(OR(E273="",E273="В"),"",IF(OR(E273=$B$42,E273=$B$43,E273=$B$44,E273=$B$45,E273=$B$46),INDEX($F$42:$F$46,MATCH(E273,$B$42:$B$46,0)),IFERROR(IF(ISNUMBER(SEARCH(":",G273)),IF(AND(OR((LEN(G273)-1)=4,(LEN(G273)-1)=5),MID(G273,0+(LEN(G273)-1)-2,1)=":",ISNUMBER(VALUE(MID(G273,1,1))),IF((LEN(G273)-1)=5,ISNUMBER(VALUE(MID(G273,2,1))),TRUE),ISNUMBER(VALUE(MID(G273,0+(LEN(G273)-1)-1,1))),ISNUMBER(VALUE(MID(G273,0+(LEN(G273)-1),1))),VALUE(MID(G273,1,(LEN(G273)-1)-3))&lt;24,VALUE(MID(G273,0+(LEN(G273)-1)-1,2))&lt;60),VALUE(MID(G273,1,(LEN(G273)-1)-3))/24+VALUE(MID(G273,0+(LEN(G273)-1)-1,2))/1440,-1),IF(AND((LEN(G273)-1)&gt;=1,(LEN(G273)-1)&lt;=2,ISNUMBER(VALUE(MID(G273,1,1))),IF((LEN(G273)-1)=2,ISNUMBER(VALUE(MID(G273,2,1))),TRUE),VALUE(MID(G273,1,(LEN(G273)-1)))&lt;24),VALUE(MID(G273,1,(LEN(G273)-1)))/24,-1)),-1)))</x:f>
      </x:c>
      <x:c r="J273" s="72" t="n">
        <x:f>IF(OR(E273="",E273="В"),0,IF(OR(E273=$B$42,E273=$B$43,E273=$B$44,E273=$B$45,E273=$B$46),INDEX($G$42:$G$46,MATCH(E273,$B$42:$B$46,0)),$D$7))</x:f>
        <x:v>0</x:v>
      </x:c>
      <x:c r="K273" s="73" t="n">
        <x:f>IF(OR(L273="",L273="Выходной"),0,IF(L273="Готово",ROUND(24*MOD(I273-H273,1)-J273/60,10),"Проверить"))</x:f>
        <x:v>0</x:v>
      </x:c>
      <x:c r="L273" s="74" t="str">
        <x:f>IF(E273="","",IF(C273="","Нет дня",IF(E273="В","Выходной",IF(LEN(TRIM($B$24))=0,"Нет имени",IF(COUNTIFS($B$10:$B$33,$B$24)&gt;1,"Повтор имени",IF(OR(E273=$B$42,E273=$B$43,E273=$B$44,E273=$B$45,E273=$B$46),IF(INDEX($I$42:$I$46,MATCH(E273,$B$42:$B$46,0))="Готово","Готово","Проверьте смену"),IF(OR(IFERROR(SEARCH("-",E273),0)=0,IFERROR(SEARCH("-",E273,SEARCH("-",E273)+1),0)&gt;0),"Нет кода",IF(OR(H273&lt;0,I273&lt;0),"Неверное время",IF(H273=I273,"Начало равно концу",IF(NOT(ISNUMBER($D$7)),"Проверьте перерыв",IF(OR($D$7&lt;0,$D$7&lt;&gt;INT($D$7)),"Проверьте перерыв",IF($D$7&gt;=ROUND(MOD(I273-H273,1)*1440,8),"Перерыв не меньше смены","Готово"))))))))))))</x:f>
      </x:c>
      <x:c r="M273" s="3"/>
      <x:c r="N273" s="3"/>
      <x:c r="O273" s="3"/>
      <x:c r="P273" s="3"/>
      <x:c r="Q273" s="3"/>
      <x:c r="R273" s="3"/>
      <x:c r="S273" s="3"/>
      <x:c r="T273" s="3"/>
      <x:c r="U273" s="3"/>
      <x:c r="V273" s="3"/>
      <x:c r="W273" s="3"/>
      <x:c r="X273" s="3"/>
      <x:c r="Y273" s="3"/>
      <x:c r="Z273" s="3"/>
      <x:c r="AA273" s="3"/>
      <x:c r="AB273" s="3"/>
      <x:c r="AC273" s="3"/>
      <x:c r="AD273" s="3"/>
      <x:c r="AE273" s="3"/>
      <x:c r="AF273" s="3"/>
      <x:c r="AG273" s="3"/>
      <x:c r="AH273" s="3"/>
      <x:c r="AI273" s="3"/>
      <x:c r="AJ273" s="3"/>
      <x:c r="AK273" s="3"/>
    </x:row>
    <x:row r="274" ht="30" customHeight="1">
      <x:c r="A274" s="3"/>
      <x:c r="B274" s="69" t="str">
        <x:f>IF($B$24="","",$B$24)</x:f>
      </x:c>
      <x:c r="C274" s="70" t="n">
        <x:f>IF(E$8="","",E$8)</x:f>
        <x:v>46328</x:v>
      </x:c>
      <x:c r="D274" s="69" t="str">
        <x:f>IF(E24="","",E24)</x:f>
      </x:c>
      <x:c r="E274" s="69" t="str">
        <x:f>IFERROR(UPPER(CONCATENATE("",SUBSTITUTE(CONCATENATE("",SUBSTITUTE(CONCATENATE("",SUBSTITUTE(TRIM(CONCATENATE("",D274))," ","")),"–","-")),"—","-"))),CONCATENATE("",D274))</x:f>
      </x:c>
      <x:c r="F274" s="69" t="str">
        <x:f>IFERROR(LEFT(CONCATENATE("[",E274),SEARCH("-",E274)),"")</x:f>
      </x:c>
      <x:c r="G274" s="69" t="str">
        <x:f>IFERROR(MID(CONCATENATE(E274,"]"),SEARCH("-",E274)+1,32),"")</x:f>
      </x:c>
      <x:c r="H274" s="71" t="str">
        <x:f>IF(OR(E274="",E274="В"),"",IF(OR(E274=$B$42,E274=$B$43,E274=$B$44,E274=$B$45,E274=$B$46),INDEX($E$42:$E$46,MATCH(E274,$B$42:$B$46,0)),IFERROR(IF(ISNUMBER(SEARCH(":",F274)),IF(AND(OR((LEN(F274)-1)=4,(LEN(F274)-1)=5),MID(F274,1+(LEN(F274)-1)-2,1)=":",ISNUMBER(VALUE(MID(F274,2,1))),IF((LEN(F274)-1)=5,ISNUMBER(VALUE(MID(F274,3,1))),TRUE),ISNUMBER(VALUE(MID(F274,1+(LEN(F274)-1)-1,1))),ISNUMBER(VALUE(MID(F274,1+(LEN(F274)-1),1))),VALUE(MID(F274,2,(LEN(F274)-1)-3))&lt;24,VALUE(MID(F274,1+(LEN(F274)-1)-1,2))&lt;60),VALUE(MID(F274,2,(LEN(F274)-1)-3))/24+VALUE(MID(F274,1+(LEN(F274)-1)-1,2))/1440,-1),IF(AND((LEN(F274)-1)&gt;=1,(LEN(F274)-1)&lt;=2,ISNUMBER(VALUE(MID(F274,2,1))),IF((LEN(F274)-1)=2,ISNUMBER(VALUE(MID(F274,3,1))),TRUE),VALUE(MID(F274,2,(LEN(F274)-1)))&lt;24),VALUE(MID(F274,2,(LEN(F274)-1)))/24,-1)),-1)))</x:f>
      </x:c>
      <x:c r="I274" s="71" t="str">
        <x:f>IF(OR(E274="",E274="В"),"",IF(OR(E274=$B$42,E274=$B$43,E274=$B$44,E274=$B$45,E274=$B$46),INDEX($F$42:$F$46,MATCH(E274,$B$42:$B$46,0)),IFERROR(IF(ISNUMBER(SEARCH(":",G274)),IF(AND(OR((LEN(G274)-1)=4,(LEN(G274)-1)=5),MID(G274,0+(LEN(G274)-1)-2,1)=":",ISNUMBER(VALUE(MID(G274,1,1))),IF((LEN(G274)-1)=5,ISNUMBER(VALUE(MID(G274,2,1))),TRUE),ISNUMBER(VALUE(MID(G274,0+(LEN(G274)-1)-1,1))),ISNUMBER(VALUE(MID(G274,0+(LEN(G274)-1),1))),VALUE(MID(G274,1,(LEN(G274)-1)-3))&lt;24,VALUE(MID(G274,0+(LEN(G274)-1)-1,2))&lt;60),VALUE(MID(G274,1,(LEN(G274)-1)-3))/24+VALUE(MID(G274,0+(LEN(G274)-1)-1,2))/1440,-1),IF(AND((LEN(G274)-1)&gt;=1,(LEN(G274)-1)&lt;=2,ISNUMBER(VALUE(MID(G274,1,1))),IF((LEN(G274)-1)=2,ISNUMBER(VALUE(MID(G274,2,1))),TRUE),VALUE(MID(G274,1,(LEN(G274)-1)))&lt;24),VALUE(MID(G274,1,(LEN(G274)-1)))/24,-1)),-1)))</x:f>
      </x:c>
      <x:c r="J274" s="72" t="n">
        <x:f>IF(OR(E274="",E274="В"),0,IF(OR(E274=$B$42,E274=$B$43,E274=$B$44,E274=$B$45,E274=$B$46),INDEX($G$42:$G$46,MATCH(E274,$B$42:$B$46,0)),$D$7))</x:f>
        <x:v>0</x:v>
      </x:c>
      <x:c r="K274" s="73" t="n">
        <x:f>IF(OR(L274="",L274="Выходной"),0,IF(L274="Готово",ROUND(24*MOD(I274-H274,1)-J274/60,10),"Проверить"))</x:f>
        <x:v>0</x:v>
      </x:c>
      <x:c r="L274" s="74" t="str">
        <x:f>IF(E274="","",IF(C274="","Нет дня",IF(E274="В","Выходной",IF(LEN(TRIM($B$24))=0,"Нет имени",IF(COUNTIFS($B$10:$B$33,$B$24)&gt;1,"Повтор имени",IF(OR(E274=$B$42,E274=$B$43,E274=$B$44,E274=$B$45,E274=$B$46),IF(INDEX($I$42:$I$46,MATCH(E274,$B$42:$B$46,0))="Готово","Готово","Проверьте смену"),IF(OR(IFERROR(SEARCH("-",E274),0)=0,IFERROR(SEARCH("-",E274,SEARCH("-",E274)+1),0)&gt;0),"Нет кода",IF(OR(H274&lt;0,I274&lt;0),"Неверное время",IF(H274=I274,"Начало равно концу",IF(NOT(ISNUMBER($D$7)),"Проверьте перерыв",IF(OR($D$7&lt;0,$D$7&lt;&gt;INT($D$7)),"Проверьте перерыв",IF($D$7&gt;=ROUND(MOD(I274-H274,1)*1440,8),"Перерыв не меньше смены","Готово"))))))))))))</x:f>
      </x:c>
      <x:c r="M274" s="3"/>
      <x:c r="N274" s="3"/>
      <x:c r="O274" s="3"/>
      <x:c r="P274" s="3"/>
      <x:c r="Q274" s="3"/>
      <x:c r="R274" s="3"/>
      <x:c r="S274" s="3"/>
      <x:c r="T274" s="3"/>
      <x:c r="U274" s="3"/>
      <x:c r="V274" s="3"/>
      <x:c r="W274" s="3"/>
      <x:c r="X274" s="3"/>
      <x:c r="Y274" s="3"/>
      <x:c r="Z274" s="3"/>
      <x:c r="AA274" s="3"/>
      <x:c r="AB274" s="3"/>
      <x:c r="AC274" s="3"/>
      <x:c r="AD274" s="3"/>
      <x:c r="AE274" s="3"/>
      <x:c r="AF274" s="3"/>
      <x:c r="AG274" s="3"/>
      <x:c r="AH274" s="3"/>
      <x:c r="AI274" s="3"/>
      <x:c r="AJ274" s="3"/>
      <x:c r="AK274" s="3"/>
    </x:row>
    <x:row r="275" ht="30" customHeight="1">
      <x:c r="A275" s="3"/>
      <x:c r="B275" s="69" t="str">
        <x:f>IF($B$24="","",$B$24)</x:f>
      </x:c>
      <x:c r="C275" s="70" t="n">
        <x:f>IF(F$8="","",F$8)</x:f>
        <x:v>46329</x:v>
      </x:c>
      <x:c r="D275" s="69" t="str">
        <x:f>IF(F24="","",F24)</x:f>
      </x:c>
      <x:c r="E275" s="69" t="str">
        <x:f>IFERROR(UPPER(CONCATENATE("",SUBSTITUTE(CONCATENATE("",SUBSTITUTE(CONCATENATE("",SUBSTITUTE(TRIM(CONCATENATE("",D275))," ","")),"–","-")),"—","-"))),CONCATENATE("",D275))</x:f>
      </x:c>
      <x:c r="F275" s="69" t="str">
        <x:f>IFERROR(LEFT(CONCATENATE("[",E275),SEARCH("-",E275)),"")</x:f>
      </x:c>
      <x:c r="G275" s="69" t="str">
        <x:f>IFERROR(MID(CONCATENATE(E275,"]"),SEARCH("-",E275)+1,32),"")</x:f>
      </x:c>
      <x:c r="H275" s="71" t="str">
        <x:f>IF(OR(E275="",E275="В"),"",IF(OR(E275=$B$42,E275=$B$43,E275=$B$44,E275=$B$45,E275=$B$46),INDEX($E$42:$E$46,MATCH(E275,$B$42:$B$46,0)),IFERROR(IF(ISNUMBER(SEARCH(":",F275)),IF(AND(OR((LEN(F275)-1)=4,(LEN(F275)-1)=5),MID(F275,1+(LEN(F275)-1)-2,1)=":",ISNUMBER(VALUE(MID(F275,2,1))),IF((LEN(F275)-1)=5,ISNUMBER(VALUE(MID(F275,3,1))),TRUE),ISNUMBER(VALUE(MID(F275,1+(LEN(F275)-1)-1,1))),ISNUMBER(VALUE(MID(F275,1+(LEN(F275)-1),1))),VALUE(MID(F275,2,(LEN(F275)-1)-3))&lt;24,VALUE(MID(F275,1+(LEN(F275)-1)-1,2))&lt;60),VALUE(MID(F275,2,(LEN(F275)-1)-3))/24+VALUE(MID(F275,1+(LEN(F275)-1)-1,2))/1440,-1),IF(AND((LEN(F275)-1)&gt;=1,(LEN(F275)-1)&lt;=2,ISNUMBER(VALUE(MID(F275,2,1))),IF((LEN(F275)-1)=2,ISNUMBER(VALUE(MID(F275,3,1))),TRUE),VALUE(MID(F275,2,(LEN(F275)-1)))&lt;24),VALUE(MID(F275,2,(LEN(F275)-1)))/24,-1)),-1)))</x:f>
      </x:c>
      <x:c r="I275" s="71" t="str">
        <x:f>IF(OR(E275="",E275="В"),"",IF(OR(E275=$B$42,E275=$B$43,E275=$B$44,E275=$B$45,E275=$B$46),INDEX($F$42:$F$46,MATCH(E275,$B$42:$B$46,0)),IFERROR(IF(ISNUMBER(SEARCH(":",G275)),IF(AND(OR((LEN(G275)-1)=4,(LEN(G275)-1)=5),MID(G275,0+(LEN(G275)-1)-2,1)=":",ISNUMBER(VALUE(MID(G275,1,1))),IF((LEN(G275)-1)=5,ISNUMBER(VALUE(MID(G275,2,1))),TRUE),ISNUMBER(VALUE(MID(G275,0+(LEN(G275)-1)-1,1))),ISNUMBER(VALUE(MID(G275,0+(LEN(G275)-1),1))),VALUE(MID(G275,1,(LEN(G275)-1)-3))&lt;24,VALUE(MID(G275,0+(LEN(G275)-1)-1,2))&lt;60),VALUE(MID(G275,1,(LEN(G275)-1)-3))/24+VALUE(MID(G275,0+(LEN(G275)-1)-1,2))/1440,-1),IF(AND((LEN(G275)-1)&gt;=1,(LEN(G275)-1)&lt;=2,ISNUMBER(VALUE(MID(G275,1,1))),IF((LEN(G275)-1)=2,ISNUMBER(VALUE(MID(G275,2,1))),TRUE),VALUE(MID(G275,1,(LEN(G275)-1)))&lt;24),VALUE(MID(G275,1,(LEN(G275)-1)))/24,-1)),-1)))</x:f>
      </x:c>
      <x:c r="J275" s="72" t="n">
        <x:f>IF(OR(E275="",E275="В"),0,IF(OR(E275=$B$42,E275=$B$43,E275=$B$44,E275=$B$45,E275=$B$46),INDEX($G$42:$G$46,MATCH(E275,$B$42:$B$46,0)),$D$7))</x:f>
        <x:v>0</x:v>
      </x:c>
      <x:c r="K275" s="73" t="n">
        <x:f>IF(OR(L275="",L275="Выходной"),0,IF(L275="Готово",ROUND(24*MOD(I275-H275,1)-J275/60,10),"Проверить"))</x:f>
        <x:v>0</x:v>
      </x:c>
      <x:c r="L275" s="74" t="str">
        <x:f>IF(E275="","",IF(C275="","Нет дня",IF(E275="В","Выходной",IF(LEN(TRIM($B$24))=0,"Нет имени",IF(COUNTIFS($B$10:$B$33,$B$24)&gt;1,"Повтор имени",IF(OR(E275=$B$42,E275=$B$43,E275=$B$44,E275=$B$45,E275=$B$46),IF(INDEX($I$42:$I$46,MATCH(E275,$B$42:$B$46,0))="Готово","Готово","Проверьте смену"),IF(OR(IFERROR(SEARCH("-",E275),0)=0,IFERROR(SEARCH("-",E275,SEARCH("-",E275)+1),0)&gt;0),"Нет кода",IF(OR(H275&lt;0,I275&lt;0),"Неверное время",IF(H275=I275,"Начало равно концу",IF(NOT(ISNUMBER($D$7)),"Проверьте перерыв",IF(OR($D$7&lt;0,$D$7&lt;&gt;INT($D$7)),"Проверьте перерыв",IF($D$7&gt;=ROUND(MOD(I275-H275,1)*1440,8),"Перерыв не меньше смены","Готово"))))))))))))</x:f>
      </x:c>
      <x:c r="M275" s="3"/>
      <x:c r="N275" s="3"/>
      <x:c r="O275" s="3"/>
      <x:c r="P275" s="3"/>
      <x:c r="Q275" s="3"/>
      <x:c r="R275" s="3"/>
      <x:c r="S275" s="3"/>
      <x:c r="T275" s="3"/>
      <x:c r="U275" s="3"/>
      <x:c r="V275" s="3"/>
      <x:c r="W275" s="3"/>
      <x:c r="X275" s="3"/>
      <x:c r="Y275" s="3"/>
      <x:c r="Z275" s="3"/>
      <x:c r="AA275" s="3"/>
      <x:c r="AB275" s="3"/>
      <x:c r="AC275" s="3"/>
      <x:c r="AD275" s="3"/>
      <x:c r="AE275" s="3"/>
      <x:c r="AF275" s="3"/>
      <x:c r="AG275" s="3"/>
      <x:c r="AH275" s="3"/>
      <x:c r="AI275" s="3"/>
      <x:c r="AJ275" s="3"/>
      <x:c r="AK275" s="3"/>
    </x:row>
    <x:row r="276" ht="30" customHeight="1">
      <x:c r="A276" s="3"/>
      <x:c r="B276" s="69" t="str">
        <x:f>IF($B$24="","",$B$24)</x:f>
      </x:c>
      <x:c r="C276" s="70" t="n">
        <x:f>IF(G$8="","",G$8)</x:f>
        <x:v>46330</x:v>
      </x:c>
      <x:c r="D276" s="69" t="str">
        <x:f>IF(G24="","",G24)</x:f>
      </x:c>
      <x:c r="E276" s="69" t="str">
        <x:f>IFERROR(UPPER(CONCATENATE("",SUBSTITUTE(CONCATENATE("",SUBSTITUTE(CONCATENATE("",SUBSTITUTE(TRIM(CONCATENATE("",D276))," ","")),"–","-")),"—","-"))),CONCATENATE("",D276))</x:f>
      </x:c>
      <x:c r="F276" s="69" t="str">
        <x:f>IFERROR(LEFT(CONCATENATE("[",E276),SEARCH("-",E276)),"")</x:f>
      </x:c>
      <x:c r="G276" s="69" t="str">
        <x:f>IFERROR(MID(CONCATENATE(E276,"]"),SEARCH("-",E276)+1,32),"")</x:f>
      </x:c>
      <x:c r="H276" s="71" t="str">
        <x:f>IF(OR(E276="",E276="В"),"",IF(OR(E276=$B$42,E276=$B$43,E276=$B$44,E276=$B$45,E276=$B$46),INDEX($E$42:$E$46,MATCH(E276,$B$42:$B$46,0)),IFERROR(IF(ISNUMBER(SEARCH(":",F276)),IF(AND(OR((LEN(F276)-1)=4,(LEN(F276)-1)=5),MID(F276,1+(LEN(F276)-1)-2,1)=":",ISNUMBER(VALUE(MID(F276,2,1))),IF((LEN(F276)-1)=5,ISNUMBER(VALUE(MID(F276,3,1))),TRUE),ISNUMBER(VALUE(MID(F276,1+(LEN(F276)-1)-1,1))),ISNUMBER(VALUE(MID(F276,1+(LEN(F276)-1),1))),VALUE(MID(F276,2,(LEN(F276)-1)-3))&lt;24,VALUE(MID(F276,1+(LEN(F276)-1)-1,2))&lt;60),VALUE(MID(F276,2,(LEN(F276)-1)-3))/24+VALUE(MID(F276,1+(LEN(F276)-1)-1,2))/1440,-1),IF(AND((LEN(F276)-1)&gt;=1,(LEN(F276)-1)&lt;=2,ISNUMBER(VALUE(MID(F276,2,1))),IF((LEN(F276)-1)=2,ISNUMBER(VALUE(MID(F276,3,1))),TRUE),VALUE(MID(F276,2,(LEN(F276)-1)))&lt;24),VALUE(MID(F276,2,(LEN(F276)-1)))/24,-1)),-1)))</x:f>
      </x:c>
      <x:c r="I276" s="71" t="str">
        <x:f>IF(OR(E276="",E276="В"),"",IF(OR(E276=$B$42,E276=$B$43,E276=$B$44,E276=$B$45,E276=$B$46),INDEX($F$42:$F$46,MATCH(E276,$B$42:$B$46,0)),IFERROR(IF(ISNUMBER(SEARCH(":",G276)),IF(AND(OR((LEN(G276)-1)=4,(LEN(G276)-1)=5),MID(G276,0+(LEN(G276)-1)-2,1)=":",ISNUMBER(VALUE(MID(G276,1,1))),IF((LEN(G276)-1)=5,ISNUMBER(VALUE(MID(G276,2,1))),TRUE),ISNUMBER(VALUE(MID(G276,0+(LEN(G276)-1)-1,1))),ISNUMBER(VALUE(MID(G276,0+(LEN(G276)-1),1))),VALUE(MID(G276,1,(LEN(G276)-1)-3))&lt;24,VALUE(MID(G276,0+(LEN(G276)-1)-1,2))&lt;60),VALUE(MID(G276,1,(LEN(G276)-1)-3))/24+VALUE(MID(G276,0+(LEN(G276)-1)-1,2))/1440,-1),IF(AND((LEN(G276)-1)&gt;=1,(LEN(G276)-1)&lt;=2,ISNUMBER(VALUE(MID(G276,1,1))),IF((LEN(G276)-1)=2,ISNUMBER(VALUE(MID(G276,2,1))),TRUE),VALUE(MID(G276,1,(LEN(G276)-1)))&lt;24),VALUE(MID(G276,1,(LEN(G276)-1)))/24,-1)),-1)))</x:f>
      </x:c>
      <x:c r="J276" s="72" t="n">
        <x:f>IF(OR(E276="",E276="В"),0,IF(OR(E276=$B$42,E276=$B$43,E276=$B$44,E276=$B$45,E276=$B$46),INDEX($G$42:$G$46,MATCH(E276,$B$42:$B$46,0)),$D$7))</x:f>
        <x:v>0</x:v>
      </x:c>
      <x:c r="K276" s="73" t="n">
        <x:f>IF(OR(L276="",L276="Выходной"),0,IF(L276="Готово",ROUND(24*MOD(I276-H276,1)-J276/60,10),"Проверить"))</x:f>
        <x:v>0</x:v>
      </x:c>
      <x:c r="L276" s="74" t="str">
        <x:f>IF(E276="","",IF(C276="","Нет дня",IF(E276="В","Выходной",IF(LEN(TRIM($B$24))=0,"Нет имени",IF(COUNTIFS($B$10:$B$33,$B$24)&gt;1,"Повтор имени",IF(OR(E276=$B$42,E276=$B$43,E276=$B$44,E276=$B$45,E276=$B$46),IF(INDEX($I$42:$I$46,MATCH(E276,$B$42:$B$46,0))="Готово","Готово","Проверьте смену"),IF(OR(IFERROR(SEARCH("-",E276),0)=0,IFERROR(SEARCH("-",E276,SEARCH("-",E276)+1),0)&gt;0),"Нет кода",IF(OR(H276&lt;0,I276&lt;0),"Неверное время",IF(H276=I276,"Начало равно концу",IF(NOT(ISNUMBER($D$7)),"Проверьте перерыв",IF(OR($D$7&lt;0,$D$7&lt;&gt;INT($D$7)),"Проверьте перерыв",IF($D$7&gt;=ROUND(MOD(I276-H276,1)*1440,8),"Перерыв не меньше смены","Готово"))))))))))))</x:f>
      </x:c>
      <x:c r="M276" s="3"/>
      <x:c r="N276" s="3"/>
      <x:c r="O276" s="3"/>
      <x:c r="P276" s="3"/>
      <x:c r="Q276" s="3"/>
      <x:c r="R276" s="3"/>
      <x:c r="S276" s="3"/>
      <x:c r="T276" s="3"/>
      <x:c r="U276" s="3"/>
      <x:c r="V276" s="3"/>
      <x:c r="W276" s="3"/>
      <x:c r="X276" s="3"/>
      <x:c r="Y276" s="3"/>
      <x:c r="Z276" s="3"/>
      <x:c r="AA276" s="3"/>
      <x:c r="AB276" s="3"/>
      <x:c r="AC276" s="3"/>
      <x:c r="AD276" s="3"/>
      <x:c r="AE276" s="3"/>
      <x:c r="AF276" s="3"/>
      <x:c r="AG276" s="3"/>
      <x:c r="AH276" s="3"/>
      <x:c r="AI276" s="3"/>
      <x:c r="AJ276" s="3"/>
      <x:c r="AK276" s="3"/>
    </x:row>
    <x:row r="277" ht="30" customHeight="1">
      <x:c r="A277" s="3"/>
      <x:c r="B277" s="69" t="str">
        <x:f>IF($B$24="","",$B$24)</x:f>
      </x:c>
      <x:c r="C277" s="70" t="n">
        <x:f>IF(H$8="","",H$8)</x:f>
        <x:v>46331</x:v>
      </x:c>
      <x:c r="D277" s="69" t="str">
        <x:f>IF(H24="","",H24)</x:f>
      </x:c>
      <x:c r="E277" s="69" t="str">
        <x:f>IFERROR(UPPER(CONCATENATE("",SUBSTITUTE(CONCATENATE("",SUBSTITUTE(CONCATENATE("",SUBSTITUTE(TRIM(CONCATENATE("",D277))," ","")),"–","-")),"—","-"))),CONCATENATE("",D277))</x:f>
      </x:c>
      <x:c r="F277" s="69" t="str">
        <x:f>IFERROR(LEFT(CONCATENATE("[",E277),SEARCH("-",E277)),"")</x:f>
      </x:c>
      <x:c r="G277" s="69" t="str">
        <x:f>IFERROR(MID(CONCATENATE(E277,"]"),SEARCH("-",E277)+1,32),"")</x:f>
      </x:c>
      <x:c r="H277" s="71" t="str">
        <x:f>IF(OR(E277="",E277="В"),"",IF(OR(E277=$B$42,E277=$B$43,E277=$B$44,E277=$B$45,E277=$B$46),INDEX($E$42:$E$46,MATCH(E277,$B$42:$B$46,0)),IFERROR(IF(ISNUMBER(SEARCH(":",F277)),IF(AND(OR((LEN(F277)-1)=4,(LEN(F277)-1)=5),MID(F277,1+(LEN(F277)-1)-2,1)=":",ISNUMBER(VALUE(MID(F277,2,1))),IF((LEN(F277)-1)=5,ISNUMBER(VALUE(MID(F277,3,1))),TRUE),ISNUMBER(VALUE(MID(F277,1+(LEN(F277)-1)-1,1))),ISNUMBER(VALUE(MID(F277,1+(LEN(F277)-1),1))),VALUE(MID(F277,2,(LEN(F277)-1)-3))&lt;24,VALUE(MID(F277,1+(LEN(F277)-1)-1,2))&lt;60),VALUE(MID(F277,2,(LEN(F277)-1)-3))/24+VALUE(MID(F277,1+(LEN(F277)-1)-1,2))/1440,-1),IF(AND((LEN(F277)-1)&gt;=1,(LEN(F277)-1)&lt;=2,ISNUMBER(VALUE(MID(F277,2,1))),IF((LEN(F277)-1)=2,ISNUMBER(VALUE(MID(F277,3,1))),TRUE),VALUE(MID(F277,2,(LEN(F277)-1)))&lt;24),VALUE(MID(F277,2,(LEN(F277)-1)))/24,-1)),-1)))</x:f>
      </x:c>
      <x:c r="I277" s="71" t="str">
        <x:f>IF(OR(E277="",E277="В"),"",IF(OR(E277=$B$42,E277=$B$43,E277=$B$44,E277=$B$45,E277=$B$46),INDEX($F$42:$F$46,MATCH(E277,$B$42:$B$46,0)),IFERROR(IF(ISNUMBER(SEARCH(":",G277)),IF(AND(OR((LEN(G277)-1)=4,(LEN(G277)-1)=5),MID(G277,0+(LEN(G277)-1)-2,1)=":",ISNUMBER(VALUE(MID(G277,1,1))),IF((LEN(G277)-1)=5,ISNUMBER(VALUE(MID(G277,2,1))),TRUE),ISNUMBER(VALUE(MID(G277,0+(LEN(G277)-1)-1,1))),ISNUMBER(VALUE(MID(G277,0+(LEN(G277)-1),1))),VALUE(MID(G277,1,(LEN(G277)-1)-3))&lt;24,VALUE(MID(G277,0+(LEN(G277)-1)-1,2))&lt;60),VALUE(MID(G277,1,(LEN(G277)-1)-3))/24+VALUE(MID(G277,0+(LEN(G277)-1)-1,2))/1440,-1),IF(AND((LEN(G277)-1)&gt;=1,(LEN(G277)-1)&lt;=2,ISNUMBER(VALUE(MID(G277,1,1))),IF((LEN(G277)-1)=2,ISNUMBER(VALUE(MID(G277,2,1))),TRUE),VALUE(MID(G277,1,(LEN(G277)-1)))&lt;24),VALUE(MID(G277,1,(LEN(G277)-1)))/24,-1)),-1)))</x:f>
      </x:c>
      <x:c r="J277" s="72" t="n">
        <x:f>IF(OR(E277="",E277="В"),0,IF(OR(E277=$B$42,E277=$B$43,E277=$B$44,E277=$B$45,E277=$B$46),INDEX($G$42:$G$46,MATCH(E277,$B$42:$B$46,0)),$D$7))</x:f>
        <x:v>0</x:v>
      </x:c>
      <x:c r="K277" s="73" t="n">
        <x:f>IF(OR(L277="",L277="Выходной"),0,IF(L277="Готово",ROUND(24*MOD(I277-H277,1)-J277/60,10),"Проверить"))</x:f>
        <x:v>0</x:v>
      </x:c>
      <x:c r="L277" s="74" t="str">
        <x:f>IF(E277="","",IF(C277="","Нет дня",IF(E277="В","Выходной",IF(LEN(TRIM($B$24))=0,"Нет имени",IF(COUNTIFS($B$10:$B$33,$B$24)&gt;1,"Повтор имени",IF(OR(E277=$B$42,E277=$B$43,E277=$B$44,E277=$B$45,E277=$B$46),IF(INDEX($I$42:$I$46,MATCH(E277,$B$42:$B$46,0))="Готово","Готово","Проверьте смену"),IF(OR(IFERROR(SEARCH("-",E277),0)=0,IFERROR(SEARCH("-",E277,SEARCH("-",E277)+1),0)&gt;0),"Нет кода",IF(OR(H277&lt;0,I277&lt;0),"Неверное время",IF(H277=I277,"Начало равно концу",IF(NOT(ISNUMBER($D$7)),"Проверьте перерыв",IF(OR($D$7&lt;0,$D$7&lt;&gt;INT($D$7)),"Проверьте перерыв",IF($D$7&gt;=ROUND(MOD(I277-H277,1)*1440,8),"Перерыв не меньше смены","Готово"))))))))))))</x:f>
      </x:c>
      <x:c r="M277" s="3"/>
      <x:c r="N277" s="3"/>
      <x:c r="O277" s="3"/>
      <x:c r="P277" s="3"/>
      <x:c r="Q277" s="3"/>
      <x:c r="R277" s="3"/>
      <x:c r="S277" s="3"/>
      <x:c r="T277" s="3"/>
      <x:c r="U277" s="3"/>
      <x:c r="V277" s="3"/>
      <x:c r="W277" s="3"/>
      <x:c r="X277" s="3"/>
      <x:c r="Y277" s="3"/>
      <x:c r="Z277" s="3"/>
      <x:c r="AA277" s="3"/>
      <x:c r="AB277" s="3"/>
      <x:c r="AC277" s="3"/>
      <x:c r="AD277" s="3"/>
      <x:c r="AE277" s="3"/>
      <x:c r="AF277" s="3"/>
      <x:c r="AG277" s="3"/>
      <x:c r="AH277" s="3"/>
      <x:c r="AI277" s="3"/>
      <x:c r="AJ277" s="3"/>
      <x:c r="AK277" s="3"/>
    </x:row>
    <x:row r="278" ht="30" customHeight="1">
      <x:c r="A278" s="3"/>
      <x:c r="B278" s="69" t="str">
        <x:f>IF($B$24="","",$B$24)</x:f>
      </x:c>
      <x:c r="C278" s="70" t="n">
        <x:f>IF(I$8="","",I$8)</x:f>
        <x:v>46332</x:v>
      </x:c>
      <x:c r="D278" s="69" t="str">
        <x:f>IF(I24="","",I24)</x:f>
      </x:c>
      <x:c r="E278" s="69" t="str">
        <x:f>IFERROR(UPPER(CONCATENATE("",SUBSTITUTE(CONCATENATE("",SUBSTITUTE(CONCATENATE("",SUBSTITUTE(TRIM(CONCATENATE("",D278))," ","")),"–","-")),"—","-"))),CONCATENATE("",D278))</x:f>
      </x:c>
      <x:c r="F278" s="69" t="str">
        <x:f>IFERROR(LEFT(CONCATENATE("[",E278),SEARCH("-",E278)),"")</x:f>
      </x:c>
      <x:c r="G278" s="69" t="str">
        <x:f>IFERROR(MID(CONCATENATE(E278,"]"),SEARCH("-",E278)+1,32),"")</x:f>
      </x:c>
      <x:c r="H278" s="71" t="str">
        <x:f>IF(OR(E278="",E278="В"),"",IF(OR(E278=$B$42,E278=$B$43,E278=$B$44,E278=$B$45,E278=$B$46),INDEX($E$42:$E$46,MATCH(E278,$B$42:$B$46,0)),IFERROR(IF(ISNUMBER(SEARCH(":",F278)),IF(AND(OR((LEN(F278)-1)=4,(LEN(F278)-1)=5),MID(F278,1+(LEN(F278)-1)-2,1)=":",ISNUMBER(VALUE(MID(F278,2,1))),IF((LEN(F278)-1)=5,ISNUMBER(VALUE(MID(F278,3,1))),TRUE),ISNUMBER(VALUE(MID(F278,1+(LEN(F278)-1)-1,1))),ISNUMBER(VALUE(MID(F278,1+(LEN(F278)-1),1))),VALUE(MID(F278,2,(LEN(F278)-1)-3))&lt;24,VALUE(MID(F278,1+(LEN(F278)-1)-1,2))&lt;60),VALUE(MID(F278,2,(LEN(F278)-1)-3))/24+VALUE(MID(F278,1+(LEN(F278)-1)-1,2))/1440,-1),IF(AND((LEN(F278)-1)&gt;=1,(LEN(F278)-1)&lt;=2,ISNUMBER(VALUE(MID(F278,2,1))),IF((LEN(F278)-1)=2,ISNUMBER(VALUE(MID(F278,3,1))),TRUE),VALUE(MID(F278,2,(LEN(F278)-1)))&lt;24),VALUE(MID(F278,2,(LEN(F278)-1)))/24,-1)),-1)))</x:f>
      </x:c>
      <x:c r="I278" s="71" t="str">
        <x:f>IF(OR(E278="",E278="В"),"",IF(OR(E278=$B$42,E278=$B$43,E278=$B$44,E278=$B$45,E278=$B$46),INDEX($F$42:$F$46,MATCH(E278,$B$42:$B$46,0)),IFERROR(IF(ISNUMBER(SEARCH(":",G278)),IF(AND(OR((LEN(G278)-1)=4,(LEN(G278)-1)=5),MID(G278,0+(LEN(G278)-1)-2,1)=":",ISNUMBER(VALUE(MID(G278,1,1))),IF((LEN(G278)-1)=5,ISNUMBER(VALUE(MID(G278,2,1))),TRUE),ISNUMBER(VALUE(MID(G278,0+(LEN(G278)-1)-1,1))),ISNUMBER(VALUE(MID(G278,0+(LEN(G278)-1),1))),VALUE(MID(G278,1,(LEN(G278)-1)-3))&lt;24,VALUE(MID(G278,0+(LEN(G278)-1)-1,2))&lt;60),VALUE(MID(G278,1,(LEN(G278)-1)-3))/24+VALUE(MID(G278,0+(LEN(G278)-1)-1,2))/1440,-1),IF(AND((LEN(G278)-1)&gt;=1,(LEN(G278)-1)&lt;=2,ISNUMBER(VALUE(MID(G278,1,1))),IF((LEN(G278)-1)=2,ISNUMBER(VALUE(MID(G278,2,1))),TRUE),VALUE(MID(G278,1,(LEN(G278)-1)))&lt;24),VALUE(MID(G278,1,(LEN(G278)-1)))/24,-1)),-1)))</x:f>
      </x:c>
      <x:c r="J278" s="72" t="n">
        <x:f>IF(OR(E278="",E278="В"),0,IF(OR(E278=$B$42,E278=$B$43,E278=$B$44,E278=$B$45,E278=$B$46),INDEX($G$42:$G$46,MATCH(E278,$B$42:$B$46,0)),$D$7))</x:f>
        <x:v>0</x:v>
      </x:c>
      <x:c r="K278" s="73" t="n">
        <x:f>IF(OR(L278="",L278="Выходной"),0,IF(L278="Готово",ROUND(24*MOD(I278-H278,1)-J278/60,10),"Проверить"))</x:f>
        <x:v>0</x:v>
      </x:c>
      <x:c r="L278" s="74" t="str">
        <x:f>IF(E278="","",IF(C278="","Нет дня",IF(E278="В","Выходной",IF(LEN(TRIM($B$24))=0,"Нет имени",IF(COUNTIFS($B$10:$B$33,$B$24)&gt;1,"Повтор имени",IF(OR(E278=$B$42,E278=$B$43,E278=$B$44,E278=$B$45,E278=$B$46),IF(INDEX($I$42:$I$46,MATCH(E278,$B$42:$B$46,0))="Готово","Готово","Проверьте смену"),IF(OR(IFERROR(SEARCH("-",E278),0)=0,IFERROR(SEARCH("-",E278,SEARCH("-",E278)+1),0)&gt;0),"Нет кода",IF(OR(H278&lt;0,I278&lt;0),"Неверное время",IF(H278=I278,"Начало равно концу",IF(NOT(ISNUMBER($D$7)),"Проверьте перерыв",IF(OR($D$7&lt;0,$D$7&lt;&gt;INT($D$7)),"Проверьте перерыв",IF($D$7&gt;=ROUND(MOD(I278-H278,1)*1440,8),"Перерыв не меньше смены","Готово"))))))))))))</x:f>
      </x:c>
      <x:c r="M278" s="3"/>
      <x:c r="N278" s="3"/>
      <x:c r="O278" s="3"/>
      <x:c r="P278" s="3"/>
      <x:c r="Q278" s="3"/>
      <x:c r="R278" s="3"/>
      <x:c r="S278" s="3"/>
      <x:c r="T278" s="3"/>
      <x:c r="U278" s="3"/>
      <x:c r="V278" s="3"/>
      <x:c r="W278" s="3"/>
      <x:c r="X278" s="3"/>
      <x:c r="Y278" s="3"/>
      <x:c r="Z278" s="3"/>
      <x:c r="AA278" s="3"/>
      <x:c r="AB278" s="3"/>
      <x:c r="AC278" s="3"/>
      <x:c r="AD278" s="3"/>
      <x:c r="AE278" s="3"/>
      <x:c r="AF278" s="3"/>
      <x:c r="AG278" s="3"/>
      <x:c r="AH278" s="3"/>
      <x:c r="AI278" s="3"/>
      <x:c r="AJ278" s="3"/>
      <x:c r="AK278" s="3"/>
    </x:row>
    <x:row r="279" ht="30" customHeight="1">
      <x:c r="A279" s="3"/>
      <x:c r="B279" s="69" t="str">
        <x:f>IF($B$24="","",$B$24)</x:f>
      </x:c>
      <x:c r="C279" s="70" t="n">
        <x:f>IF(J$8="","",J$8)</x:f>
        <x:v>46333</x:v>
      </x:c>
      <x:c r="D279" s="69" t="str">
        <x:f>IF(J24="","",J24)</x:f>
      </x:c>
      <x:c r="E279" s="69" t="str">
        <x:f>IFERROR(UPPER(CONCATENATE("",SUBSTITUTE(CONCATENATE("",SUBSTITUTE(CONCATENATE("",SUBSTITUTE(TRIM(CONCATENATE("",D279))," ","")),"–","-")),"—","-"))),CONCATENATE("",D279))</x:f>
      </x:c>
      <x:c r="F279" s="69" t="str">
        <x:f>IFERROR(LEFT(CONCATENATE("[",E279),SEARCH("-",E279)),"")</x:f>
      </x:c>
      <x:c r="G279" s="69" t="str">
        <x:f>IFERROR(MID(CONCATENATE(E279,"]"),SEARCH("-",E279)+1,32),"")</x:f>
      </x:c>
      <x:c r="H279" s="71" t="str">
        <x:f>IF(OR(E279="",E279="В"),"",IF(OR(E279=$B$42,E279=$B$43,E279=$B$44,E279=$B$45,E279=$B$46),INDEX($E$42:$E$46,MATCH(E279,$B$42:$B$46,0)),IFERROR(IF(ISNUMBER(SEARCH(":",F279)),IF(AND(OR((LEN(F279)-1)=4,(LEN(F279)-1)=5),MID(F279,1+(LEN(F279)-1)-2,1)=":",ISNUMBER(VALUE(MID(F279,2,1))),IF((LEN(F279)-1)=5,ISNUMBER(VALUE(MID(F279,3,1))),TRUE),ISNUMBER(VALUE(MID(F279,1+(LEN(F279)-1)-1,1))),ISNUMBER(VALUE(MID(F279,1+(LEN(F279)-1),1))),VALUE(MID(F279,2,(LEN(F279)-1)-3))&lt;24,VALUE(MID(F279,1+(LEN(F279)-1)-1,2))&lt;60),VALUE(MID(F279,2,(LEN(F279)-1)-3))/24+VALUE(MID(F279,1+(LEN(F279)-1)-1,2))/1440,-1),IF(AND((LEN(F279)-1)&gt;=1,(LEN(F279)-1)&lt;=2,ISNUMBER(VALUE(MID(F279,2,1))),IF((LEN(F279)-1)=2,ISNUMBER(VALUE(MID(F279,3,1))),TRUE),VALUE(MID(F279,2,(LEN(F279)-1)))&lt;24),VALUE(MID(F279,2,(LEN(F279)-1)))/24,-1)),-1)))</x:f>
      </x:c>
      <x:c r="I279" s="71" t="str">
        <x:f>IF(OR(E279="",E279="В"),"",IF(OR(E279=$B$42,E279=$B$43,E279=$B$44,E279=$B$45,E279=$B$46),INDEX($F$42:$F$46,MATCH(E279,$B$42:$B$46,0)),IFERROR(IF(ISNUMBER(SEARCH(":",G279)),IF(AND(OR((LEN(G279)-1)=4,(LEN(G279)-1)=5),MID(G279,0+(LEN(G279)-1)-2,1)=":",ISNUMBER(VALUE(MID(G279,1,1))),IF((LEN(G279)-1)=5,ISNUMBER(VALUE(MID(G279,2,1))),TRUE),ISNUMBER(VALUE(MID(G279,0+(LEN(G279)-1)-1,1))),ISNUMBER(VALUE(MID(G279,0+(LEN(G279)-1),1))),VALUE(MID(G279,1,(LEN(G279)-1)-3))&lt;24,VALUE(MID(G279,0+(LEN(G279)-1)-1,2))&lt;60),VALUE(MID(G279,1,(LEN(G279)-1)-3))/24+VALUE(MID(G279,0+(LEN(G279)-1)-1,2))/1440,-1),IF(AND((LEN(G279)-1)&gt;=1,(LEN(G279)-1)&lt;=2,ISNUMBER(VALUE(MID(G279,1,1))),IF((LEN(G279)-1)=2,ISNUMBER(VALUE(MID(G279,2,1))),TRUE),VALUE(MID(G279,1,(LEN(G279)-1)))&lt;24),VALUE(MID(G279,1,(LEN(G279)-1)))/24,-1)),-1)))</x:f>
      </x:c>
      <x:c r="J279" s="72" t="n">
        <x:f>IF(OR(E279="",E279="В"),0,IF(OR(E279=$B$42,E279=$B$43,E279=$B$44,E279=$B$45,E279=$B$46),INDEX($G$42:$G$46,MATCH(E279,$B$42:$B$46,0)),$D$7))</x:f>
        <x:v>0</x:v>
      </x:c>
      <x:c r="K279" s="73" t="n">
        <x:f>IF(OR(L279="",L279="Выходной"),0,IF(L279="Готово",ROUND(24*MOD(I279-H279,1)-J279/60,10),"Проверить"))</x:f>
        <x:v>0</x:v>
      </x:c>
      <x:c r="L279" s="74" t="str">
        <x:f>IF(E279="","",IF(C279="","Нет дня",IF(E279="В","Выходной",IF(LEN(TRIM($B$24))=0,"Нет имени",IF(COUNTIFS($B$10:$B$33,$B$24)&gt;1,"Повтор имени",IF(OR(E279=$B$42,E279=$B$43,E279=$B$44,E279=$B$45,E279=$B$46),IF(INDEX($I$42:$I$46,MATCH(E279,$B$42:$B$46,0))="Готово","Готово","Проверьте смену"),IF(OR(IFERROR(SEARCH("-",E279),0)=0,IFERROR(SEARCH("-",E279,SEARCH("-",E279)+1),0)&gt;0),"Нет кода",IF(OR(H279&lt;0,I279&lt;0),"Неверное время",IF(H279=I279,"Начало равно концу",IF(NOT(ISNUMBER($D$7)),"Проверьте перерыв",IF(OR($D$7&lt;0,$D$7&lt;&gt;INT($D$7)),"Проверьте перерыв",IF($D$7&gt;=ROUND(MOD(I279-H279,1)*1440,8),"Перерыв не меньше смены","Готово"))))))))))))</x:f>
      </x:c>
      <x:c r="M279" s="3"/>
      <x:c r="N279" s="3"/>
      <x:c r="O279" s="3"/>
      <x:c r="P279" s="3"/>
      <x:c r="Q279" s="3"/>
      <x:c r="R279" s="3"/>
      <x:c r="S279" s="3"/>
      <x:c r="T279" s="3"/>
      <x:c r="U279" s="3"/>
      <x:c r="V279" s="3"/>
      <x:c r="W279" s="3"/>
      <x:c r="X279" s="3"/>
      <x:c r="Y279" s="3"/>
      <x:c r="Z279" s="3"/>
      <x:c r="AA279" s="3"/>
      <x:c r="AB279" s="3"/>
      <x:c r="AC279" s="3"/>
      <x:c r="AD279" s="3"/>
      <x:c r="AE279" s="3"/>
      <x:c r="AF279" s="3"/>
      <x:c r="AG279" s="3"/>
      <x:c r="AH279" s="3"/>
      <x:c r="AI279" s="3"/>
      <x:c r="AJ279" s="3"/>
      <x:c r="AK279" s="3"/>
    </x:row>
    <x:row r="280" ht="30" customHeight="1">
      <x:c r="A280" s="3"/>
      <x:c r="B280" s="69" t="str">
        <x:f>IF($B$24="","",$B$24)</x:f>
      </x:c>
      <x:c r="C280" s="70" t="n">
        <x:f>IF(K$8="","",K$8)</x:f>
        <x:v>46334</x:v>
      </x:c>
      <x:c r="D280" s="69" t="str">
        <x:f>IF(K24="","",K24)</x:f>
      </x:c>
      <x:c r="E280" s="69" t="str">
        <x:f>IFERROR(UPPER(CONCATENATE("",SUBSTITUTE(CONCATENATE("",SUBSTITUTE(CONCATENATE("",SUBSTITUTE(TRIM(CONCATENATE("",D280))," ","")),"–","-")),"—","-"))),CONCATENATE("",D280))</x:f>
      </x:c>
      <x:c r="F280" s="69" t="str">
        <x:f>IFERROR(LEFT(CONCATENATE("[",E280),SEARCH("-",E280)),"")</x:f>
      </x:c>
      <x:c r="G280" s="69" t="str">
        <x:f>IFERROR(MID(CONCATENATE(E280,"]"),SEARCH("-",E280)+1,32),"")</x:f>
      </x:c>
      <x:c r="H280" s="71" t="str">
        <x:f>IF(OR(E280="",E280="В"),"",IF(OR(E280=$B$42,E280=$B$43,E280=$B$44,E280=$B$45,E280=$B$46),INDEX($E$42:$E$46,MATCH(E280,$B$42:$B$46,0)),IFERROR(IF(ISNUMBER(SEARCH(":",F280)),IF(AND(OR((LEN(F280)-1)=4,(LEN(F280)-1)=5),MID(F280,1+(LEN(F280)-1)-2,1)=":",ISNUMBER(VALUE(MID(F280,2,1))),IF((LEN(F280)-1)=5,ISNUMBER(VALUE(MID(F280,3,1))),TRUE),ISNUMBER(VALUE(MID(F280,1+(LEN(F280)-1)-1,1))),ISNUMBER(VALUE(MID(F280,1+(LEN(F280)-1),1))),VALUE(MID(F280,2,(LEN(F280)-1)-3))&lt;24,VALUE(MID(F280,1+(LEN(F280)-1)-1,2))&lt;60),VALUE(MID(F280,2,(LEN(F280)-1)-3))/24+VALUE(MID(F280,1+(LEN(F280)-1)-1,2))/1440,-1),IF(AND((LEN(F280)-1)&gt;=1,(LEN(F280)-1)&lt;=2,ISNUMBER(VALUE(MID(F280,2,1))),IF((LEN(F280)-1)=2,ISNUMBER(VALUE(MID(F280,3,1))),TRUE),VALUE(MID(F280,2,(LEN(F280)-1)))&lt;24),VALUE(MID(F280,2,(LEN(F280)-1)))/24,-1)),-1)))</x:f>
      </x:c>
      <x:c r="I280" s="71" t="str">
        <x:f>IF(OR(E280="",E280="В"),"",IF(OR(E280=$B$42,E280=$B$43,E280=$B$44,E280=$B$45,E280=$B$46),INDEX($F$42:$F$46,MATCH(E280,$B$42:$B$46,0)),IFERROR(IF(ISNUMBER(SEARCH(":",G280)),IF(AND(OR((LEN(G280)-1)=4,(LEN(G280)-1)=5),MID(G280,0+(LEN(G280)-1)-2,1)=":",ISNUMBER(VALUE(MID(G280,1,1))),IF((LEN(G280)-1)=5,ISNUMBER(VALUE(MID(G280,2,1))),TRUE),ISNUMBER(VALUE(MID(G280,0+(LEN(G280)-1)-1,1))),ISNUMBER(VALUE(MID(G280,0+(LEN(G280)-1),1))),VALUE(MID(G280,1,(LEN(G280)-1)-3))&lt;24,VALUE(MID(G280,0+(LEN(G280)-1)-1,2))&lt;60),VALUE(MID(G280,1,(LEN(G280)-1)-3))/24+VALUE(MID(G280,0+(LEN(G280)-1)-1,2))/1440,-1),IF(AND((LEN(G280)-1)&gt;=1,(LEN(G280)-1)&lt;=2,ISNUMBER(VALUE(MID(G280,1,1))),IF((LEN(G280)-1)=2,ISNUMBER(VALUE(MID(G280,2,1))),TRUE),VALUE(MID(G280,1,(LEN(G280)-1)))&lt;24),VALUE(MID(G280,1,(LEN(G280)-1)))/24,-1)),-1)))</x:f>
      </x:c>
      <x:c r="J280" s="72" t="n">
        <x:f>IF(OR(E280="",E280="В"),0,IF(OR(E280=$B$42,E280=$B$43,E280=$B$44,E280=$B$45,E280=$B$46),INDEX($G$42:$G$46,MATCH(E280,$B$42:$B$46,0)),$D$7))</x:f>
        <x:v>0</x:v>
      </x:c>
      <x:c r="K280" s="73" t="n">
        <x:f>IF(OR(L280="",L280="Выходной"),0,IF(L280="Готово",ROUND(24*MOD(I280-H280,1)-J280/60,10),"Проверить"))</x:f>
        <x:v>0</x:v>
      </x:c>
      <x:c r="L280" s="74" t="str">
        <x:f>IF(E280="","",IF(C280="","Нет дня",IF(E280="В","Выходной",IF(LEN(TRIM($B$24))=0,"Нет имени",IF(COUNTIFS($B$10:$B$33,$B$24)&gt;1,"Повтор имени",IF(OR(E280=$B$42,E280=$B$43,E280=$B$44,E280=$B$45,E280=$B$46),IF(INDEX($I$42:$I$46,MATCH(E280,$B$42:$B$46,0))="Готово","Готово","Проверьте смену"),IF(OR(IFERROR(SEARCH("-",E280),0)=0,IFERROR(SEARCH("-",E280,SEARCH("-",E280)+1),0)&gt;0),"Нет кода",IF(OR(H280&lt;0,I280&lt;0),"Неверное время",IF(H280=I280,"Начало равно концу",IF(NOT(ISNUMBER($D$7)),"Проверьте перерыв",IF(OR($D$7&lt;0,$D$7&lt;&gt;INT($D$7)),"Проверьте перерыв",IF($D$7&gt;=ROUND(MOD(I280-H280,1)*1440,8),"Перерыв не меньше смены","Готово"))))))))))))</x:f>
      </x:c>
      <x:c r="M280" s="3"/>
      <x:c r="N280" s="3"/>
      <x:c r="O280" s="3"/>
      <x:c r="P280" s="3"/>
      <x:c r="Q280" s="3"/>
      <x:c r="R280" s="3"/>
      <x:c r="S280" s="3"/>
      <x:c r="T280" s="3"/>
      <x:c r="U280" s="3"/>
      <x:c r="V280" s="3"/>
      <x:c r="W280" s="3"/>
      <x:c r="X280" s="3"/>
      <x:c r="Y280" s="3"/>
      <x:c r="Z280" s="3"/>
      <x:c r="AA280" s="3"/>
      <x:c r="AB280" s="3"/>
      <x:c r="AC280" s="3"/>
      <x:c r="AD280" s="3"/>
      <x:c r="AE280" s="3"/>
      <x:c r="AF280" s="3"/>
      <x:c r="AG280" s="3"/>
      <x:c r="AH280" s="3"/>
      <x:c r="AI280" s="3"/>
      <x:c r="AJ280" s="3"/>
      <x:c r="AK280" s="3"/>
    </x:row>
    <x:row r="281" ht="30" customHeight="1">
      <x:c r="A281" s="3"/>
      <x:c r="B281" s="69" t="str">
        <x:f>IF($B$24="","",$B$24)</x:f>
      </x:c>
      <x:c r="C281" s="70" t="n">
        <x:f>IF(L$8="","",L$8)</x:f>
        <x:v>46335</x:v>
      </x:c>
      <x:c r="D281" s="69" t="str">
        <x:f>IF(L24="","",L24)</x:f>
      </x:c>
      <x:c r="E281" s="69" t="str">
        <x:f>IFERROR(UPPER(CONCATENATE("",SUBSTITUTE(CONCATENATE("",SUBSTITUTE(CONCATENATE("",SUBSTITUTE(TRIM(CONCATENATE("",D281))," ","")),"–","-")),"—","-"))),CONCATENATE("",D281))</x:f>
      </x:c>
      <x:c r="F281" s="69" t="str">
        <x:f>IFERROR(LEFT(CONCATENATE("[",E281),SEARCH("-",E281)),"")</x:f>
      </x:c>
      <x:c r="G281" s="69" t="str">
        <x:f>IFERROR(MID(CONCATENATE(E281,"]"),SEARCH("-",E281)+1,32),"")</x:f>
      </x:c>
      <x:c r="H281" s="71" t="str">
        <x:f>IF(OR(E281="",E281="В"),"",IF(OR(E281=$B$42,E281=$B$43,E281=$B$44,E281=$B$45,E281=$B$46),INDEX($E$42:$E$46,MATCH(E281,$B$42:$B$46,0)),IFERROR(IF(ISNUMBER(SEARCH(":",F281)),IF(AND(OR((LEN(F281)-1)=4,(LEN(F281)-1)=5),MID(F281,1+(LEN(F281)-1)-2,1)=":",ISNUMBER(VALUE(MID(F281,2,1))),IF((LEN(F281)-1)=5,ISNUMBER(VALUE(MID(F281,3,1))),TRUE),ISNUMBER(VALUE(MID(F281,1+(LEN(F281)-1)-1,1))),ISNUMBER(VALUE(MID(F281,1+(LEN(F281)-1),1))),VALUE(MID(F281,2,(LEN(F281)-1)-3))&lt;24,VALUE(MID(F281,1+(LEN(F281)-1)-1,2))&lt;60),VALUE(MID(F281,2,(LEN(F281)-1)-3))/24+VALUE(MID(F281,1+(LEN(F281)-1)-1,2))/1440,-1),IF(AND((LEN(F281)-1)&gt;=1,(LEN(F281)-1)&lt;=2,ISNUMBER(VALUE(MID(F281,2,1))),IF((LEN(F281)-1)=2,ISNUMBER(VALUE(MID(F281,3,1))),TRUE),VALUE(MID(F281,2,(LEN(F281)-1)))&lt;24),VALUE(MID(F281,2,(LEN(F281)-1)))/24,-1)),-1)))</x:f>
      </x:c>
      <x:c r="I281" s="71" t="str">
        <x:f>IF(OR(E281="",E281="В"),"",IF(OR(E281=$B$42,E281=$B$43,E281=$B$44,E281=$B$45,E281=$B$46),INDEX($F$42:$F$46,MATCH(E281,$B$42:$B$46,0)),IFERROR(IF(ISNUMBER(SEARCH(":",G281)),IF(AND(OR((LEN(G281)-1)=4,(LEN(G281)-1)=5),MID(G281,0+(LEN(G281)-1)-2,1)=":",ISNUMBER(VALUE(MID(G281,1,1))),IF((LEN(G281)-1)=5,ISNUMBER(VALUE(MID(G281,2,1))),TRUE),ISNUMBER(VALUE(MID(G281,0+(LEN(G281)-1)-1,1))),ISNUMBER(VALUE(MID(G281,0+(LEN(G281)-1),1))),VALUE(MID(G281,1,(LEN(G281)-1)-3))&lt;24,VALUE(MID(G281,0+(LEN(G281)-1)-1,2))&lt;60),VALUE(MID(G281,1,(LEN(G281)-1)-3))/24+VALUE(MID(G281,0+(LEN(G281)-1)-1,2))/1440,-1),IF(AND((LEN(G281)-1)&gt;=1,(LEN(G281)-1)&lt;=2,ISNUMBER(VALUE(MID(G281,1,1))),IF((LEN(G281)-1)=2,ISNUMBER(VALUE(MID(G281,2,1))),TRUE),VALUE(MID(G281,1,(LEN(G281)-1)))&lt;24),VALUE(MID(G281,1,(LEN(G281)-1)))/24,-1)),-1)))</x:f>
      </x:c>
      <x:c r="J281" s="72" t="n">
        <x:f>IF(OR(E281="",E281="В"),0,IF(OR(E281=$B$42,E281=$B$43,E281=$B$44,E281=$B$45,E281=$B$46),INDEX($G$42:$G$46,MATCH(E281,$B$42:$B$46,0)),$D$7))</x:f>
        <x:v>0</x:v>
      </x:c>
      <x:c r="K281" s="73" t="n">
        <x:f>IF(OR(L281="",L281="Выходной"),0,IF(L281="Готово",ROUND(24*MOD(I281-H281,1)-J281/60,10),"Проверить"))</x:f>
        <x:v>0</x:v>
      </x:c>
      <x:c r="L281" s="74" t="str">
        <x:f>IF(E281="","",IF(C281="","Нет дня",IF(E281="В","Выходной",IF(LEN(TRIM($B$24))=0,"Нет имени",IF(COUNTIFS($B$10:$B$33,$B$24)&gt;1,"Повтор имени",IF(OR(E281=$B$42,E281=$B$43,E281=$B$44,E281=$B$45,E281=$B$46),IF(INDEX($I$42:$I$46,MATCH(E281,$B$42:$B$46,0))="Готово","Готово","Проверьте смену"),IF(OR(IFERROR(SEARCH("-",E281),0)=0,IFERROR(SEARCH("-",E281,SEARCH("-",E281)+1),0)&gt;0),"Нет кода",IF(OR(H281&lt;0,I281&lt;0),"Неверное время",IF(H281=I281,"Начало равно концу",IF(NOT(ISNUMBER($D$7)),"Проверьте перерыв",IF(OR($D$7&lt;0,$D$7&lt;&gt;INT($D$7)),"Проверьте перерыв",IF($D$7&gt;=ROUND(MOD(I281-H281,1)*1440,8),"Перерыв не меньше смены","Готово"))))))))))))</x:f>
      </x:c>
      <x:c r="M281" s="3"/>
      <x:c r="N281" s="3"/>
      <x:c r="O281" s="3"/>
      <x:c r="P281" s="3"/>
      <x:c r="Q281" s="3"/>
      <x:c r="R281" s="3"/>
      <x:c r="S281" s="3"/>
      <x:c r="T281" s="3"/>
      <x:c r="U281" s="3"/>
      <x:c r="V281" s="3"/>
      <x:c r="W281" s="3"/>
      <x:c r="X281" s="3"/>
      <x:c r="Y281" s="3"/>
      <x:c r="Z281" s="3"/>
      <x:c r="AA281" s="3"/>
      <x:c r="AB281" s="3"/>
      <x:c r="AC281" s="3"/>
      <x:c r="AD281" s="3"/>
      <x:c r="AE281" s="3"/>
      <x:c r="AF281" s="3"/>
      <x:c r="AG281" s="3"/>
      <x:c r="AH281" s="3"/>
      <x:c r="AI281" s="3"/>
      <x:c r="AJ281" s="3"/>
      <x:c r="AK281" s="3"/>
    </x:row>
    <x:row r="282" ht="30" customHeight="1">
      <x:c r="A282" s="3"/>
      <x:c r="B282" s="69" t="str">
        <x:f>IF($B$24="","",$B$24)</x:f>
      </x:c>
      <x:c r="C282" s="70" t="n">
        <x:f>IF(M$8="","",M$8)</x:f>
        <x:v>46336</x:v>
      </x:c>
      <x:c r="D282" s="69" t="str">
        <x:f>IF(M24="","",M24)</x:f>
      </x:c>
      <x:c r="E282" s="69" t="str">
        <x:f>IFERROR(UPPER(CONCATENATE("",SUBSTITUTE(CONCATENATE("",SUBSTITUTE(CONCATENATE("",SUBSTITUTE(TRIM(CONCATENATE("",D282))," ","")),"–","-")),"—","-"))),CONCATENATE("",D282))</x:f>
      </x:c>
      <x:c r="F282" s="69" t="str">
        <x:f>IFERROR(LEFT(CONCATENATE("[",E282),SEARCH("-",E282)),"")</x:f>
      </x:c>
      <x:c r="G282" s="69" t="str">
        <x:f>IFERROR(MID(CONCATENATE(E282,"]"),SEARCH("-",E282)+1,32),"")</x:f>
      </x:c>
      <x:c r="H282" s="71" t="str">
        <x:f>IF(OR(E282="",E282="В"),"",IF(OR(E282=$B$42,E282=$B$43,E282=$B$44,E282=$B$45,E282=$B$46),INDEX($E$42:$E$46,MATCH(E282,$B$42:$B$46,0)),IFERROR(IF(ISNUMBER(SEARCH(":",F282)),IF(AND(OR((LEN(F282)-1)=4,(LEN(F282)-1)=5),MID(F282,1+(LEN(F282)-1)-2,1)=":",ISNUMBER(VALUE(MID(F282,2,1))),IF((LEN(F282)-1)=5,ISNUMBER(VALUE(MID(F282,3,1))),TRUE),ISNUMBER(VALUE(MID(F282,1+(LEN(F282)-1)-1,1))),ISNUMBER(VALUE(MID(F282,1+(LEN(F282)-1),1))),VALUE(MID(F282,2,(LEN(F282)-1)-3))&lt;24,VALUE(MID(F282,1+(LEN(F282)-1)-1,2))&lt;60),VALUE(MID(F282,2,(LEN(F282)-1)-3))/24+VALUE(MID(F282,1+(LEN(F282)-1)-1,2))/1440,-1),IF(AND((LEN(F282)-1)&gt;=1,(LEN(F282)-1)&lt;=2,ISNUMBER(VALUE(MID(F282,2,1))),IF((LEN(F282)-1)=2,ISNUMBER(VALUE(MID(F282,3,1))),TRUE),VALUE(MID(F282,2,(LEN(F282)-1)))&lt;24),VALUE(MID(F282,2,(LEN(F282)-1)))/24,-1)),-1)))</x:f>
      </x:c>
      <x:c r="I282" s="71" t="str">
        <x:f>IF(OR(E282="",E282="В"),"",IF(OR(E282=$B$42,E282=$B$43,E282=$B$44,E282=$B$45,E282=$B$46),INDEX($F$42:$F$46,MATCH(E282,$B$42:$B$46,0)),IFERROR(IF(ISNUMBER(SEARCH(":",G282)),IF(AND(OR((LEN(G282)-1)=4,(LEN(G282)-1)=5),MID(G282,0+(LEN(G282)-1)-2,1)=":",ISNUMBER(VALUE(MID(G282,1,1))),IF((LEN(G282)-1)=5,ISNUMBER(VALUE(MID(G282,2,1))),TRUE),ISNUMBER(VALUE(MID(G282,0+(LEN(G282)-1)-1,1))),ISNUMBER(VALUE(MID(G282,0+(LEN(G282)-1),1))),VALUE(MID(G282,1,(LEN(G282)-1)-3))&lt;24,VALUE(MID(G282,0+(LEN(G282)-1)-1,2))&lt;60),VALUE(MID(G282,1,(LEN(G282)-1)-3))/24+VALUE(MID(G282,0+(LEN(G282)-1)-1,2))/1440,-1),IF(AND((LEN(G282)-1)&gt;=1,(LEN(G282)-1)&lt;=2,ISNUMBER(VALUE(MID(G282,1,1))),IF((LEN(G282)-1)=2,ISNUMBER(VALUE(MID(G282,2,1))),TRUE),VALUE(MID(G282,1,(LEN(G282)-1)))&lt;24),VALUE(MID(G282,1,(LEN(G282)-1)))/24,-1)),-1)))</x:f>
      </x:c>
      <x:c r="J282" s="72" t="n">
        <x:f>IF(OR(E282="",E282="В"),0,IF(OR(E282=$B$42,E282=$B$43,E282=$B$44,E282=$B$45,E282=$B$46),INDEX($G$42:$G$46,MATCH(E282,$B$42:$B$46,0)),$D$7))</x:f>
        <x:v>0</x:v>
      </x:c>
      <x:c r="K282" s="73" t="n">
        <x:f>IF(OR(L282="",L282="Выходной"),0,IF(L282="Готово",ROUND(24*MOD(I282-H282,1)-J282/60,10),"Проверить"))</x:f>
        <x:v>0</x:v>
      </x:c>
      <x:c r="L282" s="74" t="str">
        <x:f>IF(E282="","",IF(C282="","Нет дня",IF(E282="В","Выходной",IF(LEN(TRIM($B$24))=0,"Нет имени",IF(COUNTIFS($B$10:$B$33,$B$24)&gt;1,"Повтор имени",IF(OR(E282=$B$42,E282=$B$43,E282=$B$44,E282=$B$45,E282=$B$46),IF(INDEX($I$42:$I$46,MATCH(E282,$B$42:$B$46,0))="Готово","Готово","Проверьте смену"),IF(OR(IFERROR(SEARCH("-",E282),0)=0,IFERROR(SEARCH("-",E282,SEARCH("-",E282)+1),0)&gt;0),"Нет кода",IF(OR(H282&lt;0,I282&lt;0),"Неверное время",IF(H282=I282,"Начало равно концу",IF(NOT(ISNUMBER($D$7)),"Проверьте перерыв",IF(OR($D$7&lt;0,$D$7&lt;&gt;INT($D$7)),"Проверьте перерыв",IF($D$7&gt;=ROUND(MOD(I282-H282,1)*1440,8),"Перерыв не меньше смены","Готово"))))))))))))</x:f>
      </x:c>
      <x:c r="M282" s="3"/>
      <x:c r="N282" s="3"/>
      <x:c r="O282" s="3"/>
      <x:c r="P282" s="3"/>
      <x:c r="Q282" s="3"/>
      <x:c r="R282" s="3"/>
      <x:c r="S282" s="3"/>
      <x:c r="T282" s="3"/>
      <x:c r="U282" s="3"/>
      <x:c r="V282" s="3"/>
      <x:c r="W282" s="3"/>
      <x:c r="X282" s="3"/>
      <x:c r="Y282" s="3"/>
      <x:c r="Z282" s="3"/>
      <x:c r="AA282" s="3"/>
      <x:c r="AB282" s="3"/>
      <x:c r="AC282" s="3"/>
      <x:c r="AD282" s="3"/>
      <x:c r="AE282" s="3"/>
      <x:c r="AF282" s="3"/>
      <x:c r="AG282" s="3"/>
      <x:c r="AH282" s="3"/>
      <x:c r="AI282" s="3"/>
      <x:c r="AJ282" s="3"/>
      <x:c r="AK282" s="3"/>
    </x:row>
    <x:row r="283" ht="30" customHeight="1">
      <x:c r="A283" s="3"/>
      <x:c r="B283" s="69" t="str">
        <x:f>IF($B$24="","",$B$24)</x:f>
      </x:c>
      <x:c r="C283" s="70" t="n">
        <x:f>IF(N$8="","",N$8)</x:f>
        <x:v>46337</x:v>
      </x:c>
      <x:c r="D283" s="69" t="str">
        <x:f>IF(N24="","",N24)</x:f>
      </x:c>
      <x:c r="E283" s="69" t="str">
        <x:f>IFERROR(UPPER(CONCATENATE("",SUBSTITUTE(CONCATENATE("",SUBSTITUTE(CONCATENATE("",SUBSTITUTE(TRIM(CONCATENATE("",D283))," ","")),"–","-")),"—","-"))),CONCATENATE("",D283))</x:f>
      </x:c>
      <x:c r="F283" s="69" t="str">
        <x:f>IFERROR(LEFT(CONCATENATE("[",E283),SEARCH("-",E283)),"")</x:f>
      </x:c>
      <x:c r="G283" s="69" t="str">
        <x:f>IFERROR(MID(CONCATENATE(E283,"]"),SEARCH("-",E283)+1,32),"")</x:f>
      </x:c>
      <x:c r="H283" s="71" t="str">
        <x:f>IF(OR(E283="",E283="В"),"",IF(OR(E283=$B$42,E283=$B$43,E283=$B$44,E283=$B$45,E283=$B$46),INDEX($E$42:$E$46,MATCH(E283,$B$42:$B$46,0)),IFERROR(IF(ISNUMBER(SEARCH(":",F283)),IF(AND(OR((LEN(F283)-1)=4,(LEN(F283)-1)=5),MID(F283,1+(LEN(F283)-1)-2,1)=":",ISNUMBER(VALUE(MID(F283,2,1))),IF((LEN(F283)-1)=5,ISNUMBER(VALUE(MID(F283,3,1))),TRUE),ISNUMBER(VALUE(MID(F283,1+(LEN(F283)-1)-1,1))),ISNUMBER(VALUE(MID(F283,1+(LEN(F283)-1),1))),VALUE(MID(F283,2,(LEN(F283)-1)-3))&lt;24,VALUE(MID(F283,1+(LEN(F283)-1)-1,2))&lt;60),VALUE(MID(F283,2,(LEN(F283)-1)-3))/24+VALUE(MID(F283,1+(LEN(F283)-1)-1,2))/1440,-1),IF(AND((LEN(F283)-1)&gt;=1,(LEN(F283)-1)&lt;=2,ISNUMBER(VALUE(MID(F283,2,1))),IF((LEN(F283)-1)=2,ISNUMBER(VALUE(MID(F283,3,1))),TRUE),VALUE(MID(F283,2,(LEN(F283)-1)))&lt;24),VALUE(MID(F283,2,(LEN(F283)-1)))/24,-1)),-1)))</x:f>
      </x:c>
      <x:c r="I283" s="71" t="str">
        <x:f>IF(OR(E283="",E283="В"),"",IF(OR(E283=$B$42,E283=$B$43,E283=$B$44,E283=$B$45,E283=$B$46),INDEX($F$42:$F$46,MATCH(E283,$B$42:$B$46,0)),IFERROR(IF(ISNUMBER(SEARCH(":",G283)),IF(AND(OR((LEN(G283)-1)=4,(LEN(G283)-1)=5),MID(G283,0+(LEN(G283)-1)-2,1)=":",ISNUMBER(VALUE(MID(G283,1,1))),IF((LEN(G283)-1)=5,ISNUMBER(VALUE(MID(G283,2,1))),TRUE),ISNUMBER(VALUE(MID(G283,0+(LEN(G283)-1)-1,1))),ISNUMBER(VALUE(MID(G283,0+(LEN(G283)-1),1))),VALUE(MID(G283,1,(LEN(G283)-1)-3))&lt;24,VALUE(MID(G283,0+(LEN(G283)-1)-1,2))&lt;60),VALUE(MID(G283,1,(LEN(G283)-1)-3))/24+VALUE(MID(G283,0+(LEN(G283)-1)-1,2))/1440,-1),IF(AND((LEN(G283)-1)&gt;=1,(LEN(G283)-1)&lt;=2,ISNUMBER(VALUE(MID(G283,1,1))),IF((LEN(G283)-1)=2,ISNUMBER(VALUE(MID(G283,2,1))),TRUE),VALUE(MID(G283,1,(LEN(G283)-1)))&lt;24),VALUE(MID(G283,1,(LEN(G283)-1)))/24,-1)),-1)))</x:f>
      </x:c>
      <x:c r="J283" s="72" t="n">
        <x:f>IF(OR(E283="",E283="В"),0,IF(OR(E283=$B$42,E283=$B$43,E283=$B$44,E283=$B$45,E283=$B$46),INDEX($G$42:$G$46,MATCH(E283,$B$42:$B$46,0)),$D$7))</x:f>
        <x:v>0</x:v>
      </x:c>
      <x:c r="K283" s="73" t="n">
        <x:f>IF(OR(L283="",L283="Выходной"),0,IF(L283="Готово",ROUND(24*MOD(I283-H283,1)-J283/60,10),"Проверить"))</x:f>
        <x:v>0</x:v>
      </x:c>
      <x:c r="L283" s="74" t="str">
        <x:f>IF(E283="","",IF(C283="","Нет дня",IF(E283="В","Выходной",IF(LEN(TRIM($B$24))=0,"Нет имени",IF(COUNTIFS($B$10:$B$33,$B$24)&gt;1,"Повтор имени",IF(OR(E283=$B$42,E283=$B$43,E283=$B$44,E283=$B$45,E283=$B$46),IF(INDEX($I$42:$I$46,MATCH(E283,$B$42:$B$46,0))="Готово","Готово","Проверьте смену"),IF(OR(IFERROR(SEARCH("-",E283),0)=0,IFERROR(SEARCH("-",E283,SEARCH("-",E283)+1),0)&gt;0),"Нет кода",IF(OR(H283&lt;0,I283&lt;0),"Неверное время",IF(H283=I283,"Начало равно концу",IF(NOT(ISNUMBER($D$7)),"Проверьте перерыв",IF(OR($D$7&lt;0,$D$7&lt;&gt;INT($D$7)),"Проверьте перерыв",IF($D$7&gt;=ROUND(MOD(I283-H283,1)*1440,8),"Перерыв не меньше смены","Готово"))))))))))))</x:f>
      </x:c>
      <x:c r="M283" s="3"/>
      <x:c r="N283" s="3"/>
      <x:c r="O283" s="3"/>
      <x:c r="P283" s="3"/>
      <x:c r="Q283" s="3"/>
      <x:c r="R283" s="3"/>
      <x:c r="S283" s="3"/>
      <x:c r="T283" s="3"/>
      <x:c r="U283" s="3"/>
      <x:c r="V283" s="3"/>
      <x:c r="W283" s="3"/>
      <x:c r="X283" s="3"/>
      <x:c r="Y283" s="3"/>
      <x:c r="Z283" s="3"/>
      <x:c r="AA283" s="3"/>
      <x:c r="AB283" s="3"/>
      <x:c r="AC283" s="3"/>
      <x:c r="AD283" s="3"/>
      <x:c r="AE283" s="3"/>
      <x:c r="AF283" s="3"/>
      <x:c r="AG283" s="3"/>
      <x:c r="AH283" s="3"/>
      <x:c r="AI283" s="3"/>
      <x:c r="AJ283" s="3"/>
      <x:c r="AK283" s="3"/>
    </x:row>
    <x:row r="284" ht="30" customHeight="1">
      <x:c r="A284" s="3"/>
      <x:c r="B284" s="69" t="str">
        <x:f>IF($B$24="","",$B$24)</x:f>
      </x:c>
      <x:c r="C284" s="70" t="n">
        <x:f>IF(O$8="","",O$8)</x:f>
        <x:v>46338</x:v>
      </x:c>
      <x:c r="D284" s="69" t="str">
        <x:f>IF(O24="","",O24)</x:f>
      </x:c>
      <x:c r="E284" s="69" t="str">
        <x:f>IFERROR(UPPER(CONCATENATE("",SUBSTITUTE(CONCATENATE("",SUBSTITUTE(CONCATENATE("",SUBSTITUTE(TRIM(CONCATENATE("",D284))," ","")),"–","-")),"—","-"))),CONCATENATE("",D284))</x:f>
      </x:c>
      <x:c r="F284" s="69" t="str">
        <x:f>IFERROR(LEFT(CONCATENATE("[",E284),SEARCH("-",E284)),"")</x:f>
      </x:c>
      <x:c r="G284" s="69" t="str">
        <x:f>IFERROR(MID(CONCATENATE(E284,"]"),SEARCH("-",E284)+1,32),"")</x:f>
      </x:c>
      <x:c r="H284" s="71" t="str">
        <x:f>IF(OR(E284="",E284="В"),"",IF(OR(E284=$B$42,E284=$B$43,E284=$B$44,E284=$B$45,E284=$B$46),INDEX($E$42:$E$46,MATCH(E284,$B$42:$B$46,0)),IFERROR(IF(ISNUMBER(SEARCH(":",F284)),IF(AND(OR((LEN(F284)-1)=4,(LEN(F284)-1)=5),MID(F284,1+(LEN(F284)-1)-2,1)=":",ISNUMBER(VALUE(MID(F284,2,1))),IF((LEN(F284)-1)=5,ISNUMBER(VALUE(MID(F284,3,1))),TRUE),ISNUMBER(VALUE(MID(F284,1+(LEN(F284)-1)-1,1))),ISNUMBER(VALUE(MID(F284,1+(LEN(F284)-1),1))),VALUE(MID(F284,2,(LEN(F284)-1)-3))&lt;24,VALUE(MID(F284,1+(LEN(F284)-1)-1,2))&lt;60),VALUE(MID(F284,2,(LEN(F284)-1)-3))/24+VALUE(MID(F284,1+(LEN(F284)-1)-1,2))/1440,-1),IF(AND((LEN(F284)-1)&gt;=1,(LEN(F284)-1)&lt;=2,ISNUMBER(VALUE(MID(F284,2,1))),IF((LEN(F284)-1)=2,ISNUMBER(VALUE(MID(F284,3,1))),TRUE),VALUE(MID(F284,2,(LEN(F284)-1)))&lt;24),VALUE(MID(F284,2,(LEN(F284)-1)))/24,-1)),-1)))</x:f>
      </x:c>
      <x:c r="I284" s="71" t="str">
        <x:f>IF(OR(E284="",E284="В"),"",IF(OR(E284=$B$42,E284=$B$43,E284=$B$44,E284=$B$45,E284=$B$46),INDEX($F$42:$F$46,MATCH(E284,$B$42:$B$46,0)),IFERROR(IF(ISNUMBER(SEARCH(":",G284)),IF(AND(OR((LEN(G284)-1)=4,(LEN(G284)-1)=5),MID(G284,0+(LEN(G284)-1)-2,1)=":",ISNUMBER(VALUE(MID(G284,1,1))),IF((LEN(G284)-1)=5,ISNUMBER(VALUE(MID(G284,2,1))),TRUE),ISNUMBER(VALUE(MID(G284,0+(LEN(G284)-1)-1,1))),ISNUMBER(VALUE(MID(G284,0+(LEN(G284)-1),1))),VALUE(MID(G284,1,(LEN(G284)-1)-3))&lt;24,VALUE(MID(G284,0+(LEN(G284)-1)-1,2))&lt;60),VALUE(MID(G284,1,(LEN(G284)-1)-3))/24+VALUE(MID(G284,0+(LEN(G284)-1)-1,2))/1440,-1),IF(AND((LEN(G284)-1)&gt;=1,(LEN(G284)-1)&lt;=2,ISNUMBER(VALUE(MID(G284,1,1))),IF((LEN(G284)-1)=2,ISNUMBER(VALUE(MID(G284,2,1))),TRUE),VALUE(MID(G284,1,(LEN(G284)-1)))&lt;24),VALUE(MID(G284,1,(LEN(G284)-1)))/24,-1)),-1)))</x:f>
      </x:c>
      <x:c r="J284" s="72" t="n">
        <x:f>IF(OR(E284="",E284="В"),0,IF(OR(E284=$B$42,E284=$B$43,E284=$B$44,E284=$B$45,E284=$B$46),INDEX($G$42:$G$46,MATCH(E284,$B$42:$B$46,0)),$D$7))</x:f>
        <x:v>0</x:v>
      </x:c>
      <x:c r="K284" s="73" t="n">
        <x:f>IF(OR(L284="",L284="Выходной"),0,IF(L284="Готово",ROUND(24*MOD(I284-H284,1)-J284/60,10),"Проверить"))</x:f>
        <x:v>0</x:v>
      </x:c>
      <x:c r="L284" s="74" t="str">
        <x:f>IF(E284="","",IF(C284="","Нет дня",IF(E284="В","Выходной",IF(LEN(TRIM($B$24))=0,"Нет имени",IF(COUNTIFS($B$10:$B$33,$B$24)&gt;1,"Повтор имени",IF(OR(E284=$B$42,E284=$B$43,E284=$B$44,E284=$B$45,E284=$B$46),IF(INDEX($I$42:$I$46,MATCH(E284,$B$42:$B$46,0))="Готово","Готово","Проверьте смену"),IF(OR(IFERROR(SEARCH("-",E284),0)=0,IFERROR(SEARCH("-",E284,SEARCH("-",E284)+1),0)&gt;0),"Нет кода",IF(OR(H284&lt;0,I284&lt;0),"Неверное время",IF(H284=I284,"Начало равно концу",IF(NOT(ISNUMBER($D$7)),"Проверьте перерыв",IF(OR($D$7&lt;0,$D$7&lt;&gt;INT($D$7)),"Проверьте перерыв",IF($D$7&gt;=ROUND(MOD(I284-H284,1)*1440,8),"Перерыв не меньше смены","Готово"))))))))))))</x:f>
      </x:c>
      <x:c r="M284" s="3"/>
      <x:c r="N284" s="3"/>
      <x:c r="O284" s="3"/>
      <x:c r="P284" s="3"/>
      <x:c r="Q284" s="3"/>
      <x:c r="R284" s="3"/>
      <x:c r="S284" s="3"/>
      <x:c r="T284" s="3"/>
      <x:c r="U284" s="3"/>
      <x:c r="V284" s="3"/>
      <x:c r="W284" s="3"/>
      <x:c r="X284" s="3"/>
      <x:c r="Y284" s="3"/>
      <x:c r="Z284" s="3"/>
      <x:c r="AA284" s="3"/>
      <x:c r="AB284" s="3"/>
      <x:c r="AC284" s="3"/>
      <x:c r="AD284" s="3"/>
      <x:c r="AE284" s="3"/>
      <x:c r="AF284" s="3"/>
      <x:c r="AG284" s="3"/>
      <x:c r="AH284" s="3"/>
      <x:c r="AI284" s="3"/>
      <x:c r="AJ284" s="3"/>
      <x:c r="AK284" s="3"/>
    </x:row>
    <x:row r="285" ht="30" customHeight="1">
      <x:c r="A285" s="3"/>
      <x:c r="B285" s="69" t="str">
        <x:f>IF($B$24="","",$B$24)</x:f>
      </x:c>
      <x:c r="C285" s="70" t="n">
        <x:f>IF(P$8="","",P$8)</x:f>
        <x:v>46339</x:v>
      </x:c>
      <x:c r="D285" s="69" t="str">
        <x:f>IF(P24="","",P24)</x:f>
      </x:c>
      <x:c r="E285" s="69" t="str">
        <x:f>IFERROR(UPPER(CONCATENATE("",SUBSTITUTE(CONCATENATE("",SUBSTITUTE(CONCATENATE("",SUBSTITUTE(TRIM(CONCATENATE("",D285))," ","")),"–","-")),"—","-"))),CONCATENATE("",D285))</x:f>
      </x:c>
      <x:c r="F285" s="69" t="str">
        <x:f>IFERROR(LEFT(CONCATENATE("[",E285),SEARCH("-",E285)),"")</x:f>
      </x:c>
      <x:c r="G285" s="69" t="str">
        <x:f>IFERROR(MID(CONCATENATE(E285,"]"),SEARCH("-",E285)+1,32),"")</x:f>
      </x:c>
      <x:c r="H285" s="71" t="str">
        <x:f>IF(OR(E285="",E285="В"),"",IF(OR(E285=$B$42,E285=$B$43,E285=$B$44,E285=$B$45,E285=$B$46),INDEX($E$42:$E$46,MATCH(E285,$B$42:$B$46,0)),IFERROR(IF(ISNUMBER(SEARCH(":",F285)),IF(AND(OR((LEN(F285)-1)=4,(LEN(F285)-1)=5),MID(F285,1+(LEN(F285)-1)-2,1)=":",ISNUMBER(VALUE(MID(F285,2,1))),IF((LEN(F285)-1)=5,ISNUMBER(VALUE(MID(F285,3,1))),TRUE),ISNUMBER(VALUE(MID(F285,1+(LEN(F285)-1)-1,1))),ISNUMBER(VALUE(MID(F285,1+(LEN(F285)-1),1))),VALUE(MID(F285,2,(LEN(F285)-1)-3))&lt;24,VALUE(MID(F285,1+(LEN(F285)-1)-1,2))&lt;60),VALUE(MID(F285,2,(LEN(F285)-1)-3))/24+VALUE(MID(F285,1+(LEN(F285)-1)-1,2))/1440,-1),IF(AND((LEN(F285)-1)&gt;=1,(LEN(F285)-1)&lt;=2,ISNUMBER(VALUE(MID(F285,2,1))),IF((LEN(F285)-1)=2,ISNUMBER(VALUE(MID(F285,3,1))),TRUE),VALUE(MID(F285,2,(LEN(F285)-1)))&lt;24),VALUE(MID(F285,2,(LEN(F285)-1)))/24,-1)),-1)))</x:f>
      </x:c>
      <x:c r="I285" s="71" t="str">
        <x:f>IF(OR(E285="",E285="В"),"",IF(OR(E285=$B$42,E285=$B$43,E285=$B$44,E285=$B$45,E285=$B$46),INDEX($F$42:$F$46,MATCH(E285,$B$42:$B$46,0)),IFERROR(IF(ISNUMBER(SEARCH(":",G285)),IF(AND(OR((LEN(G285)-1)=4,(LEN(G285)-1)=5),MID(G285,0+(LEN(G285)-1)-2,1)=":",ISNUMBER(VALUE(MID(G285,1,1))),IF((LEN(G285)-1)=5,ISNUMBER(VALUE(MID(G285,2,1))),TRUE),ISNUMBER(VALUE(MID(G285,0+(LEN(G285)-1)-1,1))),ISNUMBER(VALUE(MID(G285,0+(LEN(G285)-1),1))),VALUE(MID(G285,1,(LEN(G285)-1)-3))&lt;24,VALUE(MID(G285,0+(LEN(G285)-1)-1,2))&lt;60),VALUE(MID(G285,1,(LEN(G285)-1)-3))/24+VALUE(MID(G285,0+(LEN(G285)-1)-1,2))/1440,-1),IF(AND((LEN(G285)-1)&gt;=1,(LEN(G285)-1)&lt;=2,ISNUMBER(VALUE(MID(G285,1,1))),IF((LEN(G285)-1)=2,ISNUMBER(VALUE(MID(G285,2,1))),TRUE),VALUE(MID(G285,1,(LEN(G285)-1)))&lt;24),VALUE(MID(G285,1,(LEN(G285)-1)))/24,-1)),-1)))</x:f>
      </x:c>
      <x:c r="J285" s="72" t="n">
        <x:f>IF(OR(E285="",E285="В"),0,IF(OR(E285=$B$42,E285=$B$43,E285=$B$44,E285=$B$45,E285=$B$46),INDEX($G$42:$G$46,MATCH(E285,$B$42:$B$46,0)),$D$7))</x:f>
        <x:v>0</x:v>
      </x:c>
      <x:c r="K285" s="73" t="n">
        <x:f>IF(OR(L285="",L285="Выходной"),0,IF(L285="Готово",ROUND(24*MOD(I285-H285,1)-J285/60,10),"Проверить"))</x:f>
        <x:v>0</x:v>
      </x:c>
      <x:c r="L285" s="74" t="str">
        <x:f>IF(E285="","",IF(C285="","Нет дня",IF(E285="В","Выходной",IF(LEN(TRIM($B$24))=0,"Нет имени",IF(COUNTIFS($B$10:$B$33,$B$24)&gt;1,"Повтор имени",IF(OR(E285=$B$42,E285=$B$43,E285=$B$44,E285=$B$45,E285=$B$46),IF(INDEX($I$42:$I$46,MATCH(E285,$B$42:$B$46,0))="Готово","Готово","Проверьте смену"),IF(OR(IFERROR(SEARCH("-",E285),0)=0,IFERROR(SEARCH("-",E285,SEARCH("-",E285)+1),0)&gt;0),"Нет кода",IF(OR(H285&lt;0,I285&lt;0),"Неверное время",IF(H285=I285,"Начало равно концу",IF(NOT(ISNUMBER($D$7)),"Проверьте перерыв",IF(OR($D$7&lt;0,$D$7&lt;&gt;INT($D$7)),"Проверьте перерыв",IF($D$7&gt;=ROUND(MOD(I285-H285,1)*1440,8),"Перерыв не меньше смены","Готово"))))))))))))</x:f>
      </x:c>
      <x:c r="M285" s="3"/>
      <x:c r="N285" s="3"/>
      <x:c r="O285" s="3"/>
      <x:c r="P285" s="3"/>
      <x:c r="Q285" s="3"/>
      <x:c r="R285" s="3"/>
      <x:c r="S285" s="3"/>
      <x:c r="T285" s="3"/>
      <x:c r="U285" s="3"/>
      <x:c r="V285" s="3"/>
      <x:c r="W285" s="3"/>
      <x:c r="X285" s="3"/>
      <x:c r="Y285" s="3"/>
      <x:c r="Z285" s="3"/>
      <x:c r="AA285" s="3"/>
      <x:c r="AB285" s="3"/>
      <x:c r="AC285" s="3"/>
      <x:c r="AD285" s="3"/>
      <x:c r="AE285" s="3"/>
      <x:c r="AF285" s="3"/>
      <x:c r="AG285" s="3"/>
      <x:c r="AH285" s="3"/>
      <x:c r="AI285" s="3"/>
      <x:c r="AJ285" s="3"/>
      <x:c r="AK285" s="3"/>
    </x:row>
    <x:row r="286" ht="30" customHeight="1">
      <x:c r="A286" s="3"/>
      <x:c r="B286" s="69" t="str">
        <x:f>IF($B$24="","",$B$24)</x:f>
      </x:c>
      <x:c r="C286" s="70" t="n">
        <x:f>IF(Q$8="","",Q$8)</x:f>
        <x:v>46340</x:v>
      </x:c>
      <x:c r="D286" s="69" t="str">
        <x:f>IF(Q24="","",Q24)</x:f>
      </x:c>
      <x:c r="E286" s="69" t="str">
        <x:f>IFERROR(UPPER(CONCATENATE("",SUBSTITUTE(CONCATENATE("",SUBSTITUTE(CONCATENATE("",SUBSTITUTE(TRIM(CONCATENATE("",D286))," ","")),"–","-")),"—","-"))),CONCATENATE("",D286))</x:f>
      </x:c>
      <x:c r="F286" s="69" t="str">
        <x:f>IFERROR(LEFT(CONCATENATE("[",E286),SEARCH("-",E286)),"")</x:f>
      </x:c>
      <x:c r="G286" s="69" t="str">
        <x:f>IFERROR(MID(CONCATENATE(E286,"]"),SEARCH("-",E286)+1,32),"")</x:f>
      </x:c>
      <x:c r="H286" s="71" t="str">
        <x:f>IF(OR(E286="",E286="В"),"",IF(OR(E286=$B$42,E286=$B$43,E286=$B$44,E286=$B$45,E286=$B$46),INDEX($E$42:$E$46,MATCH(E286,$B$42:$B$46,0)),IFERROR(IF(ISNUMBER(SEARCH(":",F286)),IF(AND(OR((LEN(F286)-1)=4,(LEN(F286)-1)=5),MID(F286,1+(LEN(F286)-1)-2,1)=":",ISNUMBER(VALUE(MID(F286,2,1))),IF((LEN(F286)-1)=5,ISNUMBER(VALUE(MID(F286,3,1))),TRUE),ISNUMBER(VALUE(MID(F286,1+(LEN(F286)-1)-1,1))),ISNUMBER(VALUE(MID(F286,1+(LEN(F286)-1),1))),VALUE(MID(F286,2,(LEN(F286)-1)-3))&lt;24,VALUE(MID(F286,1+(LEN(F286)-1)-1,2))&lt;60),VALUE(MID(F286,2,(LEN(F286)-1)-3))/24+VALUE(MID(F286,1+(LEN(F286)-1)-1,2))/1440,-1),IF(AND((LEN(F286)-1)&gt;=1,(LEN(F286)-1)&lt;=2,ISNUMBER(VALUE(MID(F286,2,1))),IF((LEN(F286)-1)=2,ISNUMBER(VALUE(MID(F286,3,1))),TRUE),VALUE(MID(F286,2,(LEN(F286)-1)))&lt;24),VALUE(MID(F286,2,(LEN(F286)-1)))/24,-1)),-1)))</x:f>
      </x:c>
      <x:c r="I286" s="71" t="str">
        <x:f>IF(OR(E286="",E286="В"),"",IF(OR(E286=$B$42,E286=$B$43,E286=$B$44,E286=$B$45,E286=$B$46),INDEX($F$42:$F$46,MATCH(E286,$B$42:$B$46,0)),IFERROR(IF(ISNUMBER(SEARCH(":",G286)),IF(AND(OR((LEN(G286)-1)=4,(LEN(G286)-1)=5),MID(G286,0+(LEN(G286)-1)-2,1)=":",ISNUMBER(VALUE(MID(G286,1,1))),IF((LEN(G286)-1)=5,ISNUMBER(VALUE(MID(G286,2,1))),TRUE),ISNUMBER(VALUE(MID(G286,0+(LEN(G286)-1)-1,1))),ISNUMBER(VALUE(MID(G286,0+(LEN(G286)-1),1))),VALUE(MID(G286,1,(LEN(G286)-1)-3))&lt;24,VALUE(MID(G286,0+(LEN(G286)-1)-1,2))&lt;60),VALUE(MID(G286,1,(LEN(G286)-1)-3))/24+VALUE(MID(G286,0+(LEN(G286)-1)-1,2))/1440,-1),IF(AND((LEN(G286)-1)&gt;=1,(LEN(G286)-1)&lt;=2,ISNUMBER(VALUE(MID(G286,1,1))),IF((LEN(G286)-1)=2,ISNUMBER(VALUE(MID(G286,2,1))),TRUE),VALUE(MID(G286,1,(LEN(G286)-1)))&lt;24),VALUE(MID(G286,1,(LEN(G286)-1)))/24,-1)),-1)))</x:f>
      </x:c>
      <x:c r="J286" s="72" t="n">
        <x:f>IF(OR(E286="",E286="В"),0,IF(OR(E286=$B$42,E286=$B$43,E286=$B$44,E286=$B$45,E286=$B$46),INDEX($G$42:$G$46,MATCH(E286,$B$42:$B$46,0)),$D$7))</x:f>
        <x:v>0</x:v>
      </x:c>
      <x:c r="K286" s="73" t="n">
        <x:f>IF(OR(L286="",L286="Выходной"),0,IF(L286="Готово",ROUND(24*MOD(I286-H286,1)-J286/60,10),"Проверить"))</x:f>
        <x:v>0</x:v>
      </x:c>
      <x:c r="L286" s="74" t="str">
        <x:f>IF(E286="","",IF(C286="","Нет дня",IF(E286="В","Выходной",IF(LEN(TRIM($B$24))=0,"Нет имени",IF(COUNTIFS($B$10:$B$33,$B$24)&gt;1,"Повтор имени",IF(OR(E286=$B$42,E286=$B$43,E286=$B$44,E286=$B$45,E286=$B$46),IF(INDEX($I$42:$I$46,MATCH(E286,$B$42:$B$46,0))="Готово","Готово","Проверьте смену"),IF(OR(IFERROR(SEARCH("-",E286),0)=0,IFERROR(SEARCH("-",E286,SEARCH("-",E286)+1),0)&gt;0),"Нет кода",IF(OR(H286&lt;0,I286&lt;0),"Неверное время",IF(H286=I286,"Начало равно концу",IF(NOT(ISNUMBER($D$7)),"Проверьте перерыв",IF(OR($D$7&lt;0,$D$7&lt;&gt;INT($D$7)),"Проверьте перерыв",IF($D$7&gt;=ROUND(MOD(I286-H286,1)*1440,8),"Перерыв не меньше смены","Готово"))))))))))))</x:f>
      </x:c>
      <x:c r="M286" s="3"/>
      <x:c r="N286" s="3"/>
      <x:c r="O286" s="3"/>
      <x:c r="P286" s="3"/>
      <x:c r="Q286" s="3"/>
      <x:c r="R286" s="3"/>
      <x:c r="S286" s="3"/>
      <x:c r="T286" s="3"/>
      <x:c r="U286" s="3"/>
      <x:c r="V286" s="3"/>
      <x:c r="W286" s="3"/>
      <x:c r="X286" s="3"/>
      <x:c r="Y286" s="3"/>
      <x:c r="Z286" s="3"/>
      <x:c r="AA286" s="3"/>
      <x:c r="AB286" s="3"/>
      <x:c r="AC286" s="3"/>
      <x:c r="AD286" s="3"/>
      <x:c r="AE286" s="3"/>
      <x:c r="AF286" s="3"/>
      <x:c r="AG286" s="3"/>
      <x:c r="AH286" s="3"/>
      <x:c r="AI286" s="3"/>
      <x:c r="AJ286" s="3"/>
      <x:c r="AK286" s="3"/>
    </x:row>
    <x:row r="287" ht="30" customHeight="1">
      <x:c r="A287" s="3"/>
      <x:c r="B287" s="69" t="str">
        <x:f>IF($B$24="","",$B$24)</x:f>
      </x:c>
      <x:c r="C287" s="70" t="n">
        <x:f>IF(R$8="","",R$8)</x:f>
        <x:v>46341</x:v>
      </x:c>
      <x:c r="D287" s="69" t="str">
        <x:f>IF(R24="","",R24)</x:f>
      </x:c>
      <x:c r="E287" s="69" t="str">
        <x:f>IFERROR(UPPER(CONCATENATE("",SUBSTITUTE(CONCATENATE("",SUBSTITUTE(CONCATENATE("",SUBSTITUTE(TRIM(CONCATENATE("",D287))," ","")),"–","-")),"—","-"))),CONCATENATE("",D287))</x:f>
      </x:c>
      <x:c r="F287" s="69" t="str">
        <x:f>IFERROR(LEFT(CONCATENATE("[",E287),SEARCH("-",E287)),"")</x:f>
      </x:c>
      <x:c r="G287" s="69" t="str">
        <x:f>IFERROR(MID(CONCATENATE(E287,"]"),SEARCH("-",E287)+1,32),"")</x:f>
      </x:c>
      <x:c r="H287" s="71" t="str">
        <x:f>IF(OR(E287="",E287="В"),"",IF(OR(E287=$B$42,E287=$B$43,E287=$B$44,E287=$B$45,E287=$B$46),INDEX($E$42:$E$46,MATCH(E287,$B$42:$B$46,0)),IFERROR(IF(ISNUMBER(SEARCH(":",F287)),IF(AND(OR((LEN(F287)-1)=4,(LEN(F287)-1)=5),MID(F287,1+(LEN(F287)-1)-2,1)=":",ISNUMBER(VALUE(MID(F287,2,1))),IF((LEN(F287)-1)=5,ISNUMBER(VALUE(MID(F287,3,1))),TRUE),ISNUMBER(VALUE(MID(F287,1+(LEN(F287)-1)-1,1))),ISNUMBER(VALUE(MID(F287,1+(LEN(F287)-1),1))),VALUE(MID(F287,2,(LEN(F287)-1)-3))&lt;24,VALUE(MID(F287,1+(LEN(F287)-1)-1,2))&lt;60),VALUE(MID(F287,2,(LEN(F287)-1)-3))/24+VALUE(MID(F287,1+(LEN(F287)-1)-1,2))/1440,-1),IF(AND((LEN(F287)-1)&gt;=1,(LEN(F287)-1)&lt;=2,ISNUMBER(VALUE(MID(F287,2,1))),IF((LEN(F287)-1)=2,ISNUMBER(VALUE(MID(F287,3,1))),TRUE),VALUE(MID(F287,2,(LEN(F287)-1)))&lt;24),VALUE(MID(F287,2,(LEN(F287)-1)))/24,-1)),-1)))</x:f>
      </x:c>
      <x:c r="I287" s="71" t="str">
        <x:f>IF(OR(E287="",E287="В"),"",IF(OR(E287=$B$42,E287=$B$43,E287=$B$44,E287=$B$45,E287=$B$46),INDEX($F$42:$F$46,MATCH(E287,$B$42:$B$46,0)),IFERROR(IF(ISNUMBER(SEARCH(":",G287)),IF(AND(OR((LEN(G287)-1)=4,(LEN(G287)-1)=5),MID(G287,0+(LEN(G287)-1)-2,1)=":",ISNUMBER(VALUE(MID(G287,1,1))),IF((LEN(G287)-1)=5,ISNUMBER(VALUE(MID(G287,2,1))),TRUE),ISNUMBER(VALUE(MID(G287,0+(LEN(G287)-1)-1,1))),ISNUMBER(VALUE(MID(G287,0+(LEN(G287)-1),1))),VALUE(MID(G287,1,(LEN(G287)-1)-3))&lt;24,VALUE(MID(G287,0+(LEN(G287)-1)-1,2))&lt;60),VALUE(MID(G287,1,(LEN(G287)-1)-3))/24+VALUE(MID(G287,0+(LEN(G287)-1)-1,2))/1440,-1),IF(AND((LEN(G287)-1)&gt;=1,(LEN(G287)-1)&lt;=2,ISNUMBER(VALUE(MID(G287,1,1))),IF((LEN(G287)-1)=2,ISNUMBER(VALUE(MID(G287,2,1))),TRUE),VALUE(MID(G287,1,(LEN(G287)-1)))&lt;24),VALUE(MID(G287,1,(LEN(G287)-1)))/24,-1)),-1)))</x:f>
      </x:c>
      <x:c r="J287" s="72" t="n">
        <x:f>IF(OR(E287="",E287="В"),0,IF(OR(E287=$B$42,E287=$B$43,E287=$B$44,E287=$B$45,E287=$B$46),INDEX($G$42:$G$46,MATCH(E287,$B$42:$B$46,0)),$D$7))</x:f>
        <x:v>0</x:v>
      </x:c>
      <x:c r="K287" s="73" t="n">
        <x:f>IF(OR(L287="",L287="Выходной"),0,IF(L287="Готово",ROUND(24*MOD(I287-H287,1)-J287/60,10),"Проверить"))</x:f>
        <x:v>0</x:v>
      </x:c>
      <x:c r="L287" s="74" t="str">
        <x:f>IF(E287="","",IF(C287="","Нет дня",IF(E287="В","Выходной",IF(LEN(TRIM($B$24))=0,"Нет имени",IF(COUNTIFS($B$10:$B$33,$B$24)&gt;1,"Повтор имени",IF(OR(E287=$B$42,E287=$B$43,E287=$B$44,E287=$B$45,E287=$B$46),IF(INDEX($I$42:$I$46,MATCH(E287,$B$42:$B$46,0))="Готово","Готово","Проверьте смену"),IF(OR(IFERROR(SEARCH("-",E287),0)=0,IFERROR(SEARCH("-",E287,SEARCH("-",E287)+1),0)&gt;0),"Нет кода",IF(OR(H287&lt;0,I287&lt;0),"Неверное время",IF(H287=I287,"Начало равно концу",IF(NOT(ISNUMBER($D$7)),"Проверьте перерыв",IF(OR($D$7&lt;0,$D$7&lt;&gt;INT($D$7)),"Проверьте перерыв",IF($D$7&gt;=ROUND(MOD(I287-H287,1)*1440,8),"Перерыв не меньше смены","Готово"))))))))))))</x:f>
      </x:c>
      <x:c r="M287" s="3"/>
      <x:c r="N287" s="3"/>
      <x:c r="O287" s="3"/>
      <x:c r="P287" s="3"/>
      <x:c r="Q287" s="3"/>
      <x:c r="R287" s="3"/>
      <x:c r="S287" s="3"/>
      <x:c r="T287" s="3"/>
      <x:c r="U287" s="3"/>
      <x:c r="V287" s="3"/>
      <x:c r="W287" s="3"/>
      <x:c r="X287" s="3"/>
      <x:c r="Y287" s="3"/>
      <x:c r="Z287" s="3"/>
      <x:c r="AA287" s="3"/>
      <x:c r="AB287" s="3"/>
      <x:c r="AC287" s="3"/>
      <x:c r="AD287" s="3"/>
      <x:c r="AE287" s="3"/>
      <x:c r="AF287" s="3"/>
      <x:c r="AG287" s="3"/>
      <x:c r="AH287" s="3"/>
      <x:c r="AI287" s="3"/>
      <x:c r="AJ287" s="3"/>
      <x:c r="AK287" s="3"/>
    </x:row>
    <x:row r="288" ht="30" customHeight="1">
      <x:c r="A288" s="3"/>
      <x:c r="B288" s="69" t="str">
        <x:f>IF($B$24="","",$B$24)</x:f>
      </x:c>
      <x:c r="C288" s="70" t="n">
        <x:f>IF(S$8="","",S$8)</x:f>
        <x:v>46342</x:v>
      </x:c>
      <x:c r="D288" s="69" t="str">
        <x:f>IF(S24="","",S24)</x:f>
      </x:c>
      <x:c r="E288" s="69" t="str">
        <x:f>IFERROR(UPPER(CONCATENATE("",SUBSTITUTE(CONCATENATE("",SUBSTITUTE(CONCATENATE("",SUBSTITUTE(TRIM(CONCATENATE("",D288))," ","")),"–","-")),"—","-"))),CONCATENATE("",D288))</x:f>
      </x:c>
      <x:c r="F288" s="69" t="str">
        <x:f>IFERROR(LEFT(CONCATENATE("[",E288),SEARCH("-",E288)),"")</x:f>
      </x:c>
      <x:c r="G288" s="69" t="str">
        <x:f>IFERROR(MID(CONCATENATE(E288,"]"),SEARCH("-",E288)+1,32),"")</x:f>
      </x:c>
      <x:c r="H288" s="71" t="str">
        <x:f>IF(OR(E288="",E288="В"),"",IF(OR(E288=$B$42,E288=$B$43,E288=$B$44,E288=$B$45,E288=$B$46),INDEX($E$42:$E$46,MATCH(E288,$B$42:$B$46,0)),IFERROR(IF(ISNUMBER(SEARCH(":",F288)),IF(AND(OR((LEN(F288)-1)=4,(LEN(F288)-1)=5),MID(F288,1+(LEN(F288)-1)-2,1)=":",ISNUMBER(VALUE(MID(F288,2,1))),IF((LEN(F288)-1)=5,ISNUMBER(VALUE(MID(F288,3,1))),TRUE),ISNUMBER(VALUE(MID(F288,1+(LEN(F288)-1)-1,1))),ISNUMBER(VALUE(MID(F288,1+(LEN(F288)-1),1))),VALUE(MID(F288,2,(LEN(F288)-1)-3))&lt;24,VALUE(MID(F288,1+(LEN(F288)-1)-1,2))&lt;60),VALUE(MID(F288,2,(LEN(F288)-1)-3))/24+VALUE(MID(F288,1+(LEN(F288)-1)-1,2))/1440,-1),IF(AND((LEN(F288)-1)&gt;=1,(LEN(F288)-1)&lt;=2,ISNUMBER(VALUE(MID(F288,2,1))),IF((LEN(F288)-1)=2,ISNUMBER(VALUE(MID(F288,3,1))),TRUE),VALUE(MID(F288,2,(LEN(F288)-1)))&lt;24),VALUE(MID(F288,2,(LEN(F288)-1)))/24,-1)),-1)))</x:f>
      </x:c>
      <x:c r="I288" s="71" t="str">
        <x:f>IF(OR(E288="",E288="В"),"",IF(OR(E288=$B$42,E288=$B$43,E288=$B$44,E288=$B$45,E288=$B$46),INDEX($F$42:$F$46,MATCH(E288,$B$42:$B$46,0)),IFERROR(IF(ISNUMBER(SEARCH(":",G288)),IF(AND(OR((LEN(G288)-1)=4,(LEN(G288)-1)=5),MID(G288,0+(LEN(G288)-1)-2,1)=":",ISNUMBER(VALUE(MID(G288,1,1))),IF((LEN(G288)-1)=5,ISNUMBER(VALUE(MID(G288,2,1))),TRUE),ISNUMBER(VALUE(MID(G288,0+(LEN(G288)-1)-1,1))),ISNUMBER(VALUE(MID(G288,0+(LEN(G288)-1),1))),VALUE(MID(G288,1,(LEN(G288)-1)-3))&lt;24,VALUE(MID(G288,0+(LEN(G288)-1)-1,2))&lt;60),VALUE(MID(G288,1,(LEN(G288)-1)-3))/24+VALUE(MID(G288,0+(LEN(G288)-1)-1,2))/1440,-1),IF(AND((LEN(G288)-1)&gt;=1,(LEN(G288)-1)&lt;=2,ISNUMBER(VALUE(MID(G288,1,1))),IF((LEN(G288)-1)=2,ISNUMBER(VALUE(MID(G288,2,1))),TRUE),VALUE(MID(G288,1,(LEN(G288)-1)))&lt;24),VALUE(MID(G288,1,(LEN(G288)-1)))/24,-1)),-1)))</x:f>
      </x:c>
      <x:c r="J288" s="72" t="n">
        <x:f>IF(OR(E288="",E288="В"),0,IF(OR(E288=$B$42,E288=$B$43,E288=$B$44,E288=$B$45,E288=$B$46),INDEX($G$42:$G$46,MATCH(E288,$B$42:$B$46,0)),$D$7))</x:f>
        <x:v>0</x:v>
      </x:c>
      <x:c r="K288" s="73" t="n">
        <x:f>IF(OR(L288="",L288="Выходной"),0,IF(L288="Готово",ROUND(24*MOD(I288-H288,1)-J288/60,10),"Проверить"))</x:f>
        <x:v>0</x:v>
      </x:c>
      <x:c r="L288" s="74" t="str">
        <x:f>IF(E288="","",IF(C288="","Нет дня",IF(E288="В","Выходной",IF(LEN(TRIM($B$24))=0,"Нет имени",IF(COUNTIFS($B$10:$B$33,$B$24)&gt;1,"Повтор имени",IF(OR(E288=$B$42,E288=$B$43,E288=$B$44,E288=$B$45,E288=$B$46),IF(INDEX($I$42:$I$46,MATCH(E288,$B$42:$B$46,0))="Готово","Готово","Проверьте смену"),IF(OR(IFERROR(SEARCH("-",E288),0)=0,IFERROR(SEARCH("-",E288,SEARCH("-",E288)+1),0)&gt;0),"Нет кода",IF(OR(H288&lt;0,I288&lt;0),"Неверное время",IF(H288=I288,"Начало равно концу",IF(NOT(ISNUMBER($D$7)),"Проверьте перерыв",IF(OR($D$7&lt;0,$D$7&lt;&gt;INT($D$7)),"Проверьте перерыв",IF($D$7&gt;=ROUND(MOD(I288-H288,1)*1440,8),"Перерыв не меньше смены","Готово"))))))))))))</x:f>
      </x:c>
      <x:c r="M288" s="3"/>
      <x:c r="N288" s="3"/>
      <x:c r="O288" s="3"/>
      <x:c r="P288" s="3"/>
      <x:c r="Q288" s="3"/>
      <x:c r="R288" s="3"/>
      <x:c r="S288" s="3"/>
      <x:c r="T288" s="3"/>
      <x:c r="U288" s="3"/>
      <x:c r="V288" s="3"/>
      <x:c r="W288" s="3"/>
      <x:c r="X288" s="3"/>
      <x:c r="Y288" s="3"/>
      <x:c r="Z288" s="3"/>
      <x:c r="AA288" s="3"/>
      <x:c r="AB288" s="3"/>
      <x:c r="AC288" s="3"/>
      <x:c r="AD288" s="3"/>
      <x:c r="AE288" s="3"/>
      <x:c r="AF288" s="3"/>
      <x:c r="AG288" s="3"/>
      <x:c r="AH288" s="3"/>
      <x:c r="AI288" s="3"/>
      <x:c r="AJ288" s="3"/>
      <x:c r="AK288" s="3"/>
    </x:row>
    <x:row r="289" ht="30" customHeight="1">
      <x:c r="A289" s="3"/>
      <x:c r="B289" s="69" t="str">
        <x:f>IF($B$24="","",$B$24)</x:f>
      </x:c>
      <x:c r="C289" s="70" t="n">
        <x:f>IF(T$8="","",T$8)</x:f>
        <x:v>46343</x:v>
      </x:c>
      <x:c r="D289" s="69" t="str">
        <x:f>IF(T24="","",T24)</x:f>
      </x:c>
      <x:c r="E289" s="69" t="str">
        <x:f>IFERROR(UPPER(CONCATENATE("",SUBSTITUTE(CONCATENATE("",SUBSTITUTE(CONCATENATE("",SUBSTITUTE(TRIM(CONCATENATE("",D289))," ","")),"–","-")),"—","-"))),CONCATENATE("",D289))</x:f>
      </x:c>
      <x:c r="F289" s="69" t="str">
        <x:f>IFERROR(LEFT(CONCATENATE("[",E289),SEARCH("-",E289)),"")</x:f>
      </x:c>
      <x:c r="G289" s="69" t="str">
        <x:f>IFERROR(MID(CONCATENATE(E289,"]"),SEARCH("-",E289)+1,32),"")</x:f>
      </x:c>
      <x:c r="H289" s="71" t="str">
        <x:f>IF(OR(E289="",E289="В"),"",IF(OR(E289=$B$42,E289=$B$43,E289=$B$44,E289=$B$45,E289=$B$46),INDEX($E$42:$E$46,MATCH(E289,$B$42:$B$46,0)),IFERROR(IF(ISNUMBER(SEARCH(":",F289)),IF(AND(OR((LEN(F289)-1)=4,(LEN(F289)-1)=5),MID(F289,1+(LEN(F289)-1)-2,1)=":",ISNUMBER(VALUE(MID(F289,2,1))),IF((LEN(F289)-1)=5,ISNUMBER(VALUE(MID(F289,3,1))),TRUE),ISNUMBER(VALUE(MID(F289,1+(LEN(F289)-1)-1,1))),ISNUMBER(VALUE(MID(F289,1+(LEN(F289)-1),1))),VALUE(MID(F289,2,(LEN(F289)-1)-3))&lt;24,VALUE(MID(F289,1+(LEN(F289)-1)-1,2))&lt;60),VALUE(MID(F289,2,(LEN(F289)-1)-3))/24+VALUE(MID(F289,1+(LEN(F289)-1)-1,2))/1440,-1),IF(AND((LEN(F289)-1)&gt;=1,(LEN(F289)-1)&lt;=2,ISNUMBER(VALUE(MID(F289,2,1))),IF((LEN(F289)-1)=2,ISNUMBER(VALUE(MID(F289,3,1))),TRUE),VALUE(MID(F289,2,(LEN(F289)-1)))&lt;24),VALUE(MID(F289,2,(LEN(F289)-1)))/24,-1)),-1)))</x:f>
      </x:c>
      <x:c r="I289" s="71" t="str">
        <x:f>IF(OR(E289="",E289="В"),"",IF(OR(E289=$B$42,E289=$B$43,E289=$B$44,E289=$B$45,E289=$B$46),INDEX($F$42:$F$46,MATCH(E289,$B$42:$B$46,0)),IFERROR(IF(ISNUMBER(SEARCH(":",G289)),IF(AND(OR((LEN(G289)-1)=4,(LEN(G289)-1)=5),MID(G289,0+(LEN(G289)-1)-2,1)=":",ISNUMBER(VALUE(MID(G289,1,1))),IF((LEN(G289)-1)=5,ISNUMBER(VALUE(MID(G289,2,1))),TRUE),ISNUMBER(VALUE(MID(G289,0+(LEN(G289)-1)-1,1))),ISNUMBER(VALUE(MID(G289,0+(LEN(G289)-1),1))),VALUE(MID(G289,1,(LEN(G289)-1)-3))&lt;24,VALUE(MID(G289,0+(LEN(G289)-1)-1,2))&lt;60),VALUE(MID(G289,1,(LEN(G289)-1)-3))/24+VALUE(MID(G289,0+(LEN(G289)-1)-1,2))/1440,-1),IF(AND((LEN(G289)-1)&gt;=1,(LEN(G289)-1)&lt;=2,ISNUMBER(VALUE(MID(G289,1,1))),IF((LEN(G289)-1)=2,ISNUMBER(VALUE(MID(G289,2,1))),TRUE),VALUE(MID(G289,1,(LEN(G289)-1)))&lt;24),VALUE(MID(G289,1,(LEN(G289)-1)))/24,-1)),-1)))</x:f>
      </x:c>
      <x:c r="J289" s="72" t="n">
        <x:f>IF(OR(E289="",E289="В"),0,IF(OR(E289=$B$42,E289=$B$43,E289=$B$44,E289=$B$45,E289=$B$46),INDEX($G$42:$G$46,MATCH(E289,$B$42:$B$46,0)),$D$7))</x:f>
        <x:v>0</x:v>
      </x:c>
      <x:c r="K289" s="73" t="n">
        <x:f>IF(OR(L289="",L289="Выходной"),0,IF(L289="Готово",ROUND(24*MOD(I289-H289,1)-J289/60,10),"Проверить"))</x:f>
        <x:v>0</x:v>
      </x:c>
      <x:c r="L289" s="74" t="str">
        <x:f>IF(E289="","",IF(C289="","Нет дня",IF(E289="В","Выходной",IF(LEN(TRIM($B$24))=0,"Нет имени",IF(COUNTIFS($B$10:$B$33,$B$24)&gt;1,"Повтор имени",IF(OR(E289=$B$42,E289=$B$43,E289=$B$44,E289=$B$45,E289=$B$46),IF(INDEX($I$42:$I$46,MATCH(E289,$B$42:$B$46,0))="Готово","Готово","Проверьте смену"),IF(OR(IFERROR(SEARCH("-",E289),0)=0,IFERROR(SEARCH("-",E289,SEARCH("-",E289)+1),0)&gt;0),"Нет кода",IF(OR(H289&lt;0,I289&lt;0),"Неверное время",IF(H289=I289,"Начало равно концу",IF(NOT(ISNUMBER($D$7)),"Проверьте перерыв",IF(OR($D$7&lt;0,$D$7&lt;&gt;INT($D$7)),"Проверьте перерыв",IF($D$7&gt;=ROUND(MOD(I289-H289,1)*1440,8),"Перерыв не меньше смены","Готово"))))))))))))</x:f>
      </x:c>
      <x:c r="M289" s="3"/>
      <x:c r="N289" s="3"/>
      <x:c r="O289" s="3"/>
      <x:c r="P289" s="3"/>
      <x:c r="Q289" s="3"/>
      <x:c r="R289" s="3"/>
      <x:c r="S289" s="3"/>
      <x:c r="T289" s="3"/>
      <x:c r="U289" s="3"/>
      <x:c r="V289" s="3"/>
      <x:c r="W289" s="3"/>
      <x:c r="X289" s="3"/>
      <x:c r="Y289" s="3"/>
      <x:c r="Z289" s="3"/>
      <x:c r="AA289" s="3"/>
      <x:c r="AB289" s="3"/>
      <x:c r="AC289" s="3"/>
      <x:c r="AD289" s="3"/>
      <x:c r="AE289" s="3"/>
      <x:c r="AF289" s="3"/>
      <x:c r="AG289" s="3"/>
      <x:c r="AH289" s="3"/>
      <x:c r="AI289" s="3"/>
      <x:c r="AJ289" s="3"/>
      <x:c r="AK289" s="3"/>
    </x:row>
    <x:row r="290" ht="30" customHeight="1">
      <x:c r="A290" s="3"/>
      <x:c r="B290" s="69" t="str">
        <x:f>IF($B$24="","",$B$24)</x:f>
      </x:c>
      <x:c r="C290" s="70" t="n">
        <x:f>IF(U$8="","",U$8)</x:f>
        <x:v>46344</x:v>
      </x:c>
      <x:c r="D290" s="69" t="str">
        <x:f>IF(U24="","",U24)</x:f>
      </x:c>
      <x:c r="E290" s="69" t="str">
        <x:f>IFERROR(UPPER(CONCATENATE("",SUBSTITUTE(CONCATENATE("",SUBSTITUTE(CONCATENATE("",SUBSTITUTE(TRIM(CONCATENATE("",D290))," ","")),"–","-")),"—","-"))),CONCATENATE("",D290))</x:f>
      </x:c>
      <x:c r="F290" s="69" t="str">
        <x:f>IFERROR(LEFT(CONCATENATE("[",E290),SEARCH("-",E290)),"")</x:f>
      </x:c>
      <x:c r="G290" s="69" t="str">
        <x:f>IFERROR(MID(CONCATENATE(E290,"]"),SEARCH("-",E290)+1,32),"")</x:f>
      </x:c>
      <x:c r="H290" s="71" t="str">
        <x:f>IF(OR(E290="",E290="В"),"",IF(OR(E290=$B$42,E290=$B$43,E290=$B$44,E290=$B$45,E290=$B$46),INDEX($E$42:$E$46,MATCH(E290,$B$42:$B$46,0)),IFERROR(IF(ISNUMBER(SEARCH(":",F290)),IF(AND(OR((LEN(F290)-1)=4,(LEN(F290)-1)=5),MID(F290,1+(LEN(F290)-1)-2,1)=":",ISNUMBER(VALUE(MID(F290,2,1))),IF((LEN(F290)-1)=5,ISNUMBER(VALUE(MID(F290,3,1))),TRUE),ISNUMBER(VALUE(MID(F290,1+(LEN(F290)-1)-1,1))),ISNUMBER(VALUE(MID(F290,1+(LEN(F290)-1),1))),VALUE(MID(F290,2,(LEN(F290)-1)-3))&lt;24,VALUE(MID(F290,1+(LEN(F290)-1)-1,2))&lt;60),VALUE(MID(F290,2,(LEN(F290)-1)-3))/24+VALUE(MID(F290,1+(LEN(F290)-1)-1,2))/1440,-1),IF(AND((LEN(F290)-1)&gt;=1,(LEN(F290)-1)&lt;=2,ISNUMBER(VALUE(MID(F290,2,1))),IF((LEN(F290)-1)=2,ISNUMBER(VALUE(MID(F290,3,1))),TRUE),VALUE(MID(F290,2,(LEN(F290)-1)))&lt;24),VALUE(MID(F290,2,(LEN(F290)-1)))/24,-1)),-1)))</x:f>
      </x:c>
      <x:c r="I290" s="71" t="str">
        <x:f>IF(OR(E290="",E290="В"),"",IF(OR(E290=$B$42,E290=$B$43,E290=$B$44,E290=$B$45,E290=$B$46),INDEX($F$42:$F$46,MATCH(E290,$B$42:$B$46,0)),IFERROR(IF(ISNUMBER(SEARCH(":",G290)),IF(AND(OR((LEN(G290)-1)=4,(LEN(G290)-1)=5),MID(G290,0+(LEN(G290)-1)-2,1)=":",ISNUMBER(VALUE(MID(G290,1,1))),IF((LEN(G290)-1)=5,ISNUMBER(VALUE(MID(G290,2,1))),TRUE),ISNUMBER(VALUE(MID(G290,0+(LEN(G290)-1)-1,1))),ISNUMBER(VALUE(MID(G290,0+(LEN(G290)-1),1))),VALUE(MID(G290,1,(LEN(G290)-1)-3))&lt;24,VALUE(MID(G290,0+(LEN(G290)-1)-1,2))&lt;60),VALUE(MID(G290,1,(LEN(G290)-1)-3))/24+VALUE(MID(G290,0+(LEN(G290)-1)-1,2))/1440,-1),IF(AND((LEN(G290)-1)&gt;=1,(LEN(G290)-1)&lt;=2,ISNUMBER(VALUE(MID(G290,1,1))),IF((LEN(G290)-1)=2,ISNUMBER(VALUE(MID(G290,2,1))),TRUE),VALUE(MID(G290,1,(LEN(G290)-1)))&lt;24),VALUE(MID(G290,1,(LEN(G290)-1)))/24,-1)),-1)))</x:f>
      </x:c>
      <x:c r="J290" s="72" t="n">
        <x:f>IF(OR(E290="",E290="В"),0,IF(OR(E290=$B$42,E290=$B$43,E290=$B$44,E290=$B$45,E290=$B$46),INDEX($G$42:$G$46,MATCH(E290,$B$42:$B$46,0)),$D$7))</x:f>
        <x:v>0</x:v>
      </x:c>
      <x:c r="K290" s="73" t="n">
        <x:f>IF(OR(L290="",L290="Выходной"),0,IF(L290="Готово",ROUND(24*MOD(I290-H290,1)-J290/60,10),"Проверить"))</x:f>
        <x:v>0</x:v>
      </x:c>
      <x:c r="L290" s="74" t="str">
        <x:f>IF(E290="","",IF(C290="","Нет дня",IF(E290="В","Выходной",IF(LEN(TRIM($B$24))=0,"Нет имени",IF(COUNTIFS($B$10:$B$33,$B$24)&gt;1,"Повтор имени",IF(OR(E290=$B$42,E290=$B$43,E290=$B$44,E290=$B$45,E290=$B$46),IF(INDEX($I$42:$I$46,MATCH(E290,$B$42:$B$46,0))="Готово","Готово","Проверьте смену"),IF(OR(IFERROR(SEARCH("-",E290),0)=0,IFERROR(SEARCH("-",E290,SEARCH("-",E290)+1),0)&gt;0),"Нет кода",IF(OR(H290&lt;0,I290&lt;0),"Неверное время",IF(H290=I290,"Начало равно концу",IF(NOT(ISNUMBER($D$7)),"Проверьте перерыв",IF(OR($D$7&lt;0,$D$7&lt;&gt;INT($D$7)),"Проверьте перерыв",IF($D$7&gt;=ROUND(MOD(I290-H290,1)*1440,8),"Перерыв не меньше смены","Готово"))))))))))))</x:f>
      </x:c>
      <x:c r="M290" s="3"/>
      <x:c r="N290" s="3"/>
      <x:c r="O290" s="3"/>
      <x:c r="P290" s="3"/>
      <x:c r="Q290" s="3"/>
      <x:c r="R290" s="3"/>
      <x:c r="S290" s="3"/>
      <x:c r="T290" s="3"/>
      <x:c r="U290" s="3"/>
      <x:c r="V290" s="3"/>
      <x:c r="W290" s="3"/>
      <x:c r="X290" s="3"/>
      <x:c r="Y290" s="3"/>
      <x:c r="Z290" s="3"/>
      <x:c r="AA290" s="3"/>
      <x:c r="AB290" s="3"/>
      <x:c r="AC290" s="3"/>
      <x:c r="AD290" s="3"/>
      <x:c r="AE290" s="3"/>
      <x:c r="AF290" s="3"/>
      <x:c r="AG290" s="3"/>
      <x:c r="AH290" s="3"/>
      <x:c r="AI290" s="3"/>
      <x:c r="AJ290" s="3"/>
      <x:c r="AK290" s="3"/>
    </x:row>
    <x:row r="291" ht="30" customHeight="1">
      <x:c r="A291" s="3"/>
      <x:c r="B291" s="69" t="str">
        <x:f>IF($B$24="","",$B$24)</x:f>
      </x:c>
      <x:c r="C291" s="70" t="n">
        <x:f>IF(V$8="","",V$8)</x:f>
        <x:v>46345</x:v>
      </x:c>
      <x:c r="D291" s="69" t="str">
        <x:f>IF(V24="","",V24)</x:f>
      </x:c>
      <x:c r="E291" s="69" t="str">
        <x:f>IFERROR(UPPER(CONCATENATE("",SUBSTITUTE(CONCATENATE("",SUBSTITUTE(CONCATENATE("",SUBSTITUTE(TRIM(CONCATENATE("",D291))," ","")),"–","-")),"—","-"))),CONCATENATE("",D291))</x:f>
      </x:c>
      <x:c r="F291" s="69" t="str">
        <x:f>IFERROR(LEFT(CONCATENATE("[",E291),SEARCH("-",E291)),"")</x:f>
      </x:c>
      <x:c r="G291" s="69" t="str">
        <x:f>IFERROR(MID(CONCATENATE(E291,"]"),SEARCH("-",E291)+1,32),"")</x:f>
      </x:c>
      <x:c r="H291" s="71" t="str">
        <x:f>IF(OR(E291="",E291="В"),"",IF(OR(E291=$B$42,E291=$B$43,E291=$B$44,E291=$B$45,E291=$B$46),INDEX($E$42:$E$46,MATCH(E291,$B$42:$B$46,0)),IFERROR(IF(ISNUMBER(SEARCH(":",F291)),IF(AND(OR((LEN(F291)-1)=4,(LEN(F291)-1)=5),MID(F291,1+(LEN(F291)-1)-2,1)=":",ISNUMBER(VALUE(MID(F291,2,1))),IF((LEN(F291)-1)=5,ISNUMBER(VALUE(MID(F291,3,1))),TRUE),ISNUMBER(VALUE(MID(F291,1+(LEN(F291)-1)-1,1))),ISNUMBER(VALUE(MID(F291,1+(LEN(F291)-1),1))),VALUE(MID(F291,2,(LEN(F291)-1)-3))&lt;24,VALUE(MID(F291,1+(LEN(F291)-1)-1,2))&lt;60),VALUE(MID(F291,2,(LEN(F291)-1)-3))/24+VALUE(MID(F291,1+(LEN(F291)-1)-1,2))/1440,-1),IF(AND((LEN(F291)-1)&gt;=1,(LEN(F291)-1)&lt;=2,ISNUMBER(VALUE(MID(F291,2,1))),IF((LEN(F291)-1)=2,ISNUMBER(VALUE(MID(F291,3,1))),TRUE),VALUE(MID(F291,2,(LEN(F291)-1)))&lt;24),VALUE(MID(F291,2,(LEN(F291)-1)))/24,-1)),-1)))</x:f>
      </x:c>
      <x:c r="I291" s="71" t="str">
        <x:f>IF(OR(E291="",E291="В"),"",IF(OR(E291=$B$42,E291=$B$43,E291=$B$44,E291=$B$45,E291=$B$46),INDEX($F$42:$F$46,MATCH(E291,$B$42:$B$46,0)),IFERROR(IF(ISNUMBER(SEARCH(":",G291)),IF(AND(OR((LEN(G291)-1)=4,(LEN(G291)-1)=5),MID(G291,0+(LEN(G291)-1)-2,1)=":",ISNUMBER(VALUE(MID(G291,1,1))),IF((LEN(G291)-1)=5,ISNUMBER(VALUE(MID(G291,2,1))),TRUE),ISNUMBER(VALUE(MID(G291,0+(LEN(G291)-1)-1,1))),ISNUMBER(VALUE(MID(G291,0+(LEN(G291)-1),1))),VALUE(MID(G291,1,(LEN(G291)-1)-3))&lt;24,VALUE(MID(G291,0+(LEN(G291)-1)-1,2))&lt;60),VALUE(MID(G291,1,(LEN(G291)-1)-3))/24+VALUE(MID(G291,0+(LEN(G291)-1)-1,2))/1440,-1),IF(AND((LEN(G291)-1)&gt;=1,(LEN(G291)-1)&lt;=2,ISNUMBER(VALUE(MID(G291,1,1))),IF((LEN(G291)-1)=2,ISNUMBER(VALUE(MID(G291,2,1))),TRUE),VALUE(MID(G291,1,(LEN(G291)-1)))&lt;24),VALUE(MID(G291,1,(LEN(G291)-1)))/24,-1)),-1)))</x:f>
      </x:c>
      <x:c r="J291" s="72" t="n">
        <x:f>IF(OR(E291="",E291="В"),0,IF(OR(E291=$B$42,E291=$B$43,E291=$B$44,E291=$B$45,E291=$B$46),INDEX($G$42:$G$46,MATCH(E291,$B$42:$B$46,0)),$D$7))</x:f>
        <x:v>0</x:v>
      </x:c>
      <x:c r="K291" s="73" t="n">
        <x:f>IF(OR(L291="",L291="Выходной"),0,IF(L291="Готово",ROUND(24*MOD(I291-H291,1)-J291/60,10),"Проверить"))</x:f>
        <x:v>0</x:v>
      </x:c>
      <x:c r="L291" s="74" t="str">
        <x:f>IF(E291="","",IF(C291="","Нет дня",IF(E291="В","Выходной",IF(LEN(TRIM($B$24))=0,"Нет имени",IF(COUNTIFS($B$10:$B$33,$B$24)&gt;1,"Повтор имени",IF(OR(E291=$B$42,E291=$B$43,E291=$B$44,E291=$B$45,E291=$B$46),IF(INDEX($I$42:$I$46,MATCH(E291,$B$42:$B$46,0))="Готово","Готово","Проверьте смену"),IF(OR(IFERROR(SEARCH("-",E291),0)=0,IFERROR(SEARCH("-",E291,SEARCH("-",E291)+1),0)&gt;0),"Нет кода",IF(OR(H291&lt;0,I291&lt;0),"Неверное время",IF(H291=I291,"Начало равно концу",IF(NOT(ISNUMBER($D$7)),"Проверьте перерыв",IF(OR($D$7&lt;0,$D$7&lt;&gt;INT($D$7)),"Проверьте перерыв",IF($D$7&gt;=ROUND(MOD(I291-H291,1)*1440,8),"Перерыв не меньше смены","Готово"))))))))))))</x:f>
      </x:c>
      <x:c r="M291" s="3"/>
      <x:c r="N291" s="3"/>
      <x:c r="O291" s="3"/>
      <x:c r="P291" s="3"/>
      <x:c r="Q291" s="3"/>
      <x:c r="R291" s="3"/>
      <x:c r="S291" s="3"/>
      <x:c r="T291" s="3"/>
      <x:c r="U291" s="3"/>
      <x:c r="V291" s="3"/>
      <x:c r="W291" s="3"/>
      <x:c r="X291" s="3"/>
      <x:c r="Y291" s="3"/>
      <x:c r="Z291" s="3"/>
      <x:c r="AA291" s="3"/>
      <x:c r="AB291" s="3"/>
      <x:c r="AC291" s="3"/>
      <x:c r="AD291" s="3"/>
      <x:c r="AE291" s="3"/>
      <x:c r="AF291" s="3"/>
      <x:c r="AG291" s="3"/>
      <x:c r="AH291" s="3"/>
      <x:c r="AI291" s="3"/>
      <x:c r="AJ291" s="3"/>
      <x:c r="AK291" s="3"/>
    </x:row>
    <x:row r="292" ht="30" customHeight="1">
      <x:c r="A292" s="3"/>
      <x:c r="B292" s="69" t="str">
        <x:f>IF($B$24="","",$B$24)</x:f>
      </x:c>
      <x:c r="C292" s="70" t="n">
        <x:f>IF(W$8="","",W$8)</x:f>
        <x:v>46346</x:v>
      </x:c>
      <x:c r="D292" s="69" t="str">
        <x:f>IF(W24="","",W24)</x:f>
      </x:c>
      <x:c r="E292" s="69" t="str">
        <x:f>IFERROR(UPPER(CONCATENATE("",SUBSTITUTE(CONCATENATE("",SUBSTITUTE(CONCATENATE("",SUBSTITUTE(TRIM(CONCATENATE("",D292))," ","")),"–","-")),"—","-"))),CONCATENATE("",D292))</x:f>
      </x:c>
      <x:c r="F292" s="69" t="str">
        <x:f>IFERROR(LEFT(CONCATENATE("[",E292),SEARCH("-",E292)),"")</x:f>
      </x:c>
      <x:c r="G292" s="69" t="str">
        <x:f>IFERROR(MID(CONCATENATE(E292,"]"),SEARCH("-",E292)+1,32),"")</x:f>
      </x:c>
      <x:c r="H292" s="71" t="str">
        <x:f>IF(OR(E292="",E292="В"),"",IF(OR(E292=$B$42,E292=$B$43,E292=$B$44,E292=$B$45,E292=$B$46),INDEX($E$42:$E$46,MATCH(E292,$B$42:$B$46,0)),IFERROR(IF(ISNUMBER(SEARCH(":",F292)),IF(AND(OR((LEN(F292)-1)=4,(LEN(F292)-1)=5),MID(F292,1+(LEN(F292)-1)-2,1)=":",ISNUMBER(VALUE(MID(F292,2,1))),IF((LEN(F292)-1)=5,ISNUMBER(VALUE(MID(F292,3,1))),TRUE),ISNUMBER(VALUE(MID(F292,1+(LEN(F292)-1)-1,1))),ISNUMBER(VALUE(MID(F292,1+(LEN(F292)-1),1))),VALUE(MID(F292,2,(LEN(F292)-1)-3))&lt;24,VALUE(MID(F292,1+(LEN(F292)-1)-1,2))&lt;60),VALUE(MID(F292,2,(LEN(F292)-1)-3))/24+VALUE(MID(F292,1+(LEN(F292)-1)-1,2))/1440,-1),IF(AND((LEN(F292)-1)&gt;=1,(LEN(F292)-1)&lt;=2,ISNUMBER(VALUE(MID(F292,2,1))),IF((LEN(F292)-1)=2,ISNUMBER(VALUE(MID(F292,3,1))),TRUE),VALUE(MID(F292,2,(LEN(F292)-1)))&lt;24),VALUE(MID(F292,2,(LEN(F292)-1)))/24,-1)),-1)))</x:f>
      </x:c>
      <x:c r="I292" s="71" t="str">
        <x:f>IF(OR(E292="",E292="В"),"",IF(OR(E292=$B$42,E292=$B$43,E292=$B$44,E292=$B$45,E292=$B$46),INDEX($F$42:$F$46,MATCH(E292,$B$42:$B$46,0)),IFERROR(IF(ISNUMBER(SEARCH(":",G292)),IF(AND(OR((LEN(G292)-1)=4,(LEN(G292)-1)=5),MID(G292,0+(LEN(G292)-1)-2,1)=":",ISNUMBER(VALUE(MID(G292,1,1))),IF((LEN(G292)-1)=5,ISNUMBER(VALUE(MID(G292,2,1))),TRUE),ISNUMBER(VALUE(MID(G292,0+(LEN(G292)-1)-1,1))),ISNUMBER(VALUE(MID(G292,0+(LEN(G292)-1),1))),VALUE(MID(G292,1,(LEN(G292)-1)-3))&lt;24,VALUE(MID(G292,0+(LEN(G292)-1)-1,2))&lt;60),VALUE(MID(G292,1,(LEN(G292)-1)-3))/24+VALUE(MID(G292,0+(LEN(G292)-1)-1,2))/1440,-1),IF(AND((LEN(G292)-1)&gt;=1,(LEN(G292)-1)&lt;=2,ISNUMBER(VALUE(MID(G292,1,1))),IF((LEN(G292)-1)=2,ISNUMBER(VALUE(MID(G292,2,1))),TRUE),VALUE(MID(G292,1,(LEN(G292)-1)))&lt;24),VALUE(MID(G292,1,(LEN(G292)-1)))/24,-1)),-1)))</x:f>
      </x:c>
      <x:c r="J292" s="72" t="n">
        <x:f>IF(OR(E292="",E292="В"),0,IF(OR(E292=$B$42,E292=$B$43,E292=$B$44,E292=$B$45,E292=$B$46),INDEX($G$42:$G$46,MATCH(E292,$B$42:$B$46,0)),$D$7))</x:f>
        <x:v>0</x:v>
      </x:c>
      <x:c r="K292" s="73" t="n">
        <x:f>IF(OR(L292="",L292="Выходной"),0,IF(L292="Готово",ROUND(24*MOD(I292-H292,1)-J292/60,10),"Проверить"))</x:f>
        <x:v>0</x:v>
      </x:c>
      <x:c r="L292" s="74" t="str">
        <x:f>IF(E292="","",IF(C292="","Нет дня",IF(E292="В","Выходной",IF(LEN(TRIM($B$24))=0,"Нет имени",IF(COUNTIFS($B$10:$B$33,$B$24)&gt;1,"Повтор имени",IF(OR(E292=$B$42,E292=$B$43,E292=$B$44,E292=$B$45,E292=$B$46),IF(INDEX($I$42:$I$46,MATCH(E292,$B$42:$B$46,0))="Готово","Готово","Проверьте смену"),IF(OR(IFERROR(SEARCH("-",E292),0)=0,IFERROR(SEARCH("-",E292,SEARCH("-",E292)+1),0)&gt;0),"Нет кода",IF(OR(H292&lt;0,I292&lt;0),"Неверное время",IF(H292=I292,"Начало равно концу",IF(NOT(ISNUMBER($D$7)),"Проверьте перерыв",IF(OR($D$7&lt;0,$D$7&lt;&gt;INT($D$7)),"Проверьте перерыв",IF($D$7&gt;=ROUND(MOD(I292-H292,1)*1440,8),"Перерыв не меньше смены","Готово"))))))))))))</x:f>
      </x:c>
      <x:c r="M292" s="3"/>
      <x:c r="N292" s="3"/>
      <x:c r="O292" s="3"/>
      <x:c r="P292" s="3"/>
      <x:c r="Q292" s="3"/>
      <x:c r="R292" s="3"/>
      <x:c r="S292" s="3"/>
      <x:c r="T292" s="3"/>
      <x:c r="U292" s="3"/>
      <x:c r="V292" s="3"/>
      <x:c r="W292" s="3"/>
      <x:c r="X292" s="3"/>
      <x:c r="Y292" s="3"/>
      <x:c r="Z292" s="3"/>
      <x:c r="AA292" s="3"/>
      <x:c r="AB292" s="3"/>
      <x:c r="AC292" s="3"/>
      <x:c r="AD292" s="3"/>
      <x:c r="AE292" s="3"/>
      <x:c r="AF292" s="3"/>
      <x:c r="AG292" s="3"/>
      <x:c r="AH292" s="3"/>
      <x:c r="AI292" s="3"/>
      <x:c r="AJ292" s="3"/>
      <x:c r="AK292" s="3"/>
    </x:row>
    <x:row r="293" ht="30" customHeight="1">
      <x:c r="A293" s="3"/>
      <x:c r="B293" s="69" t="str">
        <x:f>IF($B$24="","",$B$24)</x:f>
      </x:c>
      <x:c r="C293" s="70" t="n">
        <x:f>IF(X$8="","",X$8)</x:f>
        <x:v>46347</x:v>
      </x:c>
      <x:c r="D293" s="69" t="str">
        <x:f>IF(X24="","",X24)</x:f>
      </x:c>
      <x:c r="E293" s="69" t="str">
        <x:f>IFERROR(UPPER(CONCATENATE("",SUBSTITUTE(CONCATENATE("",SUBSTITUTE(CONCATENATE("",SUBSTITUTE(TRIM(CONCATENATE("",D293))," ","")),"–","-")),"—","-"))),CONCATENATE("",D293))</x:f>
      </x:c>
      <x:c r="F293" s="69" t="str">
        <x:f>IFERROR(LEFT(CONCATENATE("[",E293),SEARCH("-",E293)),"")</x:f>
      </x:c>
      <x:c r="G293" s="69" t="str">
        <x:f>IFERROR(MID(CONCATENATE(E293,"]"),SEARCH("-",E293)+1,32),"")</x:f>
      </x:c>
      <x:c r="H293" s="71" t="str">
        <x:f>IF(OR(E293="",E293="В"),"",IF(OR(E293=$B$42,E293=$B$43,E293=$B$44,E293=$B$45,E293=$B$46),INDEX($E$42:$E$46,MATCH(E293,$B$42:$B$46,0)),IFERROR(IF(ISNUMBER(SEARCH(":",F293)),IF(AND(OR((LEN(F293)-1)=4,(LEN(F293)-1)=5),MID(F293,1+(LEN(F293)-1)-2,1)=":",ISNUMBER(VALUE(MID(F293,2,1))),IF((LEN(F293)-1)=5,ISNUMBER(VALUE(MID(F293,3,1))),TRUE),ISNUMBER(VALUE(MID(F293,1+(LEN(F293)-1)-1,1))),ISNUMBER(VALUE(MID(F293,1+(LEN(F293)-1),1))),VALUE(MID(F293,2,(LEN(F293)-1)-3))&lt;24,VALUE(MID(F293,1+(LEN(F293)-1)-1,2))&lt;60),VALUE(MID(F293,2,(LEN(F293)-1)-3))/24+VALUE(MID(F293,1+(LEN(F293)-1)-1,2))/1440,-1),IF(AND((LEN(F293)-1)&gt;=1,(LEN(F293)-1)&lt;=2,ISNUMBER(VALUE(MID(F293,2,1))),IF((LEN(F293)-1)=2,ISNUMBER(VALUE(MID(F293,3,1))),TRUE),VALUE(MID(F293,2,(LEN(F293)-1)))&lt;24),VALUE(MID(F293,2,(LEN(F293)-1)))/24,-1)),-1)))</x:f>
      </x:c>
      <x:c r="I293" s="71" t="str">
        <x:f>IF(OR(E293="",E293="В"),"",IF(OR(E293=$B$42,E293=$B$43,E293=$B$44,E293=$B$45,E293=$B$46),INDEX($F$42:$F$46,MATCH(E293,$B$42:$B$46,0)),IFERROR(IF(ISNUMBER(SEARCH(":",G293)),IF(AND(OR((LEN(G293)-1)=4,(LEN(G293)-1)=5),MID(G293,0+(LEN(G293)-1)-2,1)=":",ISNUMBER(VALUE(MID(G293,1,1))),IF((LEN(G293)-1)=5,ISNUMBER(VALUE(MID(G293,2,1))),TRUE),ISNUMBER(VALUE(MID(G293,0+(LEN(G293)-1)-1,1))),ISNUMBER(VALUE(MID(G293,0+(LEN(G293)-1),1))),VALUE(MID(G293,1,(LEN(G293)-1)-3))&lt;24,VALUE(MID(G293,0+(LEN(G293)-1)-1,2))&lt;60),VALUE(MID(G293,1,(LEN(G293)-1)-3))/24+VALUE(MID(G293,0+(LEN(G293)-1)-1,2))/1440,-1),IF(AND((LEN(G293)-1)&gt;=1,(LEN(G293)-1)&lt;=2,ISNUMBER(VALUE(MID(G293,1,1))),IF((LEN(G293)-1)=2,ISNUMBER(VALUE(MID(G293,2,1))),TRUE),VALUE(MID(G293,1,(LEN(G293)-1)))&lt;24),VALUE(MID(G293,1,(LEN(G293)-1)))/24,-1)),-1)))</x:f>
      </x:c>
      <x:c r="J293" s="72" t="n">
        <x:f>IF(OR(E293="",E293="В"),0,IF(OR(E293=$B$42,E293=$B$43,E293=$B$44,E293=$B$45,E293=$B$46),INDEX($G$42:$G$46,MATCH(E293,$B$42:$B$46,0)),$D$7))</x:f>
        <x:v>0</x:v>
      </x:c>
      <x:c r="K293" s="73" t="n">
        <x:f>IF(OR(L293="",L293="Выходной"),0,IF(L293="Готово",ROUND(24*MOD(I293-H293,1)-J293/60,10),"Проверить"))</x:f>
        <x:v>0</x:v>
      </x:c>
      <x:c r="L293" s="74" t="str">
        <x:f>IF(E293="","",IF(C293="","Нет дня",IF(E293="В","Выходной",IF(LEN(TRIM($B$24))=0,"Нет имени",IF(COUNTIFS($B$10:$B$33,$B$24)&gt;1,"Повтор имени",IF(OR(E293=$B$42,E293=$B$43,E293=$B$44,E293=$B$45,E293=$B$46),IF(INDEX($I$42:$I$46,MATCH(E293,$B$42:$B$46,0))="Готово","Готово","Проверьте смену"),IF(OR(IFERROR(SEARCH("-",E293),0)=0,IFERROR(SEARCH("-",E293,SEARCH("-",E293)+1),0)&gt;0),"Нет кода",IF(OR(H293&lt;0,I293&lt;0),"Неверное время",IF(H293=I293,"Начало равно концу",IF(NOT(ISNUMBER($D$7)),"Проверьте перерыв",IF(OR($D$7&lt;0,$D$7&lt;&gt;INT($D$7)),"Проверьте перерыв",IF($D$7&gt;=ROUND(MOD(I293-H293,1)*1440,8),"Перерыв не меньше смены","Готово"))))))))))))</x:f>
      </x:c>
      <x:c r="M293" s="3"/>
      <x:c r="N293" s="3"/>
      <x:c r="O293" s="3"/>
      <x:c r="P293" s="3"/>
      <x:c r="Q293" s="3"/>
      <x:c r="R293" s="3"/>
      <x:c r="S293" s="3"/>
      <x:c r="T293" s="3"/>
      <x:c r="U293" s="3"/>
      <x:c r="V293" s="3"/>
      <x:c r="W293" s="3"/>
      <x:c r="X293" s="3"/>
      <x:c r="Y293" s="3"/>
      <x:c r="Z293" s="3"/>
      <x:c r="AA293" s="3"/>
      <x:c r="AB293" s="3"/>
      <x:c r="AC293" s="3"/>
      <x:c r="AD293" s="3"/>
      <x:c r="AE293" s="3"/>
      <x:c r="AF293" s="3"/>
      <x:c r="AG293" s="3"/>
      <x:c r="AH293" s="3"/>
      <x:c r="AI293" s="3"/>
      <x:c r="AJ293" s="3"/>
      <x:c r="AK293" s="3"/>
    </x:row>
    <x:row r="294" ht="30" customHeight="1">
      <x:c r="A294" s="3"/>
      <x:c r="B294" s="69" t="str">
        <x:f>IF($B$24="","",$B$24)</x:f>
      </x:c>
      <x:c r="C294" s="70" t="n">
        <x:f>IF(Y$8="","",Y$8)</x:f>
        <x:v>46348</x:v>
      </x:c>
      <x:c r="D294" s="69" t="str">
        <x:f>IF(Y24="","",Y24)</x:f>
      </x:c>
      <x:c r="E294" s="69" t="str">
        <x:f>IFERROR(UPPER(CONCATENATE("",SUBSTITUTE(CONCATENATE("",SUBSTITUTE(CONCATENATE("",SUBSTITUTE(TRIM(CONCATENATE("",D294))," ","")),"–","-")),"—","-"))),CONCATENATE("",D294))</x:f>
      </x:c>
      <x:c r="F294" s="69" t="str">
        <x:f>IFERROR(LEFT(CONCATENATE("[",E294),SEARCH("-",E294)),"")</x:f>
      </x:c>
      <x:c r="G294" s="69" t="str">
        <x:f>IFERROR(MID(CONCATENATE(E294,"]"),SEARCH("-",E294)+1,32),"")</x:f>
      </x:c>
      <x:c r="H294" s="71" t="str">
        <x:f>IF(OR(E294="",E294="В"),"",IF(OR(E294=$B$42,E294=$B$43,E294=$B$44,E294=$B$45,E294=$B$46),INDEX($E$42:$E$46,MATCH(E294,$B$42:$B$46,0)),IFERROR(IF(ISNUMBER(SEARCH(":",F294)),IF(AND(OR((LEN(F294)-1)=4,(LEN(F294)-1)=5),MID(F294,1+(LEN(F294)-1)-2,1)=":",ISNUMBER(VALUE(MID(F294,2,1))),IF((LEN(F294)-1)=5,ISNUMBER(VALUE(MID(F294,3,1))),TRUE),ISNUMBER(VALUE(MID(F294,1+(LEN(F294)-1)-1,1))),ISNUMBER(VALUE(MID(F294,1+(LEN(F294)-1),1))),VALUE(MID(F294,2,(LEN(F294)-1)-3))&lt;24,VALUE(MID(F294,1+(LEN(F294)-1)-1,2))&lt;60),VALUE(MID(F294,2,(LEN(F294)-1)-3))/24+VALUE(MID(F294,1+(LEN(F294)-1)-1,2))/1440,-1),IF(AND((LEN(F294)-1)&gt;=1,(LEN(F294)-1)&lt;=2,ISNUMBER(VALUE(MID(F294,2,1))),IF((LEN(F294)-1)=2,ISNUMBER(VALUE(MID(F294,3,1))),TRUE),VALUE(MID(F294,2,(LEN(F294)-1)))&lt;24),VALUE(MID(F294,2,(LEN(F294)-1)))/24,-1)),-1)))</x:f>
      </x:c>
      <x:c r="I294" s="71" t="str">
        <x:f>IF(OR(E294="",E294="В"),"",IF(OR(E294=$B$42,E294=$B$43,E294=$B$44,E294=$B$45,E294=$B$46),INDEX($F$42:$F$46,MATCH(E294,$B$42:$B$46,0)),IFERROR(IF(ISNUMBER(SEARCH(":",G294)),IF(AND(OR((LEN(G294)-1)=4,(LEN(G294)-1)=5),MID(G294,0+(LEN(G294)-1)-2,1)=":",ISNUMBER(VALUE(MID(G294,1,1))),IF((LEN(G294)-1)=5,ISNUMBER(VALUE(MID(G294,2,1))),TRUE),ISNUMBER(VALUE(MID(G294,0+(LEN(G294)-1)-1,1))),ISNUMBER(VALUE(MID(G294,0+(LEN(G294)-1),1))),VALUE(MID(G294,1,(LEN(G294)-1)-3))&lt;24,VALUE(MID(G294,0+(LEN(G294)-1)-1,2))&lt;60),VALUE(MID(G294,1,(LEN(G294)-1)-3))/24+VALUE(MID(G294,0+(LEN(G294)-1)-1,2))/1440,-1),IF(AND((LEN(G294)-1)&gt;=1,(LEN(G294)-1)&lt;=2,ISNUMBER(VALUE(MID(G294,1,1))),IF((LEN(G294)-1)=2,ISNUMBER(VALUE(MID(G294,2,1))),TRUE),VALUE(MID(G294,1,(LEN(G294)-1)))&lt;24),VALUE(MID(G294,1,(LEN(G294)-1)))/24,-1)),-1)))</x:f>
      </x:c>
      <x:c r="J294" s="72" t="n">
        <x:f>IF(OR(E294="",E294="В"),0,IF(OR(E294=$B$42,E294=$B$43,E294=$B$44,E294=$B$45,E294=$B$46),INDEX($G$42:$G$46,MATCH(E294,$B$42:$B$46,0)),$D$7))</x:f>
        <x:v>0</x:v>
      </x:c>
      <x:c r="K294" s="73" t="n">
        <x:f>IF(OR(L294="",L294="Выходной"),0,IF(L294="Готово",ROUND(24*MOD(I294-H294,1)-J294/60,10),"Проверить"))</x:f>
        <x:v>0</x:v>
      </x:c>
      <x:c r="L294" s="74" t="str">
        <x:f>IF(E294="","",IF(C294="","Нет дня",IF(E294="В","Выходной",IF(LEN(TRIM($B$24))=0,"Нет имени",IF(COUNTIFS($B$10:$B$33,$B$24)&gt;1,"Повтор имени",IF(OR(E294=$B$42,E294=$B$43,E294=$B$44,E294=$B$45,E294=$B$46),IF(INDEX($I$42:$I$46,MATCH(E294,$B$42:$B$46,0))="Готово","Готово","Проверьте смену"),IF(OR(IFERROR(SEARCH("-",E294),0)=0,IFERROR(SEARCH("-",E294,SEARCH("-",E294)+1),0)&gt;0),"Нет кода",IF(OR(H294&lt;0,I294&lt;0),"Неверное время",IF(H294=I294,"Начало равно концу",IF(NOT(ISNUMBER($D$7)),"Проверьте перерыв",IF(OR($D$7&lt;0,$D$7&lt;&gt;INT($D$7)),"Проверьте перерыв",IF($D$7&gt;=ROUND(MOD(I294-H294,1)*1440,8),"Перерыв не меньше смены","Готово"))))))))))))</x:f>
      </x:c>
      <x:c r="M294" s="3"/>
      <x:c r="N294" s="3"/>
      <x:c r="O294" s="3"/>
      <x:c r="P294" s="3"/>
      <x:c r="Q294" s="3"/>
      <x:c r="R294" s="3"/>
      <x:c r="S294" s="3"/>
      <x:c r="T294" s="3"/>
      <x:c r="U294" s="3"/>
      <x:c r="V294" s="3"/>
      <x:c r="W294" s="3"/>
      <x:c r="X294" s="3"/>
      <x:c r="Y294" s="3"/>
      <x:c r="Z294" s="3"/>
      <x:c r="AA294" s="3"/>
      <x:c r="AB294" s="3"/>
      <x:c r="AC294" s="3"/>
      <x:c r="AD294" s="3"/>
      <x:c r="AE294" s="3"/>
      <x:c r="AF294" s="3"/>
      <x:c r="AG294" s="3"/>
      <x:c r="AH294" s="3"/>
      <x:c r="AI294" s="3"/>
      <x:c r="AJ294" s="3"/>
      <x:c r="AK294" s="3"/>
    </x:row>
    <x:row r="295" ht="30" customHeight="1">
      <x:c r="A295" s="3"/>
      <x:c r="B295" s="69" t="str">
        <x:f>IF($B$24="","",$B$24)</x:f>
      </x:c>
      <x:c r="C295" s="70" t="n">
        <x:f>IF(Z$8="","",Z$8)</x:f>
        <x:v>46349</x:v>
      </x:c>
      <x:c r="D295" s="69" t="str">
        <x:f>IF(Z24="","",Z24)</x:f>
      </x:c>
      <x:c r="E295" s="69" t="str">
        <x:f>IFERROR(UPPER(CONCATENATE("",SUBSTITUTE(CONCATENATE("",SUBSTITUTE(CONCATENATE("",SUBSTITUTE(TRIM(CONCATENATE("",D295))," ","")),"–","-")),"—","-"))),CONCATENATE("",D295))</x:f>
      </x:c>
      <x:c r="F295" s="69" t="str">
        <x:f>IFERROR(LEFT(CONCATENATE("[",E295),SEARCH("-",E295)),"")</x:f>
      </x:c>
      <x:c r="G295" s="69" t="str">
        <x:f>IFERROR(MID(CONCATENATE(E295,"]"),SEARCH("-",E295)+1,32),"")</x:f>
      </x:c>
      <x:c r="H295" s="71" t="str">
        <x:f>IF(OR(E295="",E295="В"),"",IF(OR(E295=$B$42,E295=$B$43,E295=$B$44,E295=$B$45,E295=$B$46),INDEX($E$42:$E$46,MATCH(E295,$B$42:$B$46,0)),IFERROR(IF(ISNUMBER(SEARCH(":",F295)),IF(AND(OR((LEN(F295)-1)=4,(LEN(F295)-1)=5),MID(F295,1+(LEN(F295)-1)-2,1)=":",ISNUMBER(VALUE(MID(F295,2,1))),IF((LEN(F295)-1)=5,ISNUMBER(VALUE(MID(F295,3,1))),TRUE),ISNUMBER(VALUE(MID(F295,1+(LEN(F295)-1)-1,1))),ISNUMBER(VALUE(MID(F295,1+(LEN(F295)-1),1))),VALUE(MID(F295,2,(LEN(F295)-1)-3))&lt;24,VALUE(MID(F295,1+(LEN(F295)-1)-1,2))&lt;60),VALUE(MID(F295,2,(LEN(F295)-1)-3))/24+VALUE(MID(F295,1+(LEN(F295)-1)-1,2))/1440,-1),IF(AND((LEN(F295)-1)&gt;=1,(LEN(F295)-1)&lt;=2,ISNUMBER(VALUE(MID(F295,2,1))),IF((LEN(F295)-1)=2,ISNUMBER(VALUE(MID(F295,3,1))),TRUE),VALUE(MID(F295,2,(LEN(F295)-1)))&lt;24),VALUE(MID(F295,2,(LEN(F295)-1)))/24,-1)),-1)))</x:f>
      </x:c>
      <x:c r="I295" s="71" t="str">
        <x:f>IF(OR(E295="",E295="В"),"",IF(OR(E295=$B$42,E295=$B$43,E295=$B$44,E295=$B$45,E295=$B$46),INDEX($F$42:$F$46,MATCH(E295,$B$42:$B$46,0)),IFERROR(IF(ISNUMBER(SEARCH(":",G295)),IF(AND(OR((LEN(G295)-1)=4,(LEN(G295)-1)=5),MID(G295,0+(LEN(G295)-1)-2,1)=":",ISNUMBER(VALUE(MID(G295,1,1))),IF((LEN(G295)-1)=5,ISNUMBER(VALUE(MID(G295,2,1))),TRUE),ISNUMBER(VALUE(MID(G295,0+(LEN(G295)-1)-1,1))),ISNUMBER(VALUE(MID(G295,0+(LEN(G295)-1),1))),VALUE(MID(G295,1,(LEN(G295)-1)-3))&lt;24,VALUE(MID(G295,0+(LEN(G295)-1)-1,2))&lt;60),VALUE(MID(G295,1,(LEN(G295)-1)-3))/24+VALUE(MID(G295,0+(LEN(G295)-1)-1,2))/1440,-1),IF(AND((LEN(G295)-1)&gt;=1,(LEN(G295)-1)&lt;=2,ISNUMBER(VALUE(MID(G295,1,1))),IF((LEN(G295)-1)=2,ISNUMBER(VALUE(MID(G295,2,1))),TRUE),VALUE(MID(G295,1,(LEN(G295)-1)))&lt;24),VALUE(MID(G295,1,(LEN(G295)-1)))/24,-1)),-1)))</x:f>
      </x:c>
      <x:c r="J295" s="72" t="n">
        <x:f>IF(OR(E295="",E295="В"),0,IF(OR(E295=$B$42,E295=$B$43,E295=$B$44,E295=$B$45,E295=$B$46),INDEX($G$42:$G$46,MATCH(E295,$B$42:$B$46,0)),$D$7))</x:f>
        <x:v>0</x:v>
      </x:c>
      <x:c r="K295" s="73" t="n">
        <x:f>IF(OR(L295="",L295="Выходной"),0,IF(L295="Готово",ROUND(24*MOD(I295-H295,1)-J295/60,10),"Проверить"))</x:f>
        <x:v>0</x:v>
      </x:c>
      <x:c r="L295" s="74" t="str">
        <x:f>IF(E295="","",IF(C295="","Нет дня",IF(E295="В","Выходной",IF(LEN(TRIM($B$24))=0,"Нет имени",IF(COUNTIFS($B$10:$B$33,$B$24)&gt;1,"Повтор имени",IF(OR(E295=$B$42,E295=$B$43,E295=$B$44,E295=$B$45,E295=$B$46),IF(INDEX($I$42:$I$46,MATCH(E295,$B$42:$B$46,0))="Готово","Готово","Проверьте смену"),IF(OR(IFERROR(SEARCH("-",E295),0)=0,IFERROR(SEARCH("-",E295,SEARCH("-",E295)+1),0)&gt;0),"Нет кода",IF(OR(H295&lt;0,I295&lt;0),"Неверное время",IF(H295=I295,"Начало равно концу",IF(NOT(ISNUMBER($D$7)),"Проверьте перерыв",IF(OR($D$7&lt;0,$D$7&lt;&gt;INT($D$7)),"Проверьте перерыв",IF($D$7&gt;=ROUND(MOD(I295-H295,1)*1440,8),"Перерыв не меньше смены","Готово"))))))))))))</x:f>
      </x:c>
      <x:c r="M295" s="3"/>
      <x:c r="N295" s="3"/>
      <x:c r="O295" s="3"/>
      <x:c r="P295" s="3"/>
      <x:c r="Q295" s="3"/>
      <x:c r="R295" s="3"/>
      <x:c r="S295" s="3"/>
      <x:c r="T295" s="3"/>
      <x:c r="U295" s="3"/>
      <x:c r="V295" s="3"/>
      <x:c r="W295" s="3"/>
      <x:c r="X295" s="3"/>
      <x:c r="Y295" s="3"/>
      <x:c r="Z295" s="3"/>
      <x:c r="AA295" s="3"/>
      <x:c r="AB295" s="3"/>
      <x:c r="AC295" s="3"/>
      <x:c r="AD295" s="3"/>
      <x:c r="AE295" s="3"/>
      <x:c r="AF295" s="3"/>
      <x:c r="AG295" s="3"/>
      <x:c r="AH295" s="3"/>
      <x:c r="AI295" s="3"/>
      <x:c r="AJ295" s="3"/>
      <x:c r="AK295" s="3"/>
    </x:row>
    <x:row r="296" ht="30" customHeight="1">
      <x:c r="A296" s="3"/>
      <x:c r="B296" s="69" t="str">
        <x:f>IF($B$24="","",$B$24)</x:f>
      </x:c>
      <x:c r="C296" s="70" t="n">
        <x:f>IF(AA$8="","",AA$8)</x:f>
        <x:v>46350</x:v>
      </x:c>
      <x:c r="D296" s="69" t="str">
        <x:f>IF(AA24="","",AA24)</x:f>
      </x:c>
      <x:c r="E296" s="69" t="str">
        <x:f>IFERROR(UPPER(CONCATENATE("",SUBSTITUTE(CONCATENATE("",SUBSTITUTE(CONCATENATE("",SUBSTITUTE(TRIM(CONCATENATE("",D296))," ","")),"–","-")),"—","-"))),CONCATENATE("",D296))</x:f>
      </x:c>
      <x:c r="F296" s="69" t="str">
        <x:f>IFERROR(LEFT(CONCATENATE("[",E296),SEARCH("-",E296)),"")</x:f>
      </x:c>
      <x:c r="G296" s="69" t="str">
        <x:f>IFERROR(MID(CONCATENATE(E296,"]"),SEARCH("-",E296)+1,32),"")</x:f>
      </x:c>
      <x:c r="H296" s="71" t="str">
        <x:f>IF(OR(E296="",E296="В"),"",IF(OR(E296=$B$42,E296=$B$43,E296=$B$44,E296=$B$45,E296=$B$46),INDEX($E$42:$E$46,MATCH(E296,$B$42:$B$46,0)),IFERROR(IF(ISNUMBER(SEARCH(":",F296)),IF(AND(OR((LEN(F296)-1)=4,(LEN(F296)-1)=5),MID(F296,1+(LEN(F296)-1)-2,1)=":",ISNUMBER(VALUE(MID(F296,2,1))),IF((LEN(F296)-1)=5,ISNUMBER(VALUE(MID(F296,3,1))),TRUE),ISNUMBER(VALUE(MID(F296,1+(LEN(F296)-1)-1,1))),ISNUMBER(VALUE(MID(F296,1+(LEN(F296)-1),1))),VALUE(MID(F296,2,(LEN(F296)-1)-3))&lt;24,VALUE(MID(F296,1+(LEN(F296)-1)-1,2))&lt;60),VALUE(MID(F296,2,(LEN(F296)-1)-3))/24+VALUE(MID(F296,1+(LEN(F296)-1)-1,2))/1440,-1),IF(AND((LEN(F296)-1)&gt;=1,(LEN(F296)-1)&lt;=2,ISNUMBER(VALUE(MID(F296,2,1))),IF((LEN(F296)-1)=2,ISNUMBER(VALUE(MID(F296,3,1))),TRUE),VALUE(MID(F296,2,(LEN(F296)-1)))&lt;24),VALUE(MID(F296,2,(LEN(F296)-1)))/24,-1)),-1)))</x:f>
      </x:c>
      <x:c r="I296" s="71" t="str">
        <x:f>IF(OR(E296="",E296="В"),"",IF(OR(E296=$B$42,E296=$B$43,E296=$B$44,E296=$B$45,E296=$B$46),INDEX($F$42:$F$46,MATCH(E296,$B$42:$B$46,0)),IFERROR(IF(ISNUMBER(SEARCH(":",G296)),IF(AND(OR((LEN(G296)-1)=4,(LEN(G296)-1)=5),MID(G296,0+(LEN(G296)-1)-2,1)=":",ISNUMBER(VALUE(MID(G296,1,1))),IF((LEN(G296)-1)=5,ISNUMBER(VALUE(MID(G296,2,1))),TRUE),ISNUMBER(VALUE(MID(G296,0+(LEN(G296)-1)-1,1))),ISNUMBER(VALUE(MID(G296,0+(LEN(G296)-1),1))),VALUE(MID(G296,1,(LEN(G296)-1)-3))&lt;24,VALUE(MID(G296,0+(LEN(G296)-1)-1,2))&lt;60),VALUE(MID(G296,1,(LEN(G296)-1)-3))/24+VALUE(MID(G296,0+(LEN(G296)-1)-1,2))/1440,-1),IF(AND((LEN(G296)-1)&gt;=1,(LEN(G296)-1)&lt;=2,ISNUMBER(VALUE(MID(G296,1,1))),IF((LEN(G296)-1)=2,ISNUMBER(VALUE(MID(G296,2,1))),TRUE),VALUE(MID(G296,1,(LEN(G296)-1)))&lt;24),VALUE(MID(G296,1,(LEN(G296)-1)))/24,-1)),-1)))</x:f>
      </x:c>
      <x:c r="J296" s="72" t="n">
        <x:f>IF(OR(E296="",E296="В"),0,IF(OR(E296=$B$42,E296=$B$43,E296=$B$44,E296=$B$45,E296=$B$46),INDEX($G$42:$G$46,MATCH(E296,$B$42:$B$46,0)),$D$7))</x:f>
        <x:v>0</x:v>
      </x:c>
      <x:c r="K296" s="73" t="n">
        <x:f>IF(OR(L296="",L296="Выходной"),0,IF(L296="Готово",ROUND(24*MOD(I296-H296,1)-J296/60,10),"Проверить"))</x:f>
        <x:v>0</x:v>
      </x:c>
      <x:c r="L296" s="74" t="str">
        <x:f>IF(E296="","",IF(C296="","Нет дня",IF(E296="В","Выходной",IF(LEN(TRIM($B$24))=0,"Нет имени",IF(COUNTIFS($B$10:$B$33,$B$24)&gt;1,"Повтор имени",IF(OR(E296=$B$42,E296=$B$43,E296=$B$44,E296=$B$45,E296=$B$46),IF(INDEX($I$42:$I$46,MATCH(E296,$B$42:$B$46,0))="Готово","Готово","Проверьте смену"),IF(OR(IFERROR(SEARCH("-",E296),0)=0,IFERROR(SEARCH("-",E296,SEARCH("-",E296)+1),0)&gt;0),"Нет кода",IF(OR(H296&lt;0,I296&lt;0),"Неверное время",IF(H296=I296,"Начало равно концу",IF(NOT(ISNUMBER($D$7)),"Проверьте перерыв",IF(OR($D$7&lt;0,$D$7&lt;&gt;INT($D$7)),"Проверьте перерыв",IF($D$7&gt;=ROUND(MOD(I296-H296,1)*1440,8),"Перерыв не меньше смены","Готово"))))))))))))</x:f>
      </x:c>
      <x:c r="M296" s="3"/>
      <x:c r="N296" s="3"/>
      <x:c r="O296" s="3"/>
      <x:c r="P296" s="3"/>
      <x:c r="Q296" s="3"/>
      <x:c r="R296" s="3"/>
      <x:c r="S296" s="3"/>
      <x:c r="T296" s="3"/>
      <x:c r="U296" s="3"/>
      <x:c r="V296" s="3"/>
      <x:c r="W296" s="3"/>
      <x:c r="X296" s="3"/>
      <x:c r="Y296" s="3"/>
      <x:c r="Z296" s="3"/>
      <x:c r="AA296" s="3"/>
      <x:c r="AB296" s="3"/>
      <x:c r="AC296" s="3"/>
      <x:c r="AD296" s="3"/>
      <x:c r="AE296" s="3"/>
      <x:c r="AF296" s="3"/>
      <x:c r="AG296" s="3"/>
      <x:c r="AH296" s="3"/>
      <x:c r="AI296" s="3"/>
      <x:c r="AJ296" s="3"/>
      <x:c r="AK296" s="3"/>
    </x:row>
    <x:row r="297" ht="30" customHeight="1">
      <x:c r="A297" s="3"/>
      <x:c r="B297" s="69" t="str">
        <x:f>IF($B$24="","",$B$24)</x:f>
      </x:c>
      <x:c r="C297" s="70" t="n">
        <x:f>IF(AB$8="","",AB$8)</x:f>
        <x:v>46351</x:v>
      </x:c>
      <x:c r="D297" s="69" t="str">
        <x:f>IF(AB24="","",AB24)</x:f>
      </x:c>
      <x:c r="E297" s="69" t="str">
        <x:f>IFERROR(UPPER(CONCATENATE("",SUBSTITUTE(CONCATENATE("",SUBSTITUTE(CONCATENATE("",SUBSTITUTE(TRIM(CONCATENATE("",D297))," ","")),"–","-")),"—","-"))),CONCATENATE("",D297))</x:f>
      </x:c>
      <x:c r="F297" s="69" t="str">
        <x:f>IFERROR(LEFT(CONCATENATE("[",E297),SEARCH("-",E297)),"")</x:f>
      </x:c>
      <x:c r="G297" s="69" t="str">
        <x:f>IFERROR(MID(CONCATENATE(E297,"]"),SEARCH("-",E297)+1,32),"")</x:f>
      </x:c>
      <x:c r="H297" s="71" t="str">
        <x:f>IF(OR(E297="",E297="В"),"",IF(OR(E297=$B$42,E297=$B$43,E297=$B$44,E297=$B$45,E297=$B$46),INDEX($E$42:$E$46,MATCH(E297,$B$42:$B$46,0)),IFERROR(IF(ISNUMBER(SEARCH(":",F297)),IF(AND(OR((LEN(F297)-1)=4,(LEN(F297)-1)=5),MID(F297,1+(LEN(F297)-1)-2,1)=":",ISNUMBER(VALUE(MID(F297,2,1))),IF((LEN(F297)-1)=5,ISNUMBER(VALUE(MID(F297,3,1))),TRUE),ISNUMBER(VALUE(MID(F297,1+(LEN(F297)-1)-1,1))),ISNUMBER(VALUE(MID(F297,1+(LEN(F297)-1),1))),VALUE(MID(F297,2,(LEN(F297)-1)-3))&lt;24,VALUE(MID(F297,1+(LEN(F297)-1)-1,2))&lt;60),VALUE(MID(F297,2,(LEN(F297)-1)-3))/24+VALUE(MID(F297,1+(LEN(F297)-1)-1,2))/1440,-1),IF(AND((LEN(F297)-1)&gt;=1,(LEN(F297)-1)&lt;=2,ISNUMBER(VALUE(MID(F297,2,1))),IF((LEN(F297)-1)=2,ISNUMBER(VALUE(MID(F297,3,1))),TRUE),VALUE(MID(F297,2,(LEN(F297)-1)))&lt;24),VALUE(MID(F297,2,(LEN(F297)-1)))/24,-1)),-1)))</x:f>
      </x:c>
      <x:c r="I297" s="71" t="str">
        <x:f>IF(OR(E297="",E297="В"),"",IF(OR(E297=$B$42,E297=$B$43,E297=$B$44,E297=$B$45,E297=$B$46),INDEX($F$42:$F$46,MATCH(E297,$B$42:$B$46,0)),IFERROR(IF(ISNUMBER(SEARCH(":",G297)),IF(AND(OR((LEN(G297)-1)=4,(LEN(G297)-1)=5),MID(G297,0+(LEN(G297)-1)-2,1)=":",ISNUMBER(VALUE(MID(G297,1,1))),IF((LEN(G297)-1)=5,ISNUMBER(VALUE(MID(G297,2,1))),TRUE),ISNUMBER(VALUE(MID(G297,0+(LEN(G297)-1)-1,1))),ISNUMBER(VALUE(MID(G297,0+(LEN(G297)-1),1))),VALUE(MID(G297,1,(LEN(G297)-1)-3))&lt;24,VALUE(MID(G297,0+(LEN(G297)-1)-1,2))&lt;60),VALUE(MID(G297,1,(LEN(G297)-1)-3))/24+VALUE(MID(G297,0+(LEN(G297)-1)-1,2))/1440,-1),IF(AND((LEN(G297)-1)&gt;=1,(LEN(G297)-1)&lt;=2,ISNUMBER(VALUE(MID(G297,1,1))),IF((LEN(G297)-1)=2,ISNUMBER(VALUE(MID(G297,2,1))),TRUE),VALUE(MID(G297,1,(LEN(G297)-1)))&lt;24),VALUE(MID(G297,1,(LEN(G297)-1)))/24,-1)),-1)))</x:f>
      </x:c>
      <x:c r="J297" s="72" t="n">
        <x:f>IF(OR(E297="",E297="В"),0,IF(OR(E297=$B$42,E297=$B$43,E297=$B$44,E297=$B$45,E297=$B$46),INDEX($G$42:$G$46,MATCH(E297,$B$42:$B$46,0)),$D$7))</x:f>
        <x:v>0</x:v>
      </x:c>
      <x:c r="K297" s="73" t="n">
        <x:f>IF(OR(L297="",L297="Выходной"),0,IF(L297="Готово",ROUND(24*MOD(I297-H297,1)-J297/60,10),"Проверить"))</x:f>
        <x:v>0</x:v>
      </x:c>
      <x:c r="L297" s="74" t="str">
        <x:f>IF(E297="","",IF(C297="","Нет дня",IF(E297="В","Выходной",IF(LEN(TRIM($B$24))=0,"Нет имени",IF(COUNTIFS($B$10:$B$33,$B$24)&gt;1,"Повтор имени",IF(OR(E297=$B$42,E297=$B$43,E297=$B$44,E297=$B$45,E297=$B$46),IF(INDEX($I$42:$I$46,MATCH(E297,$B$42:$B$46,0))="Готово","Готово","Проверьте смену"),IF(OR(IFERROR(SEARCH("-",E297),0)=0,IFERROR(SEARCH("-",E297,SEARCH("-",E297)+1),0)&gt;0),"Нет кода",IF(OR(H297&lt;0,I297&lt;0),"Неверное время",IF(H297=I297,"Начало равно концу",IF(NOT(ISNUMBER($D$7)),"Проверьте перерыв",IF(OR($D$7&lt;0,$D$7&lt;&gt;INT($D$7)),"Проверьте перерыв",IF($D$7&gt;=ROUND(MOD(I297-H297,1)*1440,8),"Перерыв не меньше смены","Готово"))))))))))))</x:f>
      </x:c>
      <x:c r="M297" s="3"/>
      <x:c r="N297" s="3"/>
      <x:c r="O297" s="3"/>
      <x:c r="P297" s="3"/>
      <x:c r="Q297" s="3"/>
      <x:c r="R297" s="3"/>
      <x:c r="S297" s="3"/>
      <x:c r="T297" s="3"/>
      <x:c r="U297" s="3"/>
      <x:c r="V297" s="3"/>
      <x:c r="W297" s="3"/>
      <x:c r="X297" s="3"/>
      <x:c r="Y297" s="3"/>
      <x:c r="Z297" s="3"/>
      <x:c r="AA297" s="3"/>
      <x:c r="AB297" s="3"/>
      <x:c r="AC297" s="3"/>
      <x:c r="AD297" s="3"/>
      <x:c r="AE297" s="3"/>
      <x:c r="AF297" s="3"/>
      <x:c r="AG297" s="3"/>
      <x:c r="AH297" s="3"/>
      <x:c r="AI297" s="3"/>
      <x:c r="AJ297" s="3"/>
      <x:c r="AK297" s="3"/>
    </x:row>
    <x:row r="298" ht="30" customHeight="1">
      <x:c r="A298" s="3"/>
      <x:c r="B298" s="69" t="str">
        <x:f>IF($B$24="","",$B$24)</x:f>
      </x:c>
      <x:c r="C298" s="70" t="n">
        <x:f>IF(AC$8="","",AC$8)</x:f>
        <x:v>46352</x:v>
      </x:c>
      <x:c r="D298" s="69" t="str">
        <x:f>IF(AC24="","",AC24)</x:f>
      </x:c>
      <x:c r="E298" s="69" t="str">
        <x:f>IFERROR(UPPER(CONCATENATE("",SUBSTITUTE(CONCATENATE("",SUBSTITUTE(CONCATENATE("",SUBSTITUTE(TRIM(CONCATENATE("",D298))," ","")),"–","-")),"—","-"))),CONCATENATE("",D298))</x:f>
      </x:c>
      <x:c r="F298" s="69" t="str">
        <x:f>IFERROR(LEFT(CONCATENATE("[",E298),SEARCH("-",E298)),"")</x:f>
      </x:c>
      <x:c r="G298" s="69" t="str">
        <x:f>IFERROR(MID(CONCATENATE(E298,"]"),SEARCH("-",E298)+1,32),"")</x:f>
      </x:c>
      <x:c r="H298" s="71" t="str">
        <x:f>IF(OR(E298="",E298="В"),"",IF(OR(E298=$B$42,E298=$B$43,E298=$B$44,E298=$B$45,E298=$B$46),INDEX($E$42:$E$46,MATCH(E298,$B$42:$B$46,0)),IFERROR(IF(ISNUMBER(SEARCH(":",F298)),IF(AND(OR((LEN(F298)-1)=4,(LEN(F298)-1)=5),MID(F298,1+(LEN(F298)-1)-2,1)=":",ISNUMBER(VALUE(MID(F298,2,1))),IF((LEN(F298)-1)=5,ISNUMBER(VALUE(MID(F298,3,1))),TRUE),ISNUMBER(VALUE(MID(F298,1+(LEN(F298)-1)-1,1))),ISNUMBER(VALUE(MID(F298,1+(LEN(F298)-1),1))),VALUE(MID(F298,2,(LEN(F298)-1)-3))&lt;24,VALUE(MID(F298,1+(LEN(F298)-1)-1,2))&lt;60),VALUE(MID(F298,2,(LEN(F298)-1)-3))/24+VALUE(MID(F298,1+(LEN(F298)-1)-1,2))/1440,-1),IF(AND((LEN(F298)-1)&gt;=1,(LEN(F298)-1)&lt;=2,ISNUMBER(VALUE(MID(F298,2,1))),IF((LEN(F298)-1)=2,ISNUMBER(VALUE(MID(F298,3,1))),TRUE),VALUE(MID(F298,2,(LEN(F298)-1)))&lt;24),VALUE(MID(F298,2,(LEN(F298)-1)))/24,-1)),-1)))</x:f>
      </x:c>
      <x:c r="I298" s="71" t="str">
        <x:f>IF(OR(E298="",E298="В"),"",IF(OR(E298=$B$42,E298=$B$43,E298=$B$44,E298=$B$45,E298=$B$46),INDEX($F$42:$F$46,MATCH(E298,$B$42:$B$46,0)),IFERROR(IF(ISNUMBER(SEARCH(":",G298)),IF(AND(OR((LEN(G298)-1)=4,(LEN(G298)-1)=5),MID(G298,0+(LEN(G298)-1)-2,1)=":",ISNUMBER(VALUE(MID(G298,1,1))),IF((LEN(G298)-1)=5,ISNUMBER(VALUE(MID(G298,2,1))),TRUE),ISNUMBER(VALUE(MID(G298,0+(LEN(G298)-1)-1,1))),ISNUMBER(VALUE(MID(G298,0+(LEN(G298)-1),1))),VALUE(MID(G298,1,(LEN(G298)-1)-3))&lt;24,VALUE(MID(G298,0+(LEN(G298)-1)-1,2))&lt;60),VALUE(MID(G298,1,(LEN(G298)-1)-3))/24+VALUE(MID(G298,0+(LEN(G298)-1)-1,2))/1440,-1),IF(AND((LEN(G298)-1)&gt;=1,(LEN(G298)-1)&lt;=2,ISNUMBER(VALUE(MID(G298,1,1))),IF((LEN(G298)-1)=2,ISNUMBER(VALUE(MID(G298,2,1))),TRUE),VALUE(MID(G298,1,(LEN(G298)-1)))&lt;24),VALUE(MID(G298,1,(LEN(G298)-1)))/24,-1)),-1)))</x:f>
      </x:c>
      <x:c r="J298" s="72" t="n">
        <x:f>IF(OR(E298="",E298="В"),0,IF(OR(E298=$B$42,E298=$B$43,E298=$B$44,E298=$B$45,E298=$B$46),INDEX($G$42:$G$46,MATCH(E298,$B$42:$B$46,0)),$D$7))</x:f>
        <x:v>0</x:v>
      </x:c>
      <x:c r="K298" s="73" t="n">
        <x:f>IF(OR(L298="",L298="Выходной"),0,IF(L298="Готово",ROUND(24*MOD(I298-H298,1)-J298/60,10),"Проверить"))</x:f>
        <x:v>0</x:v>
      </x:c>
      <x:c r="L298" s="74" t="str">
        <x:f>IF(E298="","",IF(C298="","Нет дня",IF(E298="В","Выходной",IF(LEN(TRIM($B$24))=0,"Нет имени",IF(COUNTIFS($B$10:$B$33,$B$24)&gt;1,"Повтор имени",IF(OR(E298=$B$42,E298=$B$43,E298=$B$44,E298=$B$45,E298=$B$46),IF(INDEX($I$42:$I$46,MATCH(E298,$B$42:$B$46,0))="Готово","Готово","Проверьте смену"),IF(OR(IFERROR(SEARCH("-",E298),0)=0,IFERROR(SEARCH("-",E298,SEARCH("-",E298)+1),0)&gt;0),"Нет кода",IF(OR(H298&lt;0,I298&lt;0),"Неверное время",IF(H298=I298,"Начало равно концу",IF(NOT(ISNUMBER($D$7)),"Проверьте перерыв",IF(OR($D$7&lt;0,$D$7&lt;&gt;INT($D$7)),"Проверьте перерыв",IF($D$7&gt;=ROUND(MOD(I298-H298,1)*1440,8),"Перерыв не меньше смены","Готово"))))))))))))</x:f>
      </x:c>
      <x:c r="M298" s="3"/>
      <x:c r="N298" s="3"/>
      <x:c r="O298" s="3"/>
      <x:c r="P298" s="3"/>
      <x:c r="Q298" s="3"/>
      <x:c r="R298" s="3"/>
      <x:c r="S298" s="3"/>
      <x:c r="T298" s="3"/>
      <x:c r="U298" s="3"/>
      <x:c r="V298" s="3"/>
      <x:c r="W298" s="3"/>
      <x:c r="X298" s="3"/>
      <x:c r="Y298" s="3"/>
      <x:c r="Z298" s="3"/>
      <x:c r="AA298" s="3"/>
      <x:c r="AB298" s="3"/>
      <x:c r="AC298" s="3"/>
      <x:c r="AD298" s="3"/>
      <x:c r="AE298" s="3"/>
      <x:c r="AF298" s="3"/>
      <x:c r="AG298" s="3"/>
      <x:c r="AH298" s="3"/>
      <x:c r="AI298" s="3"/>
      <x:c r="AJ298" s="3"/>
      <x:c r="AK298" s="3"/>
    </x:row>
    <x:row r="299" ht="30" customHeight="1">
      <x:c r="A299" s="3"/>
      <x:c r="B299" s="69" t="str">
        <x:f>IF($B$24="","",$B$24)</x:f>
      </x:c>
      <x:c r="C299" s="70" t="n">
        <x:f>IF(AD$8="","",AD$8)</x:f>
        <x:v>46353</x:v>
      </x:c>
      <x:c r="D299" s="69" t="str">
        <x:f>IF(AD24="","",AD24)</x:f>
      </x:c>
      <x:c r="E299" s="69" t="str">
        <x:f>IFERROR(UPPER(CONCATENATE("",SUBSTITUTE(CONCATENATE("",SUBSTITUTE(CONCATENATE("",SUBSTITUTE(TRIM(CONCATENATE("",D299))," ","")),"–","-")),"—","-"))),CONCATENATE("",D299))</x:f>
      </x:c>
      <x:c r="F299" s="69" t="str">
        <x:f>IFERROR(LEFT(CONCATENATE("[",E299),SEARCH("-",E299)),"")</x:f>
      </x:c>
      <x:c r="G299" s="69" t="str">
        <x:f>IFERROR(MID(CONCATENATE(E299,"]"),SEARCH("-",E299)+1,32),"")</x:f>
      </x:c>
      <x:c r="H299" s="71" t="str">
        <x:f>IF(OR(E299="",E299="В"),"",IF(OR(E299=$B$42,E299=$B$43,E299=$B$44,E299=$B$45,E299=$B$46),INDEX($E$42:$E$46,MATCH(E299,$B$42:$B$46,0)),IFERROR(IF(ISNUMBER(SEARCH(":",F299)),IF(AND(OR((LEN(F299)-1)=4,(LEN(F299)-1)=5),MID(F299,1+(LEN(F299)-1)-2,1)=":",ISNUMBER(VALUE(MID(F299,2,1))),IF((LEN(F299)-1)=5,ISNUMBER(VALUE(MID(F299,3,1))),TRUE),ISNUMBER(VALUE(MID(F299,1+(LEN(F299)-1)-1,1))),ISNUMBER(VALUE(MID(F299,1+(LEN(F299)-1),1))),VALUE(MID(F299,2,(LEN(F299)-1)-3))&lt;24,VALUE(MID(F299,1+(LEN(F299)-1)-1,2))&lt;60),VALUE(MID(F299,2,(LEN(F299)-1)-3))/24+VALUE(MID(F299,1+(LEN(F299)-1)-1,2))/1440,-1),IF(AND((LEN(F299)-1)&gt;=1,(LEN(F299)-1)&lt;=2,ISNUMBER(VALUE(MID(F299,2,1))),IF((LEN(F299)-1)=2,ISNUMBER(VALUE(MID(F299,3,1))),TRUE),VALUE(MID(F299,2,(LEN(F299)-1)))&lt;24),VALUE(MID(F299,2,(LEN(F299)-1)))/24,-1)),-1)))</x:f>
      </x:c>
      <x:c r="I299" s="71" t="str">
        <x:f>IF(OR(E299="",E299="В"),"",IF(OR(E299=$B$42,E299=$B$43,E299=$B$44,E299=$B$45,E299=$B$46),INDEX($F$42:$F$46,MATCH(E299,$B$42:$B$46,0)),IFERROR(IF(ISNUMBER(SEARCH(":",G299)),IF(AND(OR((LEN(G299)-1)=4,(LEN(G299)-1)=5),MID(G299,0+(LEN(G299)-1)-2,1)=":",ISNUMBER(VALUE(MID(G299,1,1))),IF((LEN(G299)-1)=5,ISNUMBER(VALUE(MID(G299,2,1))),TRUE),ISNUMBER(VALUE(MID(G299,0+(LEN(G299)-1)-1,1))),ISNUMBER(VALUE(MID(G299,0+(LEN(G299)-1),1))),VALUE(MID(G299,1,(LEN(G299)-1)-3))&lt;24,VALUE(MID(G299,0+(LEN(G299)-1)-1,2))&lt;60),VALUE(MID(G299,1,(LEN(G299)-1)-3))/24+VALUE(MID(G299,0+(LEN(G299)-1)-1,2))/1440,-1),IF(AND((LEN(G299)-1)&gt;=1,(LEN(G299)-1)&lt;=2,ISNUMBER(VALUE(MID(G299,1,1))),IF((LEN(G299)-1)=2,ISNUMBER(VALUE(MID(G299,2,1))),TRUE),VALUE(MID(G299,1,(LEN(G299)-1)))&lt;24),VALUE(MID(G299,1,(LEN(G299)-1)))/24,-1)),-1)))</x:f>
      </x:c>
      <x:c r="J299" s="72" t="n">
        <x:f>IF(OR(E299="",E299="В"),0,IF(OR(E299=$B$42,E299=$B$43,E299=$B$44,E299=$B$45,E299=$B$46),INDEX($G$42:$G$46,MATCH(E299,$B$42:$B$46,0)),$D$7))</x:f>
        <x:v>0</x:v>
      </x:c>
      <x:c r="K299" s="73" t="n">
        <x:f>IF(OR(L299="",L299="Выходной"),0,IF(L299="Готово",ROUND(24*MOD(I299-H299,1)-J299/60,10),"Проверить"))</x:f>
        <x:v>0</x:v>
      </x:c>
      <x:c r="L299" s="74" t="str">
        <x:f>IF(E299="","",IF(C299="","Нет дня",IF(E299="В","Выходной",IF(LEN(TRIM($B$24))=0,"Нет имени",IF(COUNTIFS($B$10:$B$33,$B$24)&gt;1,"Повтор имени",IF(OR(E299=$B$42,E299=$B$43,E299=$B$44,E299=$B$45,E299=$B$46),IF(INDEX($I$42:$I$46,MATCH(E299,$B$42:$B$46,0))="Готово","Готово","Проверьте смену"),IF(OR(IFERROR(SEARCH("-",E299),0)=0,IFERROR(SEARCH("-",E299,SEARCH("-",E299)+1),0)&gt;0),"Нет кода",IF(OR(H299&lt;0,I299&lt;0),"Неверное время",IF(H299=I299,"Начало равно концу",IF(NOT(ISNUMBER($D$7)),"Проверьте перерыв",IF(OR($D$7&lt;0,$D$7&lt;&gt;INT($D$7)),"Проверьте перерыв",IF($D$7&gt;=ROUND(MOD(I299-H299,1)*1440,8),"Перерыв не меньше смены","Готово"))))))))))))</x:f>
      </x:c>
      <x:c r="M299" s="3"/>
      <x:c r="N299" s="3"/>
      <x:c r="O299" s="3"/>
      <x:c r="P299" s="3"/>
      <x:c r="Q299" s="3"/>
      <x:c r="R299" s="3"/>
      <x:c r="S299" s="3"/>
      <x:c r="T299" s="3"/>
      <x:c r="U299" s="3"/>
      <x:c r="V299" s="3"/>
      <x:c r="W299" s="3"/>
      <x:c r="X299" s="3"/>
      <x:c r="Y299" s="3"/>
      <x:c r="Z299" s="3"/>
      <x:c r="AA299" s="3"/>
      <x:c r="AB299" s="3"/>
      <x:c r="AC299" s="3"/>
      <x:c r="AD299" s="3"/>
      <x:c r="AE299" s="3"/>
      <x:c r="AF299" s="3"/>
      <x:c r="AG299" s="3"/>
      <x:c r="AH299" s="3"/>
      <x:c r="AI299" s="3"/>
      <x:c r="AJ299" s="3"/>
      <x:c r="AK299" s="3"/>
    </x:row>
    <x:row r="300" ht="30" customHeight="1">
      <x:c r="A300" s="3"/>
      <x:c r="B300" s="69" t="str">
        <x:f>IF($B$24="","",$B$24)</x:f>
      </x:c>
      <x:c r="C300" s="70" t="n">
        <x:f>IF(AE$8="","",AE$8)</x:f>
        <x:v>46354</x:v>
      </x:c>
      <x:c r="D300" s="69" t="str">
        <x:f>IF(AE24="","",AE24)</x:f>
      </x:c>
      <x:c r="E300" s="69" t="str">
        <x:f>IFERROR(UPPER(CONCATENATE("",SUBSTITUTE(CONCATENATE("",SUBSTITUTE(CONCATENATE("",SUBSTITUTE(TRIM(CONCATENATE("",D300))," ","")),"–","-")),"—","-"))),CONCATENATE("",D300))</x:f>
      </x:c>
      <x:c r="F300" s="69" t="str">
        <x:f>IFERROR(LEFT(CONCATENATE("[",E300),SEARCH("-",E300)),"")</x:f>
      </x:c>
      <x:c r="G300" s="69" t="str">
        <x:f>IFERROR(MID(CONCATENATE(E300,"]"),SEARCH("-",E300)+1,32),"")</x:f>
      </x:c>
      <x:c r="H300" s="71" t="str">
        <x:f>IF(OR(E300="",E300="В"),"",IF(OR(E300=$B$42,E300=$B$43,E300=$B$44,E300=$B$45,E300=$B$46),INDEX($E$42:$E$46,MATCH(E300,$B$42:$B$46,0)),IFERROR(IF(ISNUMBER(SEARCH(":",F300)),IF(AND(OR((LEN(F300)-1)=4,(LEN(F300)-1)=5),MID(F300,1+(LEN(F300)-1)-2,1)=":",ISNUMBER(VALUE(MID(F300,2,1))),IF((LEN(F300)-1)=5,ISNUMBER(VALUE(MID(F300,3,1))),TRUE),ISNUMBER(VALUE(MID(F300,1+(LEN(F300)-1)-1,1))),ISNUMBER(VALUE(MID(F300,1+(LEN(F300)-1),1))),VALUE(MID(F300,2,(LEN(F300)-1)-3))&lt;24,VALUE(MID(F300,1+(LEN(F300)-1)-1,2))&lt;60),VALUE(MID(F300,2,(LEN(F300)-1)-3))/24+VALUE(MID(F300,1+(LEN(F300)-1)-1,2))/1440,-1),IF(AND((LEN(F300)-1)&gt;=1,(LEN(F300)-1)&lt;=2,ISNUMBER(VALUE(MID(F300,2,1))),IF((LEN(F300)-1)=2,ISNUMBER(VALUE(MID(F300,3,1))),TRUE),VALUE(MID(F300,2,(LEN(F300)-1)))&lt;24),VALUE(MID(F300,2,(LEN(F300)-1)))/24,-1)),-1)))</x:f>
      </x:c>
      <x:c r="I300" s="71" t="str">
        <x:f>IF(OR(E300="",E300="В"),"",IF(OR(E300=$B$42,E300=$B$43,E300=$B$44,E300=$B$45,E300=$B$46),INDEX($F$42:$F$46,MATCH(E300,$B$42:$B$46,0)),IFERROR(IF(ISNUMBER(SEARCH(":",G300)),IF(AND(OR((LEN(G300)-1)=4,(LEN(G300)-1)=5),MID(G300,0+(LEN(G300)-1)-2,1)=":",ISNUMBER(VALUE(MID(G300,1,1))),IF((LEN(G300)-1)=5,ISNUMBER(VALUE(MID(G300,2,1))),TRUE),ISNUMBER(VALUE(MID(G300,0+(LEN(G300)-1)-1,1))),ISNUMBER(VALUE(MID(G300,0+(LEN(G300)-1),1))),VALUE(MID(G300,1,(LEN(G300)-1)-3))&lt;24,VALUE(MID(G300,0+(LEN(G300)-1)-1,2))&lt;60),VALUE(MID(G300,1,(LEN(G300)-1)-3))/24+VALUE(MID(G300,0+(LEN(G300)-1)-1,2))/1440,-1),IF(AND((LEN(G300)-1)&gt;=1,(LEN(G300)-1)&lt;=2,ISNUMBER(VALUE(MID(G300,1,1))),IF((LEN(G300)-1)=2,ISNUMBER(VALUE(MID(G300,2,1))),TRUE),VALUE(MID(G300,1,(LEN(G300)-1)))&lt;24),VALUE(MID(G300,1,(LEN(G300)-1)))/24,-1)),-1)))</x:f>
      </x:c>
      <x:c r="J300" s="72" t="n">
        <x:f>IF(OR(E300="",E300="В"),0,IF(OR(E300=$B$42,E300=$B$43,E300=$B$44,E300=$B$45,E300=$B$46),INDEX($G$42:$G$46,MATCH(E300,$B$42:$B$46,0)),$D$7))</x:f>
        <x:v>0</x:v>
      </x:c>
      <x:c r="K300" s="73" t="n">
        <x:f>IF(OR(L300="",L300="Выходной"),0,IF(L300="Готово",ROUND(24*MOD(I300-H300,1)-J300/60,10),"Проверить"))</x:f>
        <x:v>0</x:v>
      </x:c>
      <x:c r="L300" s="74" t="str">
        <x:f>IF(E300="","",IF(C300="","Нет дня",IF(E300="В","Выходной",IF(LEN(TRIM($B$24))=0,"Нет имени",IF(COUNTIFS($B$10:$B$33,$B$24)&gt;1,"Повтор имени",IF(OR(E300=$B$42,E300=$B$43,E300=$B$44,E300=$B$45,E300=$B$46),IF(INDEX($I$42:$I$46,MATCH(E300,$B$42:$B$46,0))="Готово","Готово","Проверьте смену"),IF(OR(IFERROR(SEARCH("-",E300),0)=0,IFERROR(SEARCH("-",E300,SEARCH("-",E300)+1),0)&gt;0),"Нет кода",IF(OR(H300&lt;0,I300&lt;0),"Неверное время",IF(H300=I300,"Начало равно концу",IF(NOT(ISNUMBER($D$7)),"Проверьте перерыв",IF(OR($D$7&lt;0,$D$7&lt;&gt;INT($D$7)),"Проверьте перерыв",IF($D$7&gt;=ROUND(MOD(I300-H300,1)*1440,8),"Перерыв не меньше смены","Готово"))))))))))))</x:f>
      </x:c>
      <x:c r="M300" s="3"/>
      <x:c r="N300" s="3"/>
      <x:c r="O300" s="3"/>
      <x:c r="P300" s="3"/>
      <x:c r="Q300" s="3"/>
      <x:c r="R300" s="3"/>
      <x:c r="S300" s="3"/>
      <x:c r="T300" s="3"/>
      <x:c r="U300" s="3"/>
      <x:c r="V300" s="3"/>
      <x:c r="W300" s="3"/>
      <x:c r="X300" s="3"/>
      <x:c r="Y300" s="3"/>
      <x:c r="Z300" s="3"/>
      <x:c r="AA300" s="3"/>
      <x:c r="AB300" s="3"/>
      <x:c r="AC300" s="3"/>
      <x:c r="AD300" s="3"/>
      <x:c r="AE300" s="3"/>
      <x:c r="AF300" s="3"/>
      <x:c r="AG300" s="3"/>
      <x:c r="AH300" s="3"/>
      <x:c r="AI300" s="3"/>
      <x:c r="AJ300" s="3"/>
      <x:c r="AK300" s="3"/>
    </x:row>
    <x:row r="301" ht="30" customHeight="1">
      <x:c r="A301" s="3"/>
      <x:c r="B301" s="69" t="str">
        <x:f>IF($B$24="","",$B$24)</x:f>
      </x:c>
      <x:c r="C301" s="70" t="n">
        <x:f>IF(AF$8="","",AF$8)</x:f>
        <x:v>46355</x:v>
      </x:c>
      <x:c r="D301" s="69" t="str">
        <x:f>IF(AF24="","",AF24)</x:f>
      </x:c>
      <x:c r="E301" s="69" t="str">
        <x:f>IFERROR(UPPER(CONCATENATE("",SUBSTITUTE(CONCATENATE("",SUBSTITUTE(CONCATENATE("",SUBSTITUTE(TRIM(CONCATENATE("",D301))," ","")),"–","-")),"—","-"))),CONCATENATE("",D301))</x:f>
      </x:c>
      <x:c r="F301" s="69" t="str">
        <x:f>IFERROR(LEFT(CONCATENATE("[",E301),SEARCH("-",E301)),"")</x:f>
      </x:c>
      <x:c r="G301" s="69" t="str">
        <x:f>IFERROR(MID(CONCATENATE(E301,"]"),SEARCH("-",E301)+1,32),"")</x:f>
      </x:c>
      <x:c r="H301" s="71" t="str">
        <x:f>IF(OR(E301="",E301="В"),"",IF(OR(E301=$B$42,E301=$B$43,E301=$B$44,E301=$B$45,E301=$B$46),INDEX($E$42:$E$46,MATCH(E301,$B$42:$B$46,0)),IFERROR(IF(ISNUMBER(SEARCH(":",F301)),IF(AND(OR((LEN(F301)-1)=4,(LEN(F301)-1)=5),MID(F301,1+(LEN(F301)-1)-2,1)=":",ISNUMBER(VALUE(MID(F301,2,1))),IF((LEN(F301)-1)=5,ISNUMBER(VALUE(MID(F301,3,1))),TRUE),ISNUMBER(VALUE(MID(F301,1+(LEN(F301)-1)-1,1))),ISNUMBER(VALUE(MID(F301,1+(LEN(F301)-1),1))),VALUE(MID(F301,2,(LEN(F301)-1)-3))&lt;24,VALUE(MID(F301,1+(LEN(F301)-1)-1,2))&lt;60),VALUE(MID(F301,2,(LEN(F301)-1)-3))/24+VALUE(MID(F301,1+(LEN(F301)-1)-1,2))/1440,-1),IF(AND((LEN(F301)-1)&gt;=1,(LEN(F301)-1)&lt;=2,ISNUMBER(VALUE(MID(F301,2,1))),IF((LEN(F301)-1)=2,ISNUMBER(VALUE(MID(F301,3,1))),TRUE),VALUE(MID(F301,2,(LEN(F301)-1)))&lt;24),VALUE(MID(F301,2,(LEN(F301)-1)))/24,-1)),-1)))</x:f>
      </x:c>
      <x:c r="I301" s="71" t="str">
        <x:f>IF(OR(E301="",E301="В"),"",IF(OR(E301=$B$42,E301=$B$43,E301=$B$44,E301=$B$45,E301=$B$46),INDEX($F$42:$F$46,MATCH(E301,$B$42:$B$46,0)),IFERROR(IF(ISNUMBER(SEARCH(":",G301)),IF(AND(OR((LEN(G301)-1)=4,(LEN(G301)-1)=5),MID(G301,0+(LEN(G301)-1)-2,1)=":",ISNUMBER(VALUE(MID(G301,1,1))),IF((LEN(G301)-1)=5,ISNUMBER(VALUE(MID(G301,2,1))),TRUE),ISNUMBER(VALUE(MID(G301,0+(LEN(G301)-1)-1,1))),ISNUMBER(VALUE(MID(G301,0+(LEN(G301)-1),1))),VALUE(MID(G301,1,(LEN(G301)-1)-3))&lt;24,VALUE(MID(G301,0+(LEN(G301)-1)-1,2))&lt;60),VALUE(MID(G301,1,(LEN(G301)-1)-3))/24+VALUE(MID(G301,0+(LEN(G301)-1)-1,2))/1440,-1),IF(AND((LEN(G301)-1)&gt;=1,(LEN(G301)-1)&lt;=2,ISNUMBER(VALUE(MID(G301,1,1))),IF((LEN(G301)-1)=2,ISNUMBER(VALUE(MID(G301,2,1))),TRUE),VALUE(MID(G301,1,(LEN(G301)-1)))&lt;24),VALUE(MID(G301,1,(LEN(G301)-1)))/24,-1)),-1)))</x:f>
      </x:c>
      <x:c r="J301" s="72" t="n">
        <x:f>IF(OR(E301="",E301="В"),0,IF(OR(E301=$B$42,E301=$B$43,E301=$B$44,E301=$B$45,E301=$B$46),INDEX($G$42:$G$46,MATCH(E301,$B$42:$B$46,0)),$D$7))</x:f>
        <x:v>0</x:v>
      </x:c>
      <x:c r="K301" s="73" t="n">
        <x:f>IF(OR(L301="",L301="Выходной"),0,IF(L301="Готово",ROUND(24*MOD(I301-H301,1)-J301/60,10),"Проверить"))</x:f>
        <x:v>0</x:v>
      </x:c>
      <x:c r="L301" s="74" t="str">
        <x:f>IF(E301="","",IF(C301="","Нет дня",IF(E301="В","Выходной",IF(LEN(TRIM($B$24))=0,"Нет имени",IF(COUNTIFS($B$10:$B$33,$B$24)&gt;1,"Повтор имени",IF(OR(E301=$B$42,E301=$B$43,E301=$B$44,E301=$B$45,E301=$B$46),IF(INDEX($I$42:$I$46,MATCH(E301,$B$42:$B$46,0))="Готово","Готово","Проверьте смену"),IF(OR(IFERROR(SEARCH("-",E301),0)=0,IFERROR(SEARCH("-",E301,SEARCH("-",E301)+1),0)&gt;0),"Нет кода",IF(OR(H301&lt;0,I301&lt;0),"Неверное время",IF(H301=I301,"Начало равно концу",IF(NOT(ISNUMBER($D$7)),"Проверьте перерыв",IF(OR($D$7&lt;0,$D$7&lt;&gt;INT($D$7)),"Проверьте перерыв",IF($D$7&gt;=ROUND(MOD(I301-H301,1)*1440,8),"Перерыв не меньше смены","Готово"))))))))))))</x:f>
      </x:c>
      <x:c r="M301" s="3"/>
      <x:c r="N301" s="3"/>
      <x:c r="O301" s="3"/>
      <x:c r="P301" s="3"/>
      <x:c r="Q301" s="3"/>
      <x:c r="R301" s="3"/>
      <x:c r="S301" s="3"/>
      <x:c r="T301" s="3"/>
      <x:c r="U301" s="3"/>
      <x:c r="V301" s="3"/>
      <x:c r="W301" s="3"/>
      <x:c r="X301" s="3"/>
      <x:c r="Y301" s="3"/>
      <x:c r="Z301" s="3"/>
      <x:c r="AA301" s="3"/>
      <x:c r="AB301" s="3"/>
      <x:c r="AC301" s="3"/>
      <x:c r="AD301" s="3"/>
      <x:c r="AE301" s="3"/>
      <x:c r="AF301" s="3"/>
      <x:c r="AG301" s="3"/>
      <x:c r="AH301" s="3"/>
      <x:c r="AI301" s="3"/>
      <x:c r="AJ301" s="3"/>
      <x:c r="AK301" s="3"/>
    </x:row>
    <x:row r="302" ht="30" customHeight="1">
      <x:c r="A302" s="3"/>
      <x:c r="B302" s="69" t="str">
        <x:f>IF($B$24="","",$B$24)</x:f>
      </x:c>
      <x:c r="C302" s="70" t="n">
        <x:f>IF(AG$8="","",AG$8)</x:f>
        <x:v>46356</x:v>
      </x:c>
      <x:c r="D302" s="69" t="str">
        <x:f>IF(AG24="","",AG24)</x:f>
      </x:c>
      <x:c r="E302" s="69" t="str">
        <x:f>IFERROR(UPPER(CONCATENATE("",SUBSTITUTE(CONCATENATE("",SUBSTITUTE(CONCATENATE("",SUBSTITUTE(TRIM(CONCATENATE("",D302))," ","")),"–","-")),"—","-"))),CONCATENATE("",D302))</x:f>
      </x:c>
      <x:c r="F302" s="69" t="str">
        <x:f>IFERROR(LEFT(CONCATENATE("[",E302),SEARCH("-",E302)),"")</x:f>
      </x:c>
      <x:c r="G302" s="69" t="str">
        <x:f>IFERROR(MID(CONCATENATE(E302,"]"),SEARCH("-",E302)+1,32),"")</x:f>
      </x:c>
      <x:c r="H302" s="71" t="str">
        <x:f>IF(OR(E302="",E302="В"),"",IF(OR(E302=$B$42,E302=$B$43,E302=$B$44,E302=$B$45,E302=$B$46),INDEX($E$42:$E$46,MATCH(E302,$B$42:$B$46,0)),IFERROR(IF(ISNUMBER(SEARCH(":",F302)),IF(AND(OR((LEN(F302)-1)=4,(LEN(F302)-1)=5),MID(F302,1+(LEN(F302)-1)-2,1)=":",ISNUMBER(VALUE(MID(F302,2,1))),IF((LEN(F302)-1)=5,ISNUMBER(VALUE(MID(F302,3,1))),TRUE),ISNUMBER(VALUE(MID(F302,1+(LEN(F302)-1)-1,1))),ISNUMBER(VALUE(MID(F302,1+(LEN(F302)-1),1))),VALUE(MID(F302,2,(LEN(F302)-1)-3))&lt;24,VALUE(MID(F302,1+(LEN(F302)-1)-1,2))&lt;60),VALUE(MID(F302,2,(LEN(F302)-1)-3))/24+VALUE(MID(F302,1+(LEN(F302)-1)-1,2))/1440,-1),IF(AND((LEN(F302)-1)&gt;=1,(LEN(F302)-1)&lt;=2,ISNUMBER(VALUE(MID(F302,2,1))),IF((LEN(F302)-1)=2,ISNUMBER(VALUE(MID(F302,3,1))),TRUE),VALUE(MID(F302,2,(LEN(F302)-1)))&lt;24),VALUE(MID(F302,2,(LEN(F302)-1)))/24,-1)),-1)))</x:f>
      </x:c>
      <x:c r="I302" s="71" t="str">
        <x:f>IF(OR(E302="",E302="В"),"",IF(OR(E302=$B$42,E302=$B$43,E302=$B$44,E302=$B$45,E302=$B$46),INDEX($F$42:$F$46,MATCH(E302,$B$42:$B$46,0)),IFERROR(IF(ISNUMBER(SEARCH(":",G302)),IF(AND(OR((LEN(G302)-1)=4,(LEN(G302)-1)=5),MID(G302,0+(LEN(G302)-1)-2,1)=":",ISNUMBER(VALUE(MID(G302,1,1))),IF((LEN(G302)-1)=5,ISNUMBER(VALUE(MID(G302,2,1))),TRUE),ISNUMBER(VALUE(MID(G302,0+(LEN(G302)-1)-1,1))),ISNUMBER(VALUE(MID(G302,0+(LEN(G302)-1),1))),VALUE(MID(G302,1,(LEN(G302)-1)-3))&lt;24,VALUE(MID(G302,0+(LEN(G302)-1)-1,2))&lt;60),VALUE(MID(G302,1,(LEN(G302)-1)-3))/24+VALUE(MID(G302,0+(LEN(G302)-1)-1,2))/1440,-1),IF(AND((LEN(G302)-1)&gt;=1,(LEN(G302)-1)&lt;=2,ISNUMBER(VALUE(MID(G302,1,1))),IF((LEN(G302)-1)=2,ISNUMBER(VALUE(MID(G302,2,1))),TRUE),VALUE(MID(G302,1,(LEN(G302)-1)))&lt;24),VALUE(MID(G302,1,(LEN(G302)-1)))/24,-1)),-1)))</x:f>
      </x:c>
      <x:c r="J302" s="72" t="n">
        <x:f>IF(OR(E302="",E302="В"),0,IF(OR(E302=$B$42,E302=$B$43,E302=$B$44,E302=$B$45,E302=$B$46),INDEX($G$42:$G$46,MATCH(E302,$B$42:$B$46,0)),$D$7))</x:f>
        <x:v>0</x:v>
      </x:c>
      <x:c r="K302" s="73" t="n">
        <x:f>IF(OR(L302="",L302="Выходной"),0,IF(L302="Готово",ROUND(24*MOD(I302-H302,1)-J302/60,10),"Проверить"))</x:f>
        <x:v>0</x:v>
      </x:c>
      <x:c r="L302" s="74" t="str">
        <x:f>IF(E302="","",IF(C302="","Нет дня",IF(E302="В","Выходной",IF(LEN(TRIM($B$24))=0,"Нет имени",IF(COUNTIFS($B$10:$B$33,$B$24)&gt;1,"Повтор имени",IF(OR(E302=$B$42,E302=$B$43,E302=$B$44,E302=$B$45,E302=$B$46),IF(INDEX($I$42:$I$46,MATCH(E302,$B$42:$B$46,0))="Готово","Готово","Проверьте смену"),IF(OR(IFERROR(SEARCH("-",E302),0)=0,IFERROR(SEARCH("-",E302,SEARCH("-",E302)+1),0)&gt;0),"Нет кода",IF(OR(H302&lt;0,I302&lt;0),"Неверное время",IF(H302=I302,"Начало равно концу",IF(NOT(ISNUMBER($D$7)),"Проверьте перерыв",IF(OR($D$7&lt;0,$D$7&lt;&gt;INT($D$7)),"Проверьте перерыв",IF($D$7&gt;=ROUND(MOD(I302-H302,1)*1440,8),"Перерыв не меньше смены","Готово"))))))))))))</x:f>
      </x:c>
      <x:c r="M302" s="3"/>
      <x:c r="N302" s="3"/>
      <x:c r="O302" s="3"/>
      <x:c r="P302" s="3"/>
      <x:c r="Q302" s="3"/>
      <x:c r="R302" s="3"/>
      <x:c r="S302" s="3"/>
      <x:c r="T302" s="3"/>
      <x:c r="U302" s="3"/>
      <x:c r="V302" s="3"/>
      <x:c r="W302" s="3"/>
      <x:c r="X302" s="3"/>
      <x:c r="Y302" s="3"/>
      <x:c r="Z302" s="3"/>
      <x:c r="AA302" s="3"/>
      <x:c r="AB302" s="3"/>
      <x:c r="AC302" s="3"/>
      <x:c r="AD302" s="3"/>
      <x:c r="AE302" s="3"/>
      <x:c r="AF302" s="3"/>
      <x:c r="AG302" s="3"/>
      <x:c r="AH302" s="3"/>
      <x:c r="AI302" s="3"/>
      <x:c r="AJ302" s="3"/>
      <x:c r="AK302" s="3"/>
    </x:row>
    <x:row r="303" ht="30" customHeight="1">
      <x:c r="A303" s="3"/>
      <x:c r="B303" s="69" t="str">
        <x:f>IF($B$24="","",$B$24)</x:f>
      </x:c>
      <x:c r="C303" s="70" t="str">
        <x:f>IF(AH$8="","",AH$8)</x:f>
      </x:c>
      <x:c r="D303" s="69" t="str">
        <x:f>IF(AH24="","",AH24)</x:f>
      </x:c>
      <x:c r="E303" s="69" t="str">
        <x:f>IFERROR(UPPER(CONCATENATE("",SUBSTITUTE(CONCATENATE("",SUBSTITUTE(CONCATENATE("",SUBSTITUTE(TRIM(CONCATENATE("",D303))," ","")),"–","-")),"—","-"))),CONCATENATE("",D303))</x:f>
      </x:c>
      <x:c r="F303" s="69" t="str">
        <x:f>IFERROR(LEFT(CONCATENATE("[",E303),SEARCH("-",E303)),"")</x:f>
      </x:c>
      <x:c r="G303" s="69" t="str">
        <x:f>IFERROR(MID(CONCATENATE(E303,"]"),SEARCH("-",E303)+1,32),"")</x:f>
      </x:c>
      <x:c r="H303" s="71" t="str">
        <x:f>IF(OR(E303="",E303="В"),"",IF(OR(E303=$B$42,E303=$B$43,E303=$B$44,E303=$B$45,E303=$B$46),INDEX($E$42:$E$46,MATCH(E303,$B$42:$B$46,0)),IFERROR(IF(ISNUMBER(SEARCH(":",F303)),IF(AND(OR((LEN(F303)-1)=4,(LEN(F303)-1)=5),MID(F303,1+(LEN(F303)-1)-2,1)=":",ISNUMBER(VALUE(MID(F303,2,1))),IF((LEN(F303)-1)=5,ISNUMBER(VALUE(MID(F303,3,1))),TRUE),ISNUMBER(VALUE(MID(F303,1+(LEN(F303)-1)-1,1))),ISNUMBER(VALUE(MID(F303,1+(LEN(F303)-1),1))),VALUE(MID(F303,2,(LEN(F303)-1)-3))&lt;24,VALUE(MID(F303,1+(LEN(F303)-1)-1,2))&lt;60),VALUE(MID(F303,2,(LEN(F303)-1)-3))/24+VALUE(MID(F303,1+(LEN(F303)-1)-1,2))/1440,-1),IF(AND((LEN(F303)-1)&gt;=1,(LEN(F303)-1)&lt;=2,ISNUMBER(VALUE(MID(F303,2,1))),IF((LEN(F303)-1)=2,ISNUMBER(VALUE(MID(F303,3,1))),TRUE),VALUE(MID(F303,2,(LEN(F303)-1)))&lt;24),VALUE(MID(F303,2,(LEN(F303)-1)))/24,-1)),-1)))</x:f>
      </x:c>
      <x:c r="I303" s="71" t="str">
        <x:f>IF(OR(E303="",E303="В"),"",IF(OR(E303=$B$42,E303=$B$43,E303=$B$44,E303=$B$45,E303=$B$46),INDEX($F$42:$F$46,MATCH(E303,$B$42:$B$46,0)),IFERROR(IF(ISNUMBER(SEARCH(":",G303)),IF(AND(OR((LEN(G303)-1)=4,(LEN(G303)-1)=5),MID(G303,0+(LEN(G303)-1)-2,1)=":",ISNUMBER(VALUE(MID(G303,1,1))),IF((LEN(G303)-1)=5,ISNUMBER(VALUE(MID(G303,2,1))),TRUE),ISNUMBER(VALUE(MID(G303,0+(LEN(G303)-1)-1,1))),ISNUMBER(VALUE(MID(G303,0+(LEN(G303)-1),1))),VALUE(MID(G303,1,(LEN(G303)-1)-3))&lt;24,VALUE(MID(G303,0+(LEN(G303)-1)-1,2))&lt;60),VALUE(MID(G303,1,(LEN(G303)-1)-3))/24+VALUE(MID(G303,0+(LEN(G303)-1)-1,2))/1440,-1),IF(AND((LEN(G303)-1)&gt;=1,(LEN(G303)-1)&lt;=2,ISNUMBER(VALUE(MID(G303,1,1))),IF((LEN(G303)-1)=2,ISNUMBER(VALUE(MID(G303,2,1))),TRUE),VALUE(MID(G303,1,(LEN(G303)-1)))&lt;24),VALUE(MID(G303,1,(LEN(G303)-1)))/24,-1)),-1)))</x:f>
      </x:c>
      <x:c r="J303" s="72" t="n">
        <x:f>IF(OR(E303="",E303="В"),0,IF(OR(E303=$B$42,E303=$B$43,E303=$B$44,E303=$B$45,E303=$B$46),INDEX($G$42:$G$46,MATCH(E303,$B$42:$B$46,0)),$D$7))</x:f>
        <x:v>0</x:v>
      </x:c>
      <x:c r="K303" s="73" t="n">
        <x:f>IF(OR(L303="",L303="Выходной"),0,IF(L303="Готово",ROUND(24*MOD(I303-H303,1)-J303/60,10),"Проверить"))</x:f>
        <x:v>0</x:v>
      </x:c>
      <x:c r="L303" s="74" t="str">
        <x:f>IF(E303="","",IF(C303="","Нет дня",IF(E303="В","Выходной",IF(LEN(TRIM($B$24))=0,"Нет имени",IF(COUNTIFS($B$10:$B$33,$B$24)&gt;1,"Повтор имени",IF(OR(E303=$B$42,E303=$B$43,E303=$B$44,E303=$B$45,E303=$B$46),IF(INDEX($I$42:$I$46,MATCH(E303,$B$42:$B$46,0))="Готово","Готово","Проверьте смену"),IF(OR(IFERROR(SEARCH("-",E303),0)=0,IFERROR(SEARCH("-",E303,SEARCH("-",E303)+1),0)&gt;0),"Нет кода",IF(OR(H303&lt;0,I303&lt;0),"Неверное время",IF(H303=I303,"Начало равно концу",IF(NOT(ISNUMBER($D$7)),"Проверьте перерыв",IF(OR($D$7&lt;0,$D$7&lt;&gt;INT($D$7)),"Проверьте перерыв",IF($D$7&gt;=ROUND(MOD(I303-H303,1)*1440,8),"Перерыв не меньше смены","Готово"))))))))))))</x:f>
      </x:c>
      <x:c r="M303" s="3"/>
      <x:c r="N303" s="3"/>
      <x:c r="O303" s="3"/>
      <x:c r="P303" s="3"/>
      <x:c r="Q303" s="3"/>
      <x:c r="R303" s="3"/>
      <x:c r="S303" s="3"/>
      <x:c r="T303" s="3"/>
      <x:c r="U303" s="3"/>
      <x:c r="V303" s="3"/>
      <x:c r="W303" s="3"/>
      <x:c r="X303" s="3"/>
      <x:c r="Y303" s="3"/>
      <x:c r="Z303" s="3"/>
      <x:c r="AA303" s="3"/>
      <x:c r="AB303" s="3"/>
      <x:c r="AC303" s="3"/>
      <x:c r="AD303" s="3"/>
      <x:c r="AE303" s="3"/>
      <x:c r="AF303" s="3"/>
      <x:c r="AG303" s="3"/>
      <x:c r="AH303" s="3"/>
      <x:c r="AI303" s="3"/>
      <x:c r="AJ303" s="3"/>
      <x:c r="AK303" s="3"/>
    </x:row>
    <x:row r="304" ht="30" customHeight="1">
      <x:c r="A304" s="3"/>
      <x:c r="B304" s="69" t="str">
        <x:f>IF($B$26="","",$B$26)</x:f>
      </x:c>
      <x:c r="C304" s="70" t="n">
        <x:f>IF(D$8="","",D$8)</x:f>
        <x:v>46327</x:v>
      </x:c>
      <x:c r="D304" s="69" t="str">
        <x:f>IF(D26="","",D26)</x:f>
      </x:c>
      <x:c r="E304" s="69" t="str">
        <x:f>IFERROR(UPPER(CONCATENATE("",SUBSTITUTE(CONCATENATE("",SUBSTITUTE(CONCATENATE("",SUBSTITUTE(TRIM(CONCATENATE("",D304))," ","")),"–","-")),"—","-"))),CONCATENATE("",D304))</x:f>
      </x:c>
      <x:c r="F304" s="69" t="str">
        <x:f>IFERROR(LEFT(CONCATENATE("[",E304),SEARCH("-",E304)),"")</x:f>
      </x:c>
      <x:c r="G304" s="69" t="str">
        <x:f>IFERROR(MID(CONCATENATE(E304,"]"),SEARCH("-",E304)+1,32),"")</x:f>
      </x:c>
      <x:c r="H304" s="71" t="str">
        <x:f>IF(OR(E304="",E304="В"),"",IF(OR(E304=$B$42,E304=$B$43,E304=$B$44,E304=$B$45,E304=$B$46),INDEX($E$42:$E$46,MATCH(E304,$B$42:$B$46,0)),IFERROR(IF(ISNUMBER(SEARCH(":",F304)),IF(AND(OR((LEN(F304)-1)=4,(LEN(F304)-1)=5),MID(F304,1+(LEN(F304)-1)-2,1)=":",ISNUMBER(VALUE(MID(F304,2,1))),IF((LEN(F304)-1)=5,ISNUMBER(VALUE(MID(F304,3,1))),TRUE),ISNUMBER(VALUE(MID(F304,1+(LEN(F304)-1)-1,1))),ISNUMBER(VALUE(MID(F304,1+(LEN(F304)-1),1))),VALUE(MID(F304,2,(LEN(F304)-1)-3))&lt;24,VALUE(MID(F304,1+(LEN(F304)-1)-1,2))&lt;60),VALUE(MID(F304,2,(LEN(F304)-1)-3))/24+VALUE(MID(F304,1+(LEN(F304)-1)-1,2))/1440,-1),IF(AND((LEN(F304)-1)&gt;=1,(LEN(F304)-1)&lt;=2,ISNUMBER(VALUE(MID(F304,2,1))),IF((LEN(F304)-1)=2,ISNUMBER(VALUE(MID(F304,3,1))),TRUE),VALUE(MID(F304,2,(LEN(F304)-1)))&lt;24),VALUE(MID(F304,2,(LEN(F304)-1)))/24,-1)),-1)))</x:f>
      </x:c>
      <x:c r="I304" s="71" t="str">
        <x:f>IF(OR(E304="",E304="В"),"",IF(OR(E304=$B$42,E304=$B$43,E304=$B$44,E304=$B$45,E304=$B$46),INDEX($F$42:$F$46,MATCH(E304,$B$42:$B$46,0)),IFERROR(IF(ISNUMBER(SEARCH(":",G304)),IF(AND(OR((LEN(G304)-1)=4,(LEN(G304)-1)=5),MID(G304,0+(LEN(G304)-1)-2,1)=":",ISNUMBER(VALUE(MID(G304,1,1))),IF((LEN(G304)-1)=5,ISNUMBER(VALUE(MID(G304,2,1))),TRUE),ISNUMBER(VALUE(MID(G304,0+(LEN(G304)-1)-1,1))),ISNUMBER(VALUE(MID(G304,0+(LEN(G304)-1),1))),VALUE(MID(G304,1,(LEN(G304)-1)-3))&lt;24,VALUE(MID(G304,0+(LEN(G304)-1)-1,2))&lt;60),VALUE(MID(G304,1,(LEN(G304)-1)-3))/24+VALUE(MID(G304,0+(LEN(G304)-1)-1,2))/1440,-1),IF(AND((LEN(G304)-1)&gt;=1,(LEN(G304)-1)&lt;=2,ISNUMBER(VALUE(MID(G304,1,1))),IF((LEN(G304)-1)=2,ISNUMBER(VALUE(MID(G304,2,1))),TRUE),VALUE(MID(G304,1,(LEN(G304)-1)))&lt;24),VALUE(MID(G304,1,(LEN(G304)-1)))/24,-1)),-1)))</x:f>
      </x:c>
      <x:c r="J304" s="72" t="n">
        <x:f>IF(OR(E304="",E304="В"),0,IF(OR(E304=$B$42,E304=$B$43,E304=$B$44,E304=$B$45,E304=$B$46),INDEX($G$42:$G$46,MATCH(E304,$B$42:$B$46,0)),$D$7))</x:f>
        <x:v>0</x:v>
      </x:c>
      <x:c r="K304" s="73" t="n">
        <x:f>IF(OR(L304="",L304="Выходной"),0,IF(L304="Готово",ROUND(24*MOD(I304-H304,1)-J304/60,10),"Проверить"))</x:f>
        <x:v>0</x:v>
      </x:c>
      <x:c r="L304" s="74" t="str">
        <x:f>IF(E304="","",IF(C304="","Нет дня",IF(E304="В","Выходной",IF(LEN(TRIM($B$26))=0,"Нет имени",IF(COUNTIFS($B$10:$B$33,$B$26)&gt;1,"Повтор имени",IF(OR(E304=$B$42,E304=$B$43,E304=$B$44,E304=$B$45,E304=$B$46),IF(INDEX($I$42:$I$46,MATCH(E304,$B$42:$B$46,0))="Готово","Готово","Проверьте смену"),IF(OR(IFERROR(SEARCH("-",E304),0)=0,IFERROR(SEARCH("-",E304,SEARCH("-",E304)+1),0)&gt;0),"Нет кода",IF(OR(H304&lt;0,I304&lt;0),"Неверное время",IF(H304=I304,"Начало равно концу",IF(NOT(ISNUMBER($D$7)),"Проверьте перерыв",IF(OR($D$7&lt;0,$D$7&lt;&gt;INT($D$7)),"Проверьте перерыв",IF($D$7&gt;=ROUND(MOD(I304-H304,1)*1440,8),"Перерыв не меньше смены","Готово"))))))))))))</x:f>
      </x:c>
      <x:c r="M304" s="3"/>
      <x:c r="N304" s="3"/>
      <x:c r="O304" s="3"/>
      <x:c r="P304" s="3"/>
      <x:c r="Q304" s="3"/>
      <x:c r="R304" s="3"/>
      <x:c r="S304" s="3"/>
      <x:c r="T304" s="3"/>
      <x:c r="U304" s="3"/>
      <x:c r="V304" s="3"/>
      <x:c r="W304" s="3"/>
      <x:c r="X304" s="3"/>
      <x:c r="Y304" s="3"/>
      <x:c r="Z304" s="3"/>
      <x:c r="AA304" s="3"/>
      <x:c r="AB304" s="3"/>
      <x:c r="AC304" s="3"/>
      <x:c r="AD304" s="3"/>
      <x:c r="AE304" s="3"/>
      <x:c r="AF304" s="3"/>
      <x:c r="AG304" s="3"/>
      <x:c r="AH304" s="3"/>
      <x:c r="AI304" s="3"/>
      <x:c r="AJ304" s="3"/>
      <x:c r="AK304" s="3"/>
    </x:row>
    <x:row r="305" ht="30" customHeight="1">
      <x:c r="A305" s="3"/>
      <x:c r="B305" s="69" t="str">
        <x:f>IF($B$26="","",$B$26)</x:f>
      </x:c>
      <x:c r="C305" s="70" t="n">
        <x:f>IF(E$8="","",E$8)</x:f>
        <x:v>46328</x:v>
      </x:c>
      <x:c r="D305" s="69" t="str">
        <x:f>IF(E26="","",E26)</x:f>
      </x:c>
      <x:c r="E305" s="69" t="str">
        <x:f>IFERROR(UPPER(CONCATENATE("",SUBSTITUTE(CONCATENATE("",SUBSTITUTE(CONCATENATE("",SUBSTITUTE(TRIM(CONCATENATE("",D305))," ","")),"–","-")),"—","-"))),CONCATENATE("",D305))</x:f>
      </x:c>
      <x:c r="F305" s="69" t="str">
        <x:f>IFERROR(LEFT(CONCATENATE("[",E305),SEARCH("-",E305)),"")</x:f>
      </x:c>
      <x:c r="G305" s="69" t="str">
        <x:f>IFERROR(MID(CONCATENATE(E305,"]"),SEARCH("-",E305)+1,32),"")</x:f>
      </x:c>
      <x:c r="H305" s="71" t="str">
        <x:f>IF(OR(E305="",E305="В"),"",IF(OR(E305=$B$42,E305=$B$43,E305=$B$44,E305=$B$45,E305=$B$46),INDEX($E$42:$E$46,MATCH(E305,$B$42:$B$46,0)),IFERROR(IF(ISNUMBER(SEARCH(":",F305)),IF(AND(OR((LEN(F305)-1)=4,(LEN(F305)-1)=5),MID(F305,1+(LEN(F305)-1)-2,1)=":",ISNUMBER(VALUE(MID(F305,2,1))),IF((LEN(F305)-1)=5,ISNUMBER(VALUE(MID(F305,3,1))),TRUE),ISNUMBER(VALUE(MID(F305,1+(LEN(F305)-1)-1,1))),ISNUMBER(VALUE(MID(F305,1+(LEN(F305)-1),1))),VALUE(MID(F305,2,(LEN(F305)-1)-3))&lt;24,VALUE(MID(F305,1+(LEN(F305)-1)-1,2))&lt;60),VALUE(MID(F305,2,(LEN(F305)-1)-3))/24+VALUE(MID(F305,1+(LEN(F305)-1)-1,2))/1440,-1),IF(AND((LEN(F305)-1)&gt;=1,(LEN(F305)-1)&lt;=2,ISNUMBER(VALUE(MID(F305,2,1))),IF((LEN(F305)-1)=2,ISNUMBER(VALUE(MID(F305,3,1))),TRUE),VALUE(MID(F305,2,(LEN(F305)-1)))&lt;24),VALUE(MID(F305,2,(LEN(F305)-1)))/24,-1)),-1)))</x:f>
      </x:c>
      <x:c r="I305" s="71" t="str">
        <x:f>IF(OR(E305="",E305="В"),"",IF(OR(E305=$B$42,E305=$B$43,E305=$B$44,E305=$B$45,E305=$B$46),INDEX($F$42:$F$46,MATCH(E305,$B$42:$B$46,0)),IFERROR(IF(ISNUMBER(SEARCH(":",G305)),IF(AND(OR((LEN(G305)-1)=4,(LEN(G305)-1)=5),MID(G305,0+(LEN(G305)-1)-2,1)=":",ISNUMBER(VALUE(MID(G305,1,1))),IF((LEN(G305)-1)=5,ISNUMBER(VALUE(MID(G305,2,1))),TRUE),ISNUMBER(VALUE(MID(G305,0+(LEN(G305)-1)-1,1))),ISNUMBER(VALUE(MID(G305,0+(LEN(G305)-1),1))),VALUE(MID(G305,1,(LEN(G305)-1)-3))&lt;24,VALUE(MID(G305,0+(LEN(G305)-1)-1,2))&lt;60),VALUE(MID(G305,1,(LEN(G305)-1)-3))/24+VALUE(MID(G305,0+(LEN(G305)-1)-1,2))/1440,-1),IF(AND((LEN(G305)-1)&gt;=1,(LEN(G305)-1)&lt;=2,ISNUMBER(VALUE(MID(G305,1,1))),IF((LEN(G305)-1)=2,ISNUMBER(VALUE(MID(G305,2,1))),TRUE),VALUE(MID(G305,1,(LEN(G305)-1)))&lt;24),VALUE(MID(G305,1,(LEN(G305)-1)))/24,-1)),-1)))</x:f>
      </x:c>
      <x:c r="J305" s="72" t="n">
        <x:f>IF(OR(E305="",E305="В"),0,IF(OR(E305=$B$42,E305=$B$43,E305=$B$44,E305=$B$45,E305=$B$46),INDEX($G$42:$G$46,MATCH(E305,$B$42:$B$46,0)),$D$7))</x:f>
        <x:v>0</x:v>
      </x:c>
      <x:c r="K305" s="73" t="n">
        <x:f>IF(OR(L305="",L305="Выходной"),0,IF(L305="Готово",ROUND(24*MOD(I305-H305,1)-J305/60,10),"Проверить"))</x:f>
        <x:v>0</x:v>
      </x:c>
      <x:c r="L305" s="74" t="str">
        <x:f>IF(E305="","",IF(C305="","Нет дня",IF(E305="В","Выходной",IF(LEN(TRIM($B$26))=0,"Нет имени",IF(COUNTIFS($B$10:$B$33,$B$26)&gt;1,"Повтор имени",IF(OR(E305=$B$42,E305=$B$43,E305=$B$44,E305=$B$45,E305=$B$46),IF(INDEX($I$42:$I$46,MATCH(E305,$B$42:$B$46,0))="Готово","Готово","Проверьте смену"),IF(OR(IFERROR(SEARCH("-",E305),0)=0,IFERROR(SEARCH("-",E305,SEARCH("-",E305)+1),0)&gt;0),"Нет кода",IF(OR(H305&lt;0,I305&lt;0),"Неверное время",IF(H305=I305,"Начало равно концу",IF(NOT(ISNUMBER($D$7)),"Проверьте перерыв",IF(OR($D$7&lt;0,$D$7&lt;&gt;INT($D$7)),"Проверьте перерыв",IF($D$7&gt;=ROUND(MOD(I305-H305,1)*1440,8),"Перерыв не меньше смены","Готово"))))))))))))</x:f>
      </x:c>
      <x:c r="M305" s="3"/>
      <x:c r="N305" s="3"/>
      <x:c r="O305" s="3"/>
      <x:c r="P305" s="3"/>
      <x:c r="Q305" s="3"/>
      <x:c r="R305" s="3"/>
      <x:c r="S305" s="3"/>
      <x:c r="T305" s="3"/>
      <x:c r="U305" s="3"/>
      <x:c r="V305" s="3"/>
      <x:c r="W305" s="3"/>
      <x:c r="X305" s="3"/>
      <x:c r="Y305" s="3"/>
      <x:c r="Z305" s="3"/>
      <x:c r="AA305" s="3"/>
      <x:c r="AB305" s="3"/>
      <x:c r="AC305" s="3"/>
      <x:c r="AD305" s="3"/>
      <x:c r="AE305" s="3"/>
      <x:c r="AF305" s="3"/>
      <x:c r="AG305" s="3"/>
      <x:c r="AH305" s="3"/>
      <x:c r="AI305" s="3"/>
      <x:c r="AJ305" s="3"/>
      <x:c r="AK305" s="3"/>
    </x:row>
    <x:row r="306" ht="30" customHeight="1">
      <x:c r="A306" s="3"/>
      <x:c r="B306" s="69" t="str">
        <x:f>IF($B$26="","",$B$26)</x:f>
      </x:c>
      <x:c r="C306" s="70" t="n">
        <x:f>IF(F$8="","",F$8)</x:f>
        <x:v>46329</x:v>
      </x:c>
      <x:c r="D306" s="69" t="str">
        <x:f>IF(F26="","",F26)</x:f>
      </x:c>
      <x:c r="E306" s="69" t="str">
        <x:f>IFERROR(UPPER(CONCATENATE("",SUBSTITUTE(CONCATENATE("",SUBSTITUTE(CONCATENATE("",SUBSTITUTE(TRIM(CONCATENATE("",D306))," ","")),"–","-")),"—","-"))),CONCATENATE("",D306))</x:f>
      </x:c>
      <x:c r="F306" s="69" t="str">
        <x:f>IFERROR(LEFT(CONCATENATE("[",E306),SEARCH("-",E306)),"")</x:f>
      </x:c>
      <x:c r="G306" s="69" t="str">
        <x:f>IFERROR(MID(CONCATENATE(E306,"]"),SEARCH("-",E306)+1,32),"")</x:f>
      </x:c>
      <x:c r="H306" s="71" t="str">
        <x:f>IF(OR(E306="",E306="В"),"",IF(OR(E306=$B$42,E306=$B$43,E306=$B$44,E306=$B$45,E306=$B$46),INDEX($E$42:$E$46,MATCH(E306,$B$42:$B$46,0)),IFERROR(IF(ISNUMBER(SEARCH(":",F306)),IF(AND(OR((LEN(F306)-1)=4,(LEN(F306)-1)=5),MID(F306,1+(LEN(F306)-1)-2,1)=":",ISNUMBER(VALUE(MID(F306,2,1))),IF((LEN(F306)-1)=5,ISNUMBER(VALUE(MID(F306,3,1))),TRUE),ISNUMBER(VALUE(MID(F306,1+(LEN(F306)-1)-1,1))),ISNUMBER(VALUE(MID(F306,1+(LEN(F306)-1),1))),VALUE(MID(F306,2,(LEN(F306)-1)-3))&lt;24,VALUE(MID(F306,1+(LEN(F306)-1)-1,2))&lt;60),VALUE(MID(F306,2,(LEN(F306)-1)-3))/24+VALUE(MID(F306,1+(LEN(F306)-1)-1,2))/1440,-1),IF(AND((LEN(F306)-1)&gt;=1,(LEN(F306)-1)&lt;=2,ISNUMBER(VALUE(MID(F306,2,1))),IF((LEN(F306)-1)=2,ISNUMBER(VALUE(MID(F306,3,1))),TRUE),VALUE(MID(F306,2,(LEN(F306)-1)))&lt;24),VALUE(MID(F306,2,(LEN(F306)-1)))/24,-1)),-1)))</x:f>
      </x:c>
      <x:c r="I306" s="71" t="str">
        <x:f>IF(OR(E306="",E306="В"),"",IF(OR(E306=$B$42,E306=$B$43,E306=$B$44,E306=$B$45,E306=$B$46),INDEX($F$42:$F$46,MATCH(E306,$B$42:$B$46,0)),IFERROR(IF(ISNUMBER(SEARCH(":",G306)),IF(AND(OR((LEN(G306)-1)=4,(LEN(G306)-1)=5),MID(G306,0+(LEN(G306)-1)-2,1)=":",ISNUMBER(VALUE(MID(G306,1,1))),IF((LEN(G306)-1)=5,ISNUMBER(VALUE(MID(G306,2,1))),TRUE),ISNUMBER(VALUE(MID(G306,0+(LEN(G306)-1)-1,1))),ISNUMBER(VALUE(MID(G306,0+(LEN(G306)-1),1))),VALUE(MID(G306,1,(LEN(G306)-1)-3))&lt;24,VALUE(MID(G306,0+(LEN(G306)-1)-1,2))&lt;60),VALUE(MID(G306,1,(LEN(G306)-1)-3))/24+VALUE(MID(G306,0+(LEN(G306)-1)-1,2))/1440,-1),IF(AND((LEN(G306)-1)&gt;=1,(LEN(G306)-1)&lt;=2,ISNUMBER(VALUE(MID(G306,1,1))),IF((LEN(G306)-1)=2,ISNUMBER(VALUE(MID(G306,2,1))),TRUE),VALUE(MID(G306,1,(LEN(G306)-1)))&lt;24),VALUE(MID(G306,1,(LEN(G306)-1)))/24,-1)),-1)))</x:f>
      </x:c>
      <x:c r="J306" s="72" t="n">
        <x:f>IF(OR(E306="",E306="В"),0,IF(OR(E306=$B$42,E306=$B$43,E306=$B$44,E306=$B$45,E306=$B$46),INDEX($G$42:$G$46,MATCH(E306,$B$42:$B$46,0)),$D$7))</x:f>
        <x:v>0</x:v>
      </x:c>
      <x:c r="K306" s="73" t="n">
        <x:f>IF(OR(L306="",L306="Выходной"),0,IF(L306="Готово",ROUND(24*MOD(I306-H306,1)-J306/60,10),"Проверить"))</x:f>
        <x:v>0</x:v>
      </x:c>
      <x:c r="L306" s="74" t="str">
        <x:f>IF(E306="","",IF(C306="","Нет дня",IF(E306="В","Выходной",IF(LEN(TRIM($B$26))=0,"Нет имени",IF(COUNTIFS($B$10:$B$33,$B$26)&gt;1,"Повтор имени",IF(OR(E306=$B$42,E306=$B$43,E306=$B$44,E306=$B$45,E306=$B$46),IF(INDEX($I$42:$I$46,MATCH(E306,$B$42:$B$46,0))="Готово","Готово","Проверьте смену"),IF(OR(IFERROR(SEARCH("-",E306),0)=0,IFERROR(SEARCH("-",E306,SEARCH("-",E306)+1),0)&gt;0),"Нет кода",IF(OR(H306&lt;0,I306&lt;0),"Неверное время",IF(H306=I306,"Начало равно концу",IF(NOT(ISNUMBER($D$7)),"Проверьте перерыв",IF(OR($D$7&lt;0,$D$7&lt;&gt;INT($D$7)),"Проверьте перерыв",IF($D$7&gt;=ROUND(MOD(I306-H306,1)*1440,8),"Перерыв не меньше смены","Готово"))))))))))))</x:f>
      </x:c>
      <x:c r="M306" s="3"/>
      <x:c r="N306" s="3"/>
      <x:c r="O306" s="3"/>
      <x:c r="P306" s="3"/>
      <x:c r="Q306" s="3"/>
      <x:c r="R306" s="3"/>
      <x:c r="S306" s="3"/>
      <x:c r="T306" s="3"/>
      <x:c r="U306" s="3"/>
      <x:c r="V306" s="3"/>
      <x:c r="W306" s="3"/>
      <x:c r="X306" s="3"/>
      <x:c r="Y306" s="3"/>
      <x:c r="Z306" s="3"/>
      <x:c r="AA306" s="3"/>
      <x:c r="AB306" s="3"/>
      <x:c r="AC306" s="3"/>
      <x:c r="AD306" s="3"/>
      <x:c r="AE306" s="3"/>
      <x:c r="AF306" s="3"/>
      <x:c r="AG306" s="3"/>
      <x:c r="AH306" s="3"/>
      <x:c r="AI306" s="3"/>
      <x:c r="AJ306" s="3"/>
      <x:c r="AK306" s="3"/>
    </x:row>
    <x:row r="307" ht="30" customHeight="1">
      <x:c r="A307" s="3"/>
      <x:c r="B307" s="69" t="str">
        <x:f>IF($B$26="","",$B$26)</x:f>
      </x:c>
      <x:c r="C307" s="70" t="n">
        <x:f>IF(G$8="","",G$8)</x:f>
        <x:v>46330</x:v>
      </x:c>
      <x:c r="D307" s="69" t="str">
        <x:f>IF(G26="","",G26)</x:f>
      </x:c>
      <x:c r="E307" s="69" t="str">
        <x:f>IFERROR(UPPER(CONCATENATE("",SUBSTITUTE(CONCATENATE("",SUBSTITUTE(CONCATENATE("",SUBSTITUTE(TRIM(CONCATENATE("",D307))," ","")),"–","-")),"—","-"))),CONCATENATE("",D307))</x:f>
      </x:c>
      <x:c r="F307" s="69" t="str">
        <x:f>IFERROR(LEFT(CONCATENATE("[",E307),SEARCH("-",E307)),"")</x:f>
      </x:c>
      <x:c r="G307" s="69" t="str">
        <x:f>IFERROR(MID(CONCATENATE(E307,"]"),SEARCH("-",E307)+1,32),"")</x:f>
      </x:c>
      <x:c r="H307" s="71" t="str">
        <x:f>IF(OR(E307="",E307="В"),"",IF(OR(E307=$B$42,E307=$B$43,E307=$B$44,E307=$B$45,E307=$B$46),INDEX($E$42:$E$46,MATCH(E307,$B$42:$B$46,0)),IFERROR(IF(ISNUMBER(SEARCH(":",F307)),IF(AND(OR((LEN(F307)-1)=4,(LEN(F307)-1)=5),MID(F307,1+(LEN(F307)-1)-2,1)=":",ISNUMBER(VALUE(MID(F307,2,1))),IF((LEN(F307)-1)=5,ISNUMBER(VALUE(MID(F307,3,1))),TRUE),ISNUMBER(VALUE(MID(F307,1+(LEN(F307)-1)-1,1))),ISNUMBER(VALUE(MID(F307,1+(LEN(F307)-1),1))),VALUE(MID(F307,2,(LEN(F307)-1)-3))&lt;24,VALUE(MID(F307,1+(LEN(F307)-1)-1,2))&lt;60),VALUE(MID(F307,2,(LEN(F307)-1)-3))/24+VALUE(MID(F307,1+(LEN(F307)-1)-1,2))/1440,-1),IF(AND((LEN(F307)-1)&gt;=1,(LEN(F307)-1)&lt;=2,ISNUMBER(VALUE(MID(F307,2,1))),IF((LEN(F307)-1)=2,ISNUMBER(VALUE(MID(F307,3,1))),TRUE),VALUE(MID(F307,2,(LEN(F307)-1)))&lt;24),VALUE(MID(F307,2,(LEN(F307)-1)))/24,-1)),-1)))</x:f>
      </x:c>
      <x:c r="I307" s="71" t="str">
        <x:f>IF(OR(E307="",E307="В"),"",IF(OR(E307=$B$42,E307=$B$43,E307=$B$44,E307=$B$45,E307=$B$46),INDEX($F$42:$F$46,MATCH(E307,$B$42:$B$46,0)),IFERROR(IF(ISNUMBER(SEARCH(":",G307)),IF(AND(OR((LEN(G307)-1)=4,(LEN(G307)-1)=5),MID(G307,0+(LEN(G307)-1)-2,1)=":",ISNUMBER(VALUE(MID(G307,1,1))),IF((LEN(G307)-1)=5,ISNUMBER(VALUE(MID(G307,2,1))),TRUE),ISNUMBER(VALUE(MID(G307,0+(LEN(G307)-1)-1,1))),ISNUMBER(VALUE(MID(G307,0+(LEN(G307)-1),1))),VALUE(MID(G307,1,(LEN(G307)-1)-3))&lt;24,VALUE(MID(G307,0+(LEN(G307)-1)-1,2))&lt;60),VALUE(MID(G307,1,(LEN(G307)-1)-3))/24+VALUE(MID(G307,0+(LEN(G307)-1)-1,2))/1440,-1),IF(AND((LEN(G307)-1)&gt;=1,(LEN(G307)-1)&lt;=2,ISNUMBER(VALUE(MID(G307,1,1))),IF((LEN(G307)-1)=2,ISNUMBER(VALUE(MID(G307,2,1))),TRUE),VALUE(MID(G307,1,(LEN(G307)-1)))&lt;24),VALUE(MID(G307,1,(LEN(G307)-1)))/24,-1)),-1)))</x:f>
      </x:c>
      <x:c r="J307" s="72" t="n">
        <x:f>IF(OR(E307="",E307="В"),0,IF(OR(E307=$B$42,E307=$B$43,E307=$B$44,E307=$B$45,E307=$B$46),INDEX($G$42:$G$46,MATCH(E307,$B$42:$B$46,0)),$D$7))</x:f>
        <x:v>0</x:v>
      </x:c>
      <x:c r="K307" s="73" t="n">
        <x:f>IF(OR(L307="",L307="Выходной"),0,IF(L307="Готово",ROUND(24*MOD(I307-H307,1)-J307/60,10),"Проверить"))</x:f>
        <x:v>0</x:v>
      </x:c>
      <x:c r="L307" s="74" t="str">
        <x:f>IF(E307="","",IF(C307="","Нет дня",IF(E307="В","Выходной",IF(LEN(TRIM($B$26))=0,"Нет имени",IF(COUNTIFS($B$10:$B$33,$B$26)&gt;1,"Повтор имени",IF(OR(E307=$B$42,E307=$B$43,E307=$B$44,E307=$B$45,E307=$B$46),IF(INDEX($I$42:$I$46,MATCH(E307,$B$42:$B$46,0))="Готово","Готово","Проверьте смену"),IF(OR(IFERROR(SEARCH("-",E307),0)=0,IFERROR(SEARCH("-",E307,SEARCH("-",E307)+1),0)&gt;0),"Нет кода",IF(OR(H307&lt;0,I307&lt;0),"Неверное время",IF(H307=I307,"Начало равно концу",IF(NOT(ISNUMBER($D$7)),"Проверьте перерыв",IF(OR($D$7&lt;0,$D$7&lt;&gt;INT($D$7)),"Проверьте перерыв",IF($D$7&gt;=ROUND(MOD(I307-H307,1)*1440,8),"Перерыв не меньше смены","Готово"))))))))))))</x:f>
      </x:c>
      <x:c r="M307" s="3"/>
      <x:c r="N307" s="3"/>
      <x:c r="O307" s="3"/>
      <x:c r="P307" s="3"/>
      <x:c r="Q307" s="3"/>
      <x:c r="R307" s="3"/>
      <x:c r="S307" s="3"/>
      <x:c r="T307" s="3"/>
      <x:c r="U307" s="3"/>
      <x:c r="V307" s="3"/>
      <x:c r="W307" s="3"/>
      <x:c r="X307" s="3"/>
      <x:c r="Y307" s="3"/>
      <x:c r="Z307" s="3"/>
      <x:c r="AA307" s="3"/>
      <x:c r="AB307" s="3"/>
      <x:c r="AC307" s="3"/>
      <x:c r="AD307" s="3"/>
      <x:c r="AE307" s="3"/>
      <x:c r="AF307" s="3"/>
      <x:c r="AG307" s="3"/>
      <x:c r="AH307" s="3"/>
      <x:c r="AI307" s="3"/>
      <x:c r="AJ307" s="3"/>
      <x:c r="AK307" s="3"/>
    </x:row>
    <x:row r="308" ht="30" customHeight="1">
      <x:c r="A308" s="3"/>
      <x:c r="B308" s="69" t="str">
        <x:f>IF($B$26="","",$B$26)</x:f>
      </x:c>
      <x:c r="C308" s="70" t="n">
        <x:f>IF(H$8="","",H$8)</x:f>
        <x:v>46331</x:v>
      </x:c>
      <x:c r="D308" s="69" t="str">
        <x:f>IF(H26="","",H26)</x:f>
      </x:c>
      <x:c r="E308" s="69" t="str">
        <x:f>IFERROR(UPPER(CONCATENATE("",SUBSTITUTE(CONCATENATE("",SUBSTITUTE(CONCATENATE("",SUBSTITUTE(TRIM(CONCATENATE("",D308))," ","")),"–","-")),"—","-"))),CONCATENATE("",D308))</x:f>
      </x:c>
      <x:c r="F308" s="69" t="str">
        <x:f>IFERROR(LEFT(CONCATENATE("[",E308),SEARCH("-",E308)),"")</x:f>
      </x:c>
      <x:c r="G308" s="69" t="str">
        <x:f>IFERROR(MID(CONCATENATE(E308,"]"),SEARCH("-",E308)+1,32),"")</x:f>
      </x:c>
      <x:c r="H308" s="71" t="str">
        <x:f>IF(OR(E308="",E308="В"),"",IF(OR(E308=$B$42,E308=$B$43,E308=$B$44,E308=$B$45,E308=$B$46),INDEX($E$42:$E$46,MATCH(E308,$B$42:$B$46,0)),IFERROR(IF(ISNUMBER(SEARCH(":",F308)),IF(AND(OR((LEN(F308)-1)=4,(LEN(F308)-1)=5),MID(F308,1+(LEN(F308)-1)-2,1)=":",ISNUMBER(VALUE(MID(F308,2,1))),IF((LEN(F308)-1)=5,ISNUMBER(VALUE(MID(F308,3,1))),TRUE),ISNUMBER(VALUE(MID(F308,1+(LEN(F308)-1)-1,1))),ISNUMBER(VALUE(MID(F308,1+(LEN(F308)-1),1))),VALUE(MID(F308,2,(LEN(F308)-1)-3))&lt;24,VALUE(MID(F308,1+(LEN(F308)-1)-1,2))&lt;60),VALUE(MID(F308,2,(LEN(F308)-1)-3))/24+VALUE(MID(F308,1+(LEN(F308)-1)-1,2))/1440,-1),IF(AND((LEN(F308)-1)&gt;=1,(LEN(F308)-1)&lt;=2,ISNUMBER(VALUE(MID(F308,2,1))),IF((LEN(F308)-1)=2,ISNUMBER(VALUE(MID(F308,3,1))),TRUE),VALUE(MID(F308,2,(LEN(F308)-1)))&lt;24),VALUE(MID(F308,2,(LEN(F308)-1)))/24,-1)),-1)))</x:f>
      </x:c>
      <x:c r="I308" s="71" t="str">
        <x:f>IF(OR(E308="",E308="В"),"",IF(OR(E308=$B$42,E308=$B$43,E308=$B$44,E308=$B$45,E308=$B$46),INDEX($F$42:$F$46,MATCH(E308,$B$42:$B$46,0)),IFERROR(IF(ISNUMBER(SEARCH(":",G308)),IF(AND(OR((LEN(G308)-1)=4,(LEN(G308)-1)=5),MID(G308,0+(LEN(G308)-1)-2,1)=":",ISNUMBER(VALUE(MID(G308,1,1))),IF((LEN(G308)-1)=5,ISNUMBER(VALUE(MID(G308,2,1))),TRUE),ISNUMBER(VALUE(MID(G308,0+(LEN(G308)-1)-1,1))),ISNUMBER(VALUE(MID(G308,0+(LEN(G308)-1),1))),VALUE(MID(G308,1,(LEN(G308)-1)-3))&lt;24,VALUE(MID(G308,0+(LEN(G308)-1)-1,2))&lt;60),VALUE(MID(G308,1,(LEN(G308)-1)-3))/24+VALUE(MID(G308,0+(LEN(G308)-1)-1,2))/1440,-1),IF(AND((LEN(G308)-1)&gt;=1,(LEN(G308)-1)&lt;=2,ISNUMBER(VALUE(MID(G308,1,1))),IF((LEN(G308)-1)=2,ISNUMBER(VALUE(MID(G308,2,1))),TRUE),VALUE(MID(G308,1,(LEN(G308)-1)))&lt;24),VALUE(MID(G308,1,(LEN(G308)-1)))/24,-1)),-1)))</x:f>
      </x:c>
      <x:c r="J308" s="72" t="n">
        <x:f>IF(OR(E308="",E308="В"),0,IF(OR(E308=$B$42,E308=$B$43,E308=$B$44,E308=$B$45,E308=$B$46),INDEX($G$42:$G$46,MATCH(E308,$B$42:$B$46,0)),$D$7))</x:f>
        <x:v>0</x:v>
      </x:c>
      <x:c r="K308" s="73" t="n">
        <x:f>IF(OR(L308="",L308="Выходной"),0,IF(L308="Готово",ROUND(24*MOD(I308-H308,1)-J308/60,10),"Проверить"))</x:f>
        <x:v>0</x:v>
      </x:c>
      <x:c r="L308" s="74" t="str">
        <x:f>IF(E308="","",IF(C308="","Нет дня",IF(E308="В","Выходной",IF(LEN(TRIM($B$26))=0,"Нет имени",IF(COUNTIFS($B$10:$B$33,$B$26)&gt;1,"Повтор имени",IF(OR(E308=$B$42,E308=$B$43,E308=$B$44,E308=$B$45,E308=$B$46),IF(INDEX($I$42:$I$46,MATCH(E308,$B$42:$B$46,0))="Готово","Готово","Проверьте смену"),IF(OR(IFERROR(SEARCH("-",E308),0)=0,IFERROR(SEARCH("-",E308,SEARCH("-",E308)+1),0)&gt;0),"Нет кода",IF(OR(H308&lt;0,I308&lt;0),"Неверное время",IF(H308=I308,"Начало равно концу",IF(NOT(ISNUMBER($D$7)),"Проверьте перерыв",IF(OR($D$7&lt;0,$D$7&lt;&gt;INT($D$7)),"Проверьте перерыв",IF($D$7&gt;=ROUND(MOD(I308-H308,1)*1440,8),"Перерыв не меньше смены","Готово"))))))))))))</x:f>
      </x:c>
      <x:c r="M308" s="3"/>
      <x:c r="N308" s="3"/>
      <x:c r="O308" s="3"/>
      <x:c r="P308" s="3"/>
      <x:c r="Q308" s="3"/>
      <x:c r="R308" s="3"/>
      <x:c r="S308" s="3"/>
      <x:c r="T308" s="3"/>
      <x:c r="U308" s="3"/>
      <x:c r="V308" s="3"/>
      <x:c r="W308" s="3"/>
      <x:c r="X308" s="3"/>
      <x:c r="Y308" s="3"/>
      <x:c r="Z308" s="3"/>
      <x:c r="AA308" s="3"/>
      <x:c r="AB308" s="3"/>
      <x:c r="AC308" s="3"/>
      <x:c r="AD308" s="3"/>
      <x:c r="AE308" s="3"/>
      <x:c r="AF308" s="3"/>
      <x:c r="AG308" s="3"/>
      <x:c r="AH308" s="3"/>
      <x:c r="AI308" s="3"/>
      <x:c r="AJ308" s="3"/>
      <x:c r="AK308" s="3"/>
    </x:row>
    <x:row r="309" ht="30" customHeight="1">
      <x:c r="A309" s="3"/>
      <x:c r="B309" s="69" t="str">
        <x:f>IF($B$26="","",$B$26)</x:f>
      </x:c>
      <x:c r="C309" s="70" t="n">
        <x:f>IF(I$8="","",I$8)</x:f>
        <x:v>46332</x:v>
      </x:c>
      <x:c r="D309" s="69" t="str">
        <x:f>IF(I26="","",I26)</x:f>
      </x:c>
      <x:c r="E309" s="69" t="str">
        <x:f>IFERROR(UPPER(CONCATENATE("",SUBSTITUTE(CONCATENATE("",SUBSTITUTE(CONCATENATE("",SUBSTITUTE(TRIM(CONCATENATE("",D309))," ","")),"–","-")),"—","-"))),CONCATENATE("",D309))</x:f>
      </x:c>
      <x:c r="F309" s="69" t="str">
        <x:f>IFERROR(LEFT(CONCATENATE("[",E309),SEARCH("-",E309)),"")</x:f>
      </x:c>
      <x:c r="G309" s="69" t="str">
        <x:f>IFERROR(MID(CONCATENATE(E309,"]"),SEARCH("-",E309)+1,32),"")</x:f>
      </x:c>
      <x:c r="H309" s="71" t="str">
        <x:f>IF(OR(E309="",E309="В"),"",IF(OR(E309=$B$42,E309=$B$43,E309=$B$44,E309=$B$45,E309=$B$46),INDEX($E$42:$E$46,MATCH(E309,$B$42:$B$46,0)),IFERROR(IF(ISNUMBER(SEARCH(":",F309)),IF(AND(OR((LEN(F309)-1)=4,(LEN(F309)-1)=5),MID(F309,1+(LEN(F309)-1)-2,1)=":",ISNUMBER(VALUE(MID(F309,2,1))),IF((LEN(F309)-1)=5,ISNUMBER(VALUE(MID(F309,3,1))),TRUE),ISNUMBER(VALUE(MID(F309,1+(LEN(F309)-1)-1,1))),ISNUMBER(VALUE(MID(F309,1+(LEN(F309)-1),1))),VALUE(MID(F309,2,(LEN(F309)-1)-3))&lt;24,VALUE(MID(F309,1+(LEN(F309)-1)-1,2))&lt;60),VALUE(MID(F309,2,(LEN(F309)-1)-3))/24+VALUE(MID(F309,1+(LEN(F309)-1)-1,2))/1440,-1),IF(AND((LEN(F309)-1)&gt;=1,(LEN(F309)-1)&lt;=2,ISNUMBER(VALUE(MID(F309,2,1))),IF((LEN(F309)-1)=2,ISNUMBER(VALUE(MID(F309,3,1))),TRUE),VALUE(MID(F309,2,(LEN(F309)-1)))&lt;24),VALUE(MID(F309,2,(LEN(F309)-1)))/24,-1)),-1)))</x:f>
      </x:c>
      <x:c r="I309" s="71" t="str">
        <x:f>IF(OR(E309="",E309="В"),"",IF(OR(E309=$B$42,E309=$B$43,E309=$B$44,E309=$B$45,E309=$B$46),INDEX($F$42:$F$46,MATCH(E309,$B$42:$B$46,0)),IFERROR(IF(ISNUMBER(SEARCH(":",G309)),IF(AND(OR((LEN(G309)-1)=4,(LEN(G309)-1)=5),MID(G309,0+(LEN(G309)-1)-2,1)=":",ISNUMBER(VALUE(MID(G309,1,1))),IF((LEN(G309)-1)=5,ISNUMBER(VALUE(MID(G309,2,1))),TRUE),ISNUMBER(VALUE(MID(G309,0+(LEN(G309)-1)-1,1))),ISNUMBER(VALUE(MID(G309,0+(LEN(G309)-1),1))),VALUE(MID(G309,1,(LEN(G309)-1)-3))&lt;24,VALUE(MID(G309,0+(LEN(G309)-1)-1,2))&lt;60),VALUE(MID(G309,1,(LEN(G309)-1)-3))/24+VALUE(MID(G309,0+(LEN(G309)-1)-1,2))/1440,-1),IF(AND((LEN(G309)-1)&gt;=1,(LEN(G309)-1)&lt;=2,ISNUMBER(VALUE(MID(G309,1,1))),IF((LEN(G309)-1)=2,ISNUMBER(VALUE(MID(G309,2,1))),TRUE),VALUE(MID(G309,1,(LEN(G309)-1)))&lt;24),VALUE(MID(G309,1,(LEN(G309)-1)))/24,-1)),-1)))</x:f>
      </x:c>
      <x:c r="J309" s="72" t="n">
        <x:f>IF(OR(E309="",E309="В"),0,IF(OR(E309=$B$42,E309=$B$43,E309=$B$44,E309=$B$45,E309=$B$46),INDEX($G$42:$G$46,MATCH(E309,$B$42:$B$46,0)),$D$7))</x:f>
        <x:v>0</x:v>
      </x:c>
      <x:c r="K309" s="73" t="n">
        <x:f>IF(OR(L309="",L309="Выходной"),0,IF(L309="Готово",ROUND(24*MOD(I309-H309,1)-J309/60,10),"Проверить"))</x:f>
        <x:v>0</x:v>
      </x:c>
      <x:c r="L309" s="74" t="str">
        <x:f>IF(E309="","",IF(C309="","Нет дня",IF(E309="В","Выходной",IF(LEN(TRIM($B$26))=0,"Нет имени",IF(COUNTIFS($B$10:$B$33,$B$26)&gt;1,"Повтор имени",IF(OR(E309=$B$42,E309=$B$43,E309=$B$44,E309=$B$45,E309=$B$46),IF(INDEX($I$42:$I$46,MATCH(E309,$B$42:$B$46,0))="Готово","Готово","Проверьте смену"),IF(OR(IFERROR(SEARCH("-",E309),0)=0,IFERROR(SEARCH("-",E309,SEARCH("-",E309)+1),0)&gt;0),"Нет кода",IF(OR(H309&lt;0,I309&lt;0),"Неверное время",IF(H309=I309,"Начало равно концу",IF(NOT(ISNUMBER($D$7)),"Проверьте перерыв",IF(OR($D$7&lt;0,$D$7&lt;&gt;INT($D$7)),"Проверьте перерыв",IF($D$7&gt;=ROUND(MOD(I309-H309,1)*1440,8),"Перерыв не меньше смены","Готово"))))))))))))</x:f>
      </x:c>
      <x:c r="M309" s="3"/>
      <x:c r="N309" s="3"/>
      <x:c r="O309" s="3"/>
      <x:c r="P309" s="3"/>
      <x:c r="Q309" s="3"/>
      <x:c r="R309" s="3"/>
      <x:c r="S309" s="3"/>
      <x:c r="T309" s="3"/>
      <x:c r="U309" s="3"/>
      <x:c r="V309" s="3"/>
      <x:c r="W309" s="3"/>
      <x:c r="X309" s="3"/>
      <x:c r="Y309" s="3"/>
      <x:c r="Z309" s="3"/>
      <x:c r="AA309" s="3"/>
      <x:c r="AB309" s="3"/>
      <x:c r="AC309" s="3"/>
      <x:c r="AD309" s="3"/>
      <x:c r="AE309" s="3"/>
      <x:c r="AF309" s="3"/>
      <x:c r="AG309" s="3"/>
      <x:c r="AH309" s="3"/>
      <x:c r="AI309" s="3"/>
      <x:c r="AJ309" s="3"/>
      <x:c r="AK309" s="3"/>
    </x:row>
    <x:row r="310" ht="30" customHeight="1">
      <x:c r="A310" s="3"/>
      <x:c r="B310" s="69" t="str">
        <x:f>IF($B$26="","",$B$26)</x:f>
      </x:c>
      <x:c r="C310" s="70" t="n">
        <x:f>IF(J$8="","",J$8)</x:f>
        <x:v>46333</x:v>
      </x:c>
      <x:c r="D310" s="69" t="str">
        <x:f>IF(J26="","",J26)</x:f>
      </x:c>
      <x:c r="E310" s="69" t="str">
        <x:f>IFERROR(UPPER(CONCATENATE("",SUBSTITUTE(CONCATENATE("",SUBSTITUTE(CONCATENATE("",SUBSTITUTE(TRIM(CONCATENATE("",D310))," ","")),"–","-")),"—","-"))),CONCATENATE("",D310))</x:f>
      </x:c>
      <x:c r="F310" s="69" t="str">
        <x:f>IFERROR(LEFT(CONCATENATE("[",E310),SEARCH("-",E310)),"")</x:f>
      </x:c>
      <x:c r="G310" s="69" t="str">
        <x:f>IFERROR(MID(CONCATENATE(E310,"]"),SEARCH("-",E310)+1,32),"")</x:f>
      </x:c>
      <x:c r="H310" s="71" t="str">
        <x:f>IF(OR(E310="",E310="В"),"",IF(OR(E310=$B$42,E310=$B$43,E310=$B$44,E310=$B$45,E310=$B$46),INDEX($E$42:$E$46,MATCH(E310,$B$42:$B$46,0)),IFERROR(IF(ISNUMBER(SEARCH(":",F310)),IF(AND(OR((LEN(F310)-1)=4,(LEN(F310)-1)=5),MID(F310,1+(LEN(F310)-1)-2,1)=":",ISNUMBER(VALUE(MID(F310,2,1))),IF((LEN(F310)-1)=5,ISNUMBER(VALUE(MID(F310,3,1))),TRUE),ISNUMBER(VALUE(MID(F310,1+(LEN(F310)-1)-1,1))),ISNUMBER(VALUE(MID(F310,1+(LEN(F310)-1),1))),VALUE(MID(F310,2,(LEN(F310)-1)-3))&lt;24,VALUE(MID(F310,1+(LEN(F310)-1)-1,2))&lt;60),VALUE(MID(F310,2,(LEN(F310)-1)-3))/24+VALUE(MID(F310,1+(LEN(F310)-1)-1,2))/1440,-1),IF(AND((LEN(F310)-1)&gt;=1,(LEN(F310)-1)&lt;=2,ISNUMBER(VALUE(MID(F310,2,1))),IF((LEN(F310)-1)=2,ISNUMBER(VALUE(MID(F310,3,1))),TRUE),VALUE(MID(F310,2,(LEN(F310)-1)))&lt;24),VALUE(MID(F310,2,(LEN(F310)-1)))/24,-1)),-1)))</x:f>
      </x:c>
      <x:c r="I310" s="71" t="str">
        <x:f>IF(OR(E310="",E310="В"),"",IF(OR(E310=$B$42,E310=$B$43,E310=$B$44,E310=$B$45,E310=$B$46),INDEX($F$42:$F$46,MATCH(E310,$B$42:$B$46,0)),IFERROR(IF(ISNUMBER(SEARCH(":",G310)),IF(AND(OR((LEN(G310)-1)=4,(LEN(G310)-1)=5),MID(G310,0+(LEN(G310)-1)-2,1)=":",ISNUMBER(VALUE(MID(G310,1,1))),IF((LEN(G310)-1)=5,ISNUMBER(VALUE(MID(G310,2,1))),TRUE),ISNUMBER(VALUE(MID(G310,0+(LEN(G310)-1)-1,1))),ISNUMBER(VALUE(MID(G310,0+(LEN(G310)-1),1))),VALUE(MID(G310,1,(LEN(G310)-1)-3))&lt;24,VALUE(MID(G310,0+(LEN(G310)-1)-1,2))&lt;60),VALUE(MID(G310,1,(LEN(G310)-1)-3))/24+VALUE(MID(G310,0+(LEN(G310)-1)-1,2))/1440,-1),IF(AND((LEN(G310)-1)&gt;=1,(LEN(G310)-1)&lt;=2,ISNUMBER(VALUE(MID(G310,1,1))),IF((LEN(G310)-1)=2,ISNUMBER(VALUE(MID(G310,2,1))),TRUE),VALUE(MID(G310,1,(LEN(G310)-1)))&lt;24),VALUE(MID(G310,1,(LEN(G310)-1)))/24,-1)),-1)))</x:f>
      </x:c>
      <x:c r="J310" s="72" t="n">
        <x:f>IF(OR(E310="",E310="В"),0,IF(OR(E310=$B$42,E310=$B$43,E310=$B$44,E310=$B$45,E310=$B$46),INDEX($G$42:$G$46,MATCH(E310,$B$42:$B$46,0)),$D$7))</x:f>
        <x:v>0</x:v>
      </x:c>
      <x:c r="K310" s="73" t="n">
        <x:f>IF(OR(L310="",L310="Выходной"),0,IF(L310="Готово",ROUND(24*MOD(I310-H310,1)-J310/60,10),"Проверить"))</x:f>
        <x:v>0</x:v>
      </x:c>
      <x:c r="L310" s="74" t="str">
        <x:f>IF(E310="","",IF(C310="","Нет дня",IF(E310="В","Выходной",IF(LEN(TRIM($B$26))=0,"Нет имени",IF(COUNTIFS($B$10:$B$33,$B$26)&gt;1,"Повтор имени",IF(OR(E310=$B$42,E310=$B$43,E310=$B$44,E310=$B$45,E310=$B$46),IF(INDEX($I$42:$I$46,MATCH(E310,$B$42:$B$46,0))="Готово","Готово","Проверьте смену"),IF(OR(IFERROR(SEARCH("-",E310),0)=0,IFERROR(SEARCH("-",E310,SEARCH("-",E310)+1),0)&gt;0),"Нет кода",IF(OR(H310&lt;0,I310&lt;0),"Неверное время",IF(H310=I310,"Начало равно концу",IF(NOT(ISNUMBER($D$7)),"Проверьте перерыв",IF(OR($D$7&lt;0,$D$7&lt;&gt;INT($D$7)),"Проверьте перерыв",IF($D$7&gt;=ROUND(MOD(I310-H310,1)*1440,8),"Перерыв не меньше смены","Готово"))))))))))))</x:f>
      </x:c>
      <x:c r="M310" s="3"/>
      <x:c r="N310" s="3"/>
      <x:c r="O310" s="3"/>
      <x:c r="P310" s="3"/>
      <x:c r="Q310" s="3"/>
      <x:c r="R310" s="3"/>
      <x:c r="S310" s="3"/>
      <x:c r="T310" s="3"/>
      <x:c r="U310" s="3"/>
      <x:c r="V310" s="3"/>
      <x:c r="W310" s="3"/>
      <x:c r="X310" s="3"/>
      <x:c r="Y310" s="3"/>
      <x:c r="Z310" s="3"/>
      <x:c r="AA310" s="3"/>
      <x:c r="AB310" s="3"/>
      <x:c r="AC310" s="3"/>
      <x:c r="AD310" s="3"/>
      <x:c r="AE310" s="3"/>
      <x:c r="AF310" s="3"/>
      <x:c r="AG310" s="3"/>
      <x:c r="AH310" s="3"/>
      <x:c r="AI310" s="3"/>
      <x:c r="AJ310" s="3"/>
      <x:c r="AK310" s="3"/>
    </x:row>
    <x:row r="311" ht="30" customHeight="1">
      <x:c r="A311" s="3"/>
      <x:c r="B311" s="69" t="str">
        <x:f>IF($B$26="","",$B$26)</x:f>
      </x:c>
      <x:c r="C311" s="70" t="n">
        <x:f>IF(K$8="","",K$8)</x:f>
        <x:v>46334</x:v>
      </x:c>
      <x:c r="D311" s="69" t="str">
        <x:f>IF(K26="","",K26)</x:f>
      </x:c>
      <x:c r="E311" s="69" t="str">
        <x:f>IFERROR(UPPER(CONCATENATE("",SUBSTITUTE(CONCATENATE("",SUBSTITUTE(CONCATENATE("",SUBSTITUTE(TRIM(CONCATENATE("",D311))," ","")),"–","-")),"—","-"))),CONCATENATE("",D311))</x:f>
      </x:c>
      <x:c r="F311" s="69" t="str">
        <x:f>IFERROR(LEFT(CONCATENATE("[",E311),SEARCH("-",E311)),"")</x:f>
      </x:c>
      <x:c r="G311" s="69" t="str">
        <x:f>IFERROR(MID(CONCATENATE(E311,"]"),SEARCH("-",E311)+1,32),"")</x:f>
      </x:c>
      <x:c r="H311" s="71" t="str">
        <x:f>IF(OR(E311="",E311="В"),"",IF(OR(E311=$B$42,E311=$B$43,E311=$B$44,E311=$B$45,E311=$B$46),INDEX($E$42:$E$46,MATCH(E311,$B$42:$B$46,0)),IFERROR(IF(ISNUMBER(SEARCH(":",F311)),IF(AND(OR((LEN(F311)-1)=4,(LEN(F311)-1)=5),MID(F311,1+(LEN(F311)-1)-2,1)=":",ISNUMBER(VALUE(MID(F311,2,1))),IF((LEN(F311)-1)=5,ISNUMBER(VALUE(MID(F311,3,1))),TRUE),ISNUMBER(VALUE(MID(F311,1+(LEN(F311)-1)-1,1))),ISNUMBER(VALUE(MID(F311,1+(LEN(F311)-1),1))),VALUE(MID(F311,2,(LEN(F311)-1)-3))&lt;24,VALUE(MID(F311,1+(LEN(F311)-1)-1,2))&lt;60),VALUE(MID(F311,2,(LEN(F311)-1)-3))/24+VALUE(MID(F311,1+(LEN(F311)-1)-1,2))/1440,-1),IF(AND((LEN(F311)-1)&gt;=1,(LEN(F311)-1)&lt;=2,ISNUMBER(VALUE(MID(F311,2,1))),IF((LEN(F311)-1)=2,ISNUMBER(VALUE(MID(F311,3,1))),TRUE),VALUE(MID(F311,2,(LEN(F311)-1)))&lt;24),VALUE(MID(F311,2,(LEN(F311)-1)))/24,-1)),-1)))</x:f>
      </x:c>
      <x:c r="I311" s="71" t="str">
        <x:f>IF(OR(E311="",E311="В"),"",IF(OR(E311=$B$42,E311=$B$43,E311=$B$44,E311=$B$45,E311=$B$46),INDEX($F$42:$F$46,MATCH(E311,$B$42:$B$46,0)),IFERROR(IF(ISNUMBER(SEARCH(":",G311)),IF(AND(OR((LEN(G311)-1)=4,(LEN(G311)-1)=5),MID(G311,0+(LEN(G311)-1)-2,1)=":",ISNUMBER(VALUE(MID(G311,1,1))),IF((LEN(G311)-1)=5,ISNUMBER(VALUE(MID(G311,2,1))),TRUE),ISNUMBER(VALUE(MID(G311,0+(LEN(G311)-1)-1,1))),ISNUMBER(VALUE(MID(G311,0+(LEN(G311)-1),1))),VALUE(MID(G311,1,(LEN(G311)-1)-3))&lt;24,VALUE(MID(G311,0+(LEN(G311)-1)-1,2))&lt;60),VALUE(MID(G311,1,(LEN(G311)-1)-3))/24+VALUE(MID(G311,0+(LEN(G311)-1)-1,2))/1440,-1),IF(AND((LEN(G311)-1)&gt;=1,(LEN(G311)-1)&lt;=2,ISNUMBER(VALUE(MID(G311,1,1))),IF((LEN(G311)-1)=2,ISNUMBER(VALUE(MID(G311,2,1))),TRUE),VALUE(MID(G311,1,(LEN(G311)-1)))&lt;24),VALUE(MID(G311,1,(LEN(G311)-1)))/24,-1)),-1)))</x:f>
      </x:c>
      <x:c r="J311" s="72" t="n">
        <x:f>IF(OR(E311="",E311="В"),0,IF(OR(E311=$B$42,E311=$B$43,E311=$B$44,E311=$B$45,E311=$B$46),INDEX($G$42:$G$46,MATCH(E311,$B$42:$B$46,0)),$D$7))</x:f>
        <x:v>0</x:v>
      </x:c>
      <x:c r="K311" s="73" t="n">
        <x:f>IF(OR(L311="",L311="Выходной"),0,IF(L311="Готово",ROUND(24*MOD(I311-H311,1)-J311/60,10),"Проверить"))</x:f>
        <x:v>0</x:v>
      </x:c>
      <x:c r="L311" s="74" t="str">
        <x:f>IF(E311="","",IF(C311="","Нет дня",IF(E311="В","Выходной",IF(LEN(TRIM($B$26))=0,"Нет имени",IF(COUNTIFS($B$10:$B$33,$B$26)&gt;1,"Повтор имени",IF(OR(E311=$B$42,E311=$B$43,E311=$B$44,E311=$B$45,E311=$B$46),IF(INDEX($I$42:$I$46,MATCH(E311,$B$42:$B$46,0))="Готово","Готово","Проверьте смену"),IF(OR(IFERROR(SEARCH("-",E311),0)=0,IFERROR(SEARCH("-",E311,SEARCH("-",E311)+1),0)&gt;0),"Нет кода",IF(OR(H311&lt;0,I311&lt;0),"Неверное время",IF(H311=I311,"Начало равно концу",IF(NOT(ISNUMBER($D$7)),"Проверьте перерыв",IF(OR($D$7&lt;0,$D$7&lt;&gt;INT($D$7)),"Проверьте перерыв",IF($D$7&gt;=ROUND(MOD(I311-H311,1)*1440,8),"Перерыв не меньше смены","Готово"))))))))))))</x:f>
      </x:c>
      <x:c r="M311" s="3"/>
      <x:c r="N311" s="3"/>
      <x:c r="O311" s="3"/>
      <x:c r="P311" s="3"/>
      <x:c r="Q311" s="3"/>
      <x:c r="R311" s="3"/>
      <x:c r="S311" s="3"/>
      <x:c r="T311" s="3"/>
      <x:c r="U311" s="3"/>
      <x:c r="V311" s="3"/>
      <x:c r="W311" s="3"/>
      <x:c r="X311" s="3"/>
      <x:c r="Y311" s="3"/>
      <x:c r="Z311" s="3"/>
      <x:c r="AA311" s="3"/>
      <x:c r="AB311" s="3"/>
      <x:c r="AC311" s="3"/>
      <x:c r="AD311" s="3"/>
      <x:c r="AE311" s="3"/>
      <x:c r="AF311" s="3"/>
      <x:c r="AG311" s="3"/>
      <x:c r="AH311" s="3"/>
      <x:c r="AI311" s="3"/>
      <x:c r="AJ311" s="3"/>
      <x:c r="AK311" s="3"/>
    </x:row>
    <x:row r="312" ht="30" customHeight="1">
      <x:c r="A312" s="3"/>
      <x:c r="B312" s="69" t="str">
        <x:f>IF($B$26="","",$B$26)</x:f>
      </x:c>
      <x:c r="C312" s="70" t="n">
        <x:f>IF(L$8="","",L$8)</x:f>
        <x:v>46335</x:v>
      </x:c>
      <x:c r="D312" s="69" t="str">
        <x:f>IF(L26="","",L26)</x:f>
      </x:c>
      <x:c r="E312" s="69" t="str">
        <x:f>IFERROR(UPPER(CONCATENATE("",SUBSTITUTE(CONCATENATE("",SUBSTITUTE(CONCATENATE("",SUBSTITUTE(TRIM(CONCATENATE("",D312))," ","")),"–","-")),"—","-"))),CONCATENATE("",D312))</x:f>
      </x:c>
      <x:c r="F312" s="69" t="str">
        <x:f>IFERROR(LEFT(CONCATENATE("[",E312),SEARCH("-",E312)),"")</x:f>
      </x:c>
      <x:c r="G312" s="69" t="str">
        <x:f>IFERROR(MID(CONCATENATE(E312,"]"),SEARCH("-",E312)+1,32),"")</x:f>
      </x:c>
      <x:c r="H312" s="71" t="str">
        <x:f>IF(OR(E312="",E312="В"),"",IF(OR(E312=$B$42,E312=$B$43,E312=$B$44,E312=$B$45,E312=$B$46),INDEX($E$42:$E$46,MATCH(E312,$B$42:$B$46,0)),IFERROR(IF(ISNUMBER(SEARCH(":",F312)),IF(AND(OR((LEN(F312)-1)=4,(LEN(F312)-1)=5),MID(F312,1+(LEN(F312)-1)-2,1)=":",ISNUMBER(VALUE(MID(F312,2,1))),IF((LEN(F312)-1)=5,ISNUMBER(VALUE(MID(F312,3,1))),TRUE),ISNUMBER(VALUE(MID(F312,1+(LEN(F312)-1)-1,1))),ISNUMBER(VALUE(MID(F312,1+(LEN(F312)-1),1))),VALUE(MID(F312,2,(LEN(F312)-1)-3))&lt;24,VALUE(MID(F312,1+(LEN(F312)-1)-1,2))&lt;60),VALUE(MID(F312,2,(LEN(F312)-1)-3))/24+VALUE(MID(F312,1+(LEN(F312)-1)-1,2))/1440,-1),IF(AND((LEN(F312)-1)&gt;=1,(LEN(F312)-1)&lt;=2,ISNUMBER(VALUE(MID(F312,2,1))),IF((LEN(F312)-1)=2,ISNUMBER(VALUE(MID(F312,3,1))),TRUE),VALUE(MID(F312,2,(LEN(F312)-1)))&lt;24),VALUE(MID(F312,2,(LEN(F312)-1)))/24,-1)),-1)))</x:f>
      </x:c>
      <x:c r="I312" s="71" t="str">
        <x:f>IF(OR(E312="",E312="В"),"",IF(OR(E312=$B$42,E312=$B$43,E312=$B$44,E312=$B$45,E312=$B$46),INDEX($F$42:$F$46,MATCH(E312,$B$42:$B$46,0)),IFERROR(IF(ISNUMBER(SEARCH(":",G312)),IF(AND(OR((LEN(G312)-1)=4,(LEN(G312)-1)=5),MID(G312,0+(LEN(G312)-1)-2,1)=":",ISNUMBER(VALUE(MID(G312,1,1))),IF((LEN(G312)-1)=5,ISNUMBER(VALUE(MID(G312,2,1))),TRUE),ISNUMBER(VALUE(MID(G312,0+(LEN(G312)-1)-1,1))),ISNUMBER(VALUE(MID(G312,0+(LEN(G312)-1),1))),VALUE(MID(G312,1,(LEN(G312)-1)-3))&lt;24,VALUE(MID(G312,0+(LEN(G312)-1)-1,2))&lt;60),VALUE(MID(G312,1,(LEN(G312)-1)-3))/24+VALUE(MID(G312,0+(LEN(G312)-1)-1,2))/1440,-1),IF(AND((LEN(G312)-1)&gt;=1,(LEN(G312)-1)&lt;=2,ISNUMBER(VALUE(MID(G312,1,1))),IF((LEN(G312)-1)=2,ISNUMBER(VALUE(MID(G312,2,1))),TRUE),VALUE(MID(G312,1,(LEN(G312)-1)))&lt;24),VALUE(MID(G312,1,(LEN(G312)-1)))/24,-1)),-1)))</x:f>
      </x:c>
      <x:c r="J312" s="72" t="n">
        <x:f>IF(OR(E312="",E312="В"),0,IF(OR(E312=$B$42,E312=$B$43,E312=$B$44,E312=$B$45,E312=$B$46),INDEX($G$42:$G$46,MATCH(E312,$B$42:$B$46,0)),$D$7))</x:f>
        <x:v>0</x:v>
      </x:c>
      <x:c r="K312" s="73" t="n">
        <x:f>IF(OR(L312="",L312="Выходной"),0,IF(L312="Готово",ROUND(24*MOD(I312-H312,1)-J312/60,10),"Проверить"))</x:f>
        <x:v>0</x:v>
      </x:c>
      <x:c r="L312" s="74" t="str">
        <x:f>IF(E312="","",IF(C312="","Нет дня",IF(E312="В","Выходной",IF(LEN(TRIM($B$26))=0,"Нет имени",IF(COUNTIFS($B$10:$B$33,$B$26)&gt;1,"Повтор имени",IF(OR(E312=$B$42,E312=$B$43,E312=$B$44,E312=$B$45,E312=$B$46),IF(INDEX($I$42:$I$46,MATCH(E312,$B$42:$B$46,0))="Готово","Готово","Проверьте смену"),IF(OR(IFERROR(SEARCH("-",E312),0)=0,IFERROR(SEARCH("-",E312,SEARCH("-",E312)+1),0)&gt;0),"Нет кода",IF(OR(H312&lt;0,I312&lt;0),"Неверное время",IF(H312=I312,"Начало равно концу",IF(NOT(ISNUMBER($D$7)),"Проверьте перерыв",IF(OR($D$7&lt;0,$D$7&lt;&gt;INT($D$7)),"Проверьте перерыв",IF($D$7&gt;=ROUND(MOD(I312-H312,1)*1440,8),"Перерыв не меньше смены","Готово"))))))))))))</x:f>
      </x:c>
      <x:c r="M312" s="3"/>
      <x:c r="N312" s="3"/>
      <x:c r="O312" s="3"/>
      <x:c r="P312" s="3"/>
      <x:c r="Q312" s="3"/>
      <x:c r="R312" s="3"/>
      <x:c r="S312" s="3"/>
      <x:c r="T312" s="3"/>
      <x:c r="U312" s="3"/>
      <x:c r="V312" s="3"/>
      <x:c r="W312" s="3"/>
      <x:c r="X312" s="3"/>
      <x:c r="Y312" s="3"/>
      <x:c r="Z312" s="3"/>
      <x:c r="AA312" s="3"/>
      <x:c r="AB312" s="3"/>
      <x:c r="AC312" s="3"/>
      <x:c r="AD312" s="3"/>
      <x:c r="AE312" s="3"/>
      <x:c r="AF312" s="3"/>
      <x:c r="AG312" s="3"/>
      <x:c r="AH312" s="3"/>
      <x:c r="AI312" s="3"/>
      <x:c r="AJ312" s="3"/>
      <x:c r="AK312" s="3"/>
    </x:row>
    <x:row r="313" ht="30" customHeight="1">
      <x:c r="A313" s="3"/>
      <x:c r="B313" s="69" t="str">
        <x:f>IF($B$26="","",$B$26)</x:f>
      </x:c>
      <x:c r="C313" s="70" t="n">
        <x:f>IF(M$8="","",M$8)</x:f>
        <x:v>46336</x:v>
      </x:c>
      <x:c r="D313" s="69" t="str">
        <x:f>IF(M26="","",M26)</x:f>
      </x:c>
      <x:c r="E313" s="69" t="str">
        <x:f>IFERROR(UPPER(CONCATENATE("",SUBSTITUTE(CONCATENATE("",SUBSTITUTE(CONCATENATE("",SUBSTITUTE(TRIM(CONCATENATE("",D313))," ","")),"–","-")),"—","-"))),CONCATENATE("",D313))</x:f>
      </x:c>
      <x:c r="F313" s="69" t="str">
        <x:f>IFERROR(LEFT(CONCATENATE("[",E313),SEARCH("-",E313)),"")</x:f>
      </x:c>
      <x:c r="G313" s="69" t="str">
        <x:f>IFERROR(MID(CONCATENATE(E313,"]"),SEARCH("-",E313)+1,32),"")</x:f>
      </x:c>
      <x:c r="H313" s="71" t="str">
        <x:f>IF(OR(E313="",E313="В"),"",IF(OR(E313=$B$42,E313=$B$43,E313=$B$44,E313=$B$45,E313=$B$46),INDEX($E$42:$E$46,MATCH(E313,$B$42:$B$46,0)),IFERROR(IF(ISNUMBER(SEARCH(":",F313)),IF(AND(OR((LEN(F313)-1)=4,(LEN(F313)-1)=5),MID(F313,1+(LEN(F313)-1)-2,1)=":",ISNUMBER(VALUE(MID(F313,2,1))),IF((LEN(F313)-1)=5,ISNUMBER(VALUE(MID(F313,3,1))),TRUE),ISNUMBER(VALUE(MID(F313,1+(LEN(F313)-1)-1,1))),ISNUMBER(VALUE(MID(F313,1+(LEN(F313)-1),1))),VALUE(MID(F313,2,(LEN(F313)-1)-3))&lt;24,VALUE(MID(F313,1+(LEN(F313)-1)-1,2))&lt;60),VALUE(MID(F313,2,(LEN(F313)-1)-3))/24+VALUE(MID(F313,1+(LEN(F313)-1)-1,2))/1440,-1),IF(AND((LEN(F313)-1)&gt;=1,(LEN(F313)-1)&lt;=2,ISNUMBER(VALUE(MID(F313,2,1))),IF((LEN(F313)-1)=2,ISNUMBER(VALUE(MID(F313,3,1))),TRUE),VALUE(MID(F313,2,(LEN(F313)-1)))&lt;24),VALUE(MID(F313,2,(LEN(F313)-1)))/24,-1)),-1)))</x:f>
      </x:c>
      <x:c r="I313" s="71" t="str">
        <x:f>IF(OR(E313="",E313="В"),"",IF(OR(E313=$B$42,E313=$B$43,E313=$B$44,E313=$B$45,E313=$B$46),INDEX($F$42:$F$46,MATCH(E313,$B$42:$B$46,0)),IFERROR(IF(ISNUMBER(SEARCH(":",G313)),IF(AND(OR((LEN(G313)-1)=4,(LEN(G313)-1)=5),MID(G313,0+(LEN(G313)-1)-2,1)=":",ISNUMBER(VALUE(MID(G313,1,1))),IF((LEN(G313)-1)=5,ISNUMBER(VALUE(MID(G313,2,1))),TRUE),ISNUMBER(VALUE(MID(G313,0+(LEN(G313)-1)-1,1))),ISNUMBER(VALUE(MID(G313,0+(LEN(G313)-1),1))),VALUE(MID(G313,1,(LEN(G313)-1)-3))&lt;24,VALUE(MID(G313,0+(LEN(G313)-1)-1,2))&lt;60),VALUE(MID(G313,1,(LEN(G313)-1)-3))/24+VALUE(MID(G313,0+(LEN(G313)-1)-1,2))/1440,-1),IF(AND((LEN(G313)-1)&gt;=1,(LEN(G313)-1)&lt;=2,ISNUMBER(VALUE(MID(G313,1,1))),IF((LEN(G313)-1)=2,ISNUMBER(VALUE(MID(G313,2,1))),TRUE),VALUE(MID(G313,1,(LEN(G313)-1)))&lt;24),VALUE(MID(G313,1,(LEN(G313)-1)))/24,-1)),-1)))</x:f>
      </x:c>
      <x:c r="J313" s="72" t="n">
        <x:f>IF(OR(E313="",E313="В"),0,IF(OR(E313=$B$42,E313=$B$43,E313=$B$44,E313=$B$45,E313=$B$46),INDEX($G$42:$G$46,MATCH(E313,$B$42:$B$46,0)),$D$7))</x:f>
        <x:v>0</x:v>
      </x:c>
      <x:c r="K313" s="73" t="n">
        <x:f>IF(OR(L313="",L313="Выходной"),0,IF(L313="Готово",ROUND(24*MOD(I313-H313,1)-J313/60,10),"Проверить"))</x:f>
        <x:v>0</x:v>
      </x:c>
      <x:c r="L313" s="74" t="str">
        <x:f>IF(E313="","",IF(C313="","Нет дня",IF(E313="В","Выходной",IF(LEN(TRIM($B$26))=0,"Нет имени",IF(COUNTIFS($B$10:$B$33,$B$26)&gt;1,"Повтор имени",IF(OR(E313=$B$42,E313=$B$43,E313=$B$44,E313=$B$45,E313=$B$46),IF(INDEX($I$42:$I$46,MATCH(E313,$B$42:$B$46,0))="Готово","Готово","Проверьте смену"),IF(OR(IFERROR(SEARCH("-",E313),0)=0,IFERROR(SEARCH("-",E313,SEARCH("-",E313)+1),0)&gt;0),"Нет кода",IF(OR(H313&lt;0,I313&lt;0),"Неверное время",IF(H313=I313,"Начало равно концу",IF(NOT(ISNUMBER($D$7)),"Проверьте перерыв",IF(OR($D$7&lt;0,$D$7&lt;&gt;INT($D$7)),"Проверьте перерыв",IF($D$7&gt;=ROUND(MOD(I313-H313,1)*1440,8),"Перерыв не меньше смены","Готово"))))))))))))</x:f>
      </x:c>
      <x:c r="M313" s="3"/>
      <x:c r="N313" s="3"/>
      <x:c r="O313" s="3"/>
      <x:c r="P313" s="3"/>
      <x:c r="Q313" s="3"/>
      <x:c r="R313" s="3"/>
      <x:c r="S313" s="3"/>
      <x:c r="T313" s="3"/>
      <x:c r="U313" s="3"/>
      <x:c r="V313" s="3"/>
      <x:c r="W313" s="3"/>
      <x:c r="X313" s="3"/>
      <x:c r="Y313" s="3"/>
      <x:c r="Z313" s="3"/>
      <x:c r="AA313" s="3"/>
      <x:c r="AB313" s="3"/>
      <x:c r="AC313" s="3"/>
      <x:c r="AD313" s="3"/>
      <x:c r="AE313" s="3"/>
      <x:c r="AF313" s="3"/>
      <x:c r="AG313" s="3"/>
      <x:c r="AH313" s="3"/>
      <x:c r="AI313" s="3"/>
      <x:c r="AJ313" s="3"/>
      <x:c r="AK313" s="3"/>
    </x:row>
    <x:row r="314" ht="30" customHeight="1">
      <x:c r="A314" s="3"/>
      <x:c r="B314" s="69" t="str">
        <x:f>IF($B$26="","",$B$26)</x:f>
      </x:c>
      <x:c r="C314" s="70" t="n">
        <x:f>IF(N$8="","",N$8)</x:f>
        <x:v>46337</x:v>
      </x:c>
      <x:c r="D314" s="69" t="str">
        <x:f>IF(N26="","",N26)</x:f>
      </x:c>
      <x:c r="E314" s="69" t="str">
        <x:f>IFERROR(UPPER(CONCATENATE("",SUBSTITUTE(CONCATENATE("",SUBSTITUTE(CONCATENATE("",SUBSTITUTE(TRIM(CONCATENATE("",D314))," ","")),"–","-")),"—","-"))),CONCATENATE("",D314))</x:f>
      </x:c>
      <x:c r="F314" s="69" t="str">
        <x:f>IFERROR(LEFT(CONCATENATE("[",E314),SEARCH("-",E314)),"")</x:f>
      </x:c>
      <x:c r="G314" s="69" t="str">
        <x:f>IFERROR(MID(CONCATENATE(E314,"]"),SEARCH("-",E314)+1,32),"")</x:f>
      </x:c>
      <x:c r="H314" s="71" t="str">
        <x:f>IF(OR(E314="",E314="В"),"",IF(OR(E314=$B$42,E314=$B$43,E314=$B$44,E314=$B$45,E314=$B$46),INDEX($E$42:$E$46,MATCH(E314,$B$42:$B$46,0)),IFERROR(IF(ISNUMBER(SEARCH(":",F314)),IF(AND(OR((LEN(F314)-1)=4,(LEN(F314)-1)=5),MID(F314,1+(LEN(F314)-1)-2,1)=":",ISNUMBER(VALUE(MID(F314,2,1))),IF((LEN(F314)-1)=5,ISNUMBER(VALUE(MID(F314,3,1))),TRUE),ISNUMBER(VALUE(MID(F314,1+(LEN(F314)-1)-1,1))),ISNUMBER(VALUE(MID(F314,1+(LEN(F314)-1),1))),VALUE(MID(F314,2,(LEN(F314)-1)-3))&lt;24,VALUE(MID(F314,1+(LEN(F314)-1)-1,2))&lt;60),VALUE(MID(F314,2,(LEN(F314)-1)-3))/24+VALUE(MID(F314,1+(LEN(F314)-1)-1,2))/1440,-1),IF(AND((LEN(F314)-1)&gt;=1,(LEN(F314)-1)&lt;=2,ISNUMBER(VALUE(MID(F314,2,1))),IF((LEN(F314)-1)=2,ISNUMBER(VALUE(MID(F314,3,1))),TRUE),VALUE(MID(F314,2,(LEN(F314)-1)))&lt;24),VALUE(MID(F314,2,(LEN(F314)-1)))/24,-1)),-1)))</x:f>
      </x:c>
      <x:c r="I314" s="71" t="str">
        <x:f>IF(OR(E314="",E314="В"),"",IF(OR(E314=$B$42,E314=$B$43,E314=$B$44,E314=$B$45,E314=$B$46),INDEX($F$42:$F$46,MATCH(E314,$B$42:$B$46,0)),IFERROR(IF(ISNUMBER(SEARCH(":",G314)),IF(AND(OR((LEN(G314)-1)=4,(LEN(G314)-1)=5),MID(G314,0+(LEN(G314)-1)-2,1)=":",ISNUMBER(VALUE(MID(G314,1,1))),IF((LEN(G314)-1)=5,ISNUMBER(VALUE(MID(G314,2,1))),TRUE),ISNUMBER(VALUE(MID(G314,0+(LEN(G314)-1)-1,1))),ISNUMBER(VALUE(MID(G314,0+(LEN(G314)-1),1))),VALUE(MID(G314,1,(LEN(G314)-1)-3))&lt;24,VALUE(MID(G314,0+(LEN(G314)-1)-1,2))&lt;60),VALUE(MID(G314,1,(LEN(G314)-1)-3))/24+VALUE(MID(G314,0+(LEN(G314)-1)-1,2))/1440,-1),IF(AND((LEN(G314)-1)&gt;=1,(LEN(G314)-1)&lt;=2,ISNUMBER(VALUE(MID(G314,1,1))),IF((LEN(G314)-1)=2,ISNUMBER(VALUE(MID(G314,2,1))),TRUE),VALUE(MID(G314,1,(LEN(G314)-1)))&lt;24),VALUE(MID(G314,1,(LEN(G314)-1)))/24,-1)),-1)))</x:f>
      </x:c>
      <x:c r="J314" s="72" t="n">
        <x:f>IF(OR(E314="",E314="В"),0,IF(OR(E314=$B$42,E314=$B$43,E314=$B$44,E314=$B$45,E314=$B$46),INDEX($G$42:$G$46,MATCH(E314,$B$42:$B$46,0)),$D$7))</x:f>
        <x:v>0</x:v>
      </x:c>
      <x:c r="K314" s="73" t="n">
        <x:f>IF(OR(L314="",L314="Выходной"),0,IF(L314="Готово",ROUND(24*MOD(I314-H314,1)-J314/60,10),"Проверить"))</x:f>
        <x:v>0</x:v>
      </x:c>
      <x:c r="L314" s="74" t="str">
        <x:f>IF(E314="","",IF(C314="","Нет дня",IF(E314="В","Выходной",IF(LEN(TRIM($B$26))=0,"Нет имени",IF(COUNTIFS($B$10:$B$33,$B$26)&gt;1,"Повтор имени",IF(OR(E314=$B$42,E314=$B$43,E314=$B$44,E314=$B$45,E314=$B$46),IF(INDEX($I$42:$I$46,MATCH(E314,$B$42:$B$46,0))="Готово","Готово","Проверьте смену"),IF(OR(IFERROR(SEARCH("-",E314),0)=0,IFERROR(SEARCH("-",E314,SEARCH("-",E314)+1),0)&gt;0),"Нет кода",IF(OR(H314&lt;0,I314&lt;0),"Неверное время",IF(H314=I314,"Начало равно концу",IF(NOT(ISNUMBER($D$7)),"Проверьте перерыв",IF(OR($D$7&lt;0,$D$7&lt;&gt;INT($D$7)),"Проверьте перерыв",IF($D$7&gt;=ROUND(MOD(I314-H314,1)*1440,8),"Перерыв не меньше смены","Готово"))))))))))))</x:f>
      </x:c>
      <x:c r="M314" s="3"/>
      <x:c r="N314" s="3"/>
      <x:c r="O314" s="3"/>
      <x:c r="P314" s="3"/>
      <x:c r="Q314" s="3"/>
      <x:c r="R314" s="3"/>
      <x:c r="S314" s="3"/>
      <x:c r="T314" s="3"/>
      <x:c r="U314" s="3"/>
      <x:c r="V314" s="3"/>
      <x:c r="W314" s="3"/>
      <x:c r="X314" s="3"/>
      <x:c r="Y314" s="3"/>
      <x:c r="Z314" s="3"/>
      <x:c r="AA314" s="3"/>
      <x:c r="AB314" s="3"/>
      <x:c r="AC314" s="3"/>
      <x:c r="AD314" s="3"/>
      <x:c r="AE314" s="3"/>
      <x:c r="AF314" s="3"/>
      <x:c r="AG314" s="3"/>
      <x:c r="AH314" s="3"/>
      <x:c r="AI314" s="3"/>
      <x:c r="AJ314" s="3"/>
      <x:c r="AK314" s="3"/>
    </x:row>
    <x:row r="315" ht="30" customHeight="1">
      <x:c r="A315" s="3"/>
      <x:c r="B315" s="69" t="str">
        <x:f>IF($B$26="","",$B$26)</x:f>
      </x:c>
      <x:c r="C315" s="70" t="n">
        <x:f>IF(O$8="","",O$8)</x:f>
        <x:v>46338</x:v>
      </x:c>
      <x:c r="D315" s="69" t="str">
        <x:f>IF(O26="","",O26)</x:f>
      </x:c>
      <x:c r="E315" s="69" t="str">
        <x:f>IFERROR(UPPER(CONCATENATE("",SUBSTITUTE(CONCATENATE("",SUBSTITUTE(CONCATENATE("",SUBSTITUTE(TRIM(CONCATENATE("",D315))," ","")),"–","-")),"—","-"))),CONCATENATE("",D315))</x:f>
      </x:c>
      <x:c r="F315" s="69" t="str">
        <x:f>IFERROR(LEFT(CONCATENATE("[",E315),SEARCH("-",E315)),"")</x:f>
      </x:c>
      <x:c r="G315" s="69" t="str">
        <x:f>IFERROR(MID(CONCATENATE(E315,"]"),SEARCH("-",E315)+1,32),"")</x:f>
      </x:c>
      <x:c r="H315" s="71" t="str">
        <x:f>IF(OR(E315="",E315="В"),"",IF(OR(E315=$B$42,E315=$B$43,E315=$B$44,E315=$B$45,E315=$B$46),INDEX($E$42:$E$46,MATCH(E315,$B$42:$B$46,0)),IFERROR(IF(ISNUMBER(SEARCH(":",F315)),IF(AND(OR((LEN(F315)-1)=4,(LEN(F315)-1)=5),MID(F315,1+(LEN(F315)-1)-2,1)=":",ISNUMBER(VALUE(MID(F315,2,1))),IF((LEN(F315)-1)=5,ISNUMBER(VALUE(MID(F315,3,1))),TRUE),ISNUMBER(VALUE(MID(F315,1+(LEN(F315)-1)-1,1))),ISNUMBER(VALUE(MID(F315,1+(LEN(F315)-1),1))),VALUE(MID(F315,2,(LEN(F315)-1)-3))&lt;24,VALUE(MID(F315,1+(LEN(F315)-1)-1,2))&lt;60),VALUE(MID(F315,2,(LEN(F315)-1)-3))/24+VALUE(MID(F315,1+(LEN(F315)-1)-1,2))/1440,-1),IF(AND((LEN(F315)-1)&gt;=1,(LEN(F315)-1)&lt;=2,ISNUMBER(VALUE(MID(F315,2,1))),IF((LEN(F315)-1)=2,ISNUMBER(VALUE(MID(F315,3,1))),TRUE),VALUE(MID(F315,2,(LEN(F315)-1)))&lt;24),VALUE(MID(F315,2,(LEN(F315)-1)))/24,-1)),-1)))</x:f>
      </x:c>
      <x:c r="I315" s="71" t="str">
        <x:f>IF(OR(E315="",E315="В"),"",IF(OR(E315=$B$42,E315=$B$43,E315=$B$44,E315=$B$45,E315=$B$46),INDEX($F$42:$F$46,MATCH(E315,$B$42:$B$46,0)),IFERROR(IF(ISNUMBER(SEARCH(":",G315)),IF(AND(OR((LEN(G315)-1)=4,(LEN(G315)-1)=5),MID(G315,0+(LEN(G315)-1)-2,1)=":",ISNUMBER(VALUE(MID(G315,1,1))),IF((LEN(G315)-1)=5,ISNUMBER(VALUE(MID(G315,2,1))),TRUE),ISNUMBER(VALUE(MID(G315,0+(LEN(G315)-1)-1,1))),ISNUMBER(VALUE(MID(G315,0+(LEN(G315)-1),1))),VALUE(MID(G315,1,(LEN(G315)-1)-3))&lt;24,VALUE(MID(G315,0+(LEN(G315)-1)-1,2))&lt;60),VALUE(MID(G315,1,(LEN(G315)-1)-3))/24+VALUE(MID(G315,0+(LEN(G315)-1)-1,2))/1440,-1),IF(AND((LEN(G315)-1)&gt;=1,(LEN(G315)-1)&lt;=2,ISNUMBER(VALUE(MID(G315,1,1))),IF((LEN(G315)-1)=2,ISNUMBER(VALUE(MID(G315,2,1))),TRUE),VALUE(MID(G315,1,(LEN(G315)-1)))&lt;24),VALUE(MID(G315,1,(LEN(G315)-1)))/24,-1)),-1)))</x:f>
      </x:c>
      <x:c r="J315" s="72" t="n">
        <x:f>IF(OR(E315="",E315="В"),0,IF(OR(E315=$B$42,E315=$B$43,E315=$B$44,E315=$B$45,E315=$B$46),INDEX($G$42:$G$46,MATCH(E315,$B$42:$B$46,0)),$D$7))</x:f>
        <x:v>0</x:v>
      </x:c>
      <x:c r="K315" s="73" t="n">
        <x:f>IF(OR(L315="",L315="Выходной"),0,IF(L315="Готово",ROUND(24*MOD(I315-H315,1)-J315/60,10),"Проверить"))</x:f>
        <x:v>0</x:v>
      </x:c>
      <x:c r="L315" s="74" t="str">
        <x:f>IF(E315="","",IF(C315="","Нет дня",IF(E315="В","Выходной",IF(LEN(TRIM($B$26))=0,"Нет имени",IF(COUNTIFS($B$10:$B$33,$B$26)&gt;1,"Повтор имени",IF(OR(E315=$B$42,E315=$B$43,E315=$B$44,E315=$B$45,E315=$B$46),IF(INDEX($I$42:$I$46,MATCH(E315,$B$42:$B$46,0))="Готово","Готово","Проверьте смену"),IF(OR(IFERROR(SEARCH("-",E315),0)=0,IFERROR(SEARCH("-",E315,SEARCH("-",E315)+1),0)&gt;0),"Нет кода",IF(OR(H315&lt;0,I315&lt;0),"Неверное время",IF(H315=I315,"Начало равно концу",IF(NOT(ISNUMBER($D$7)),"Проверьте перерыв",IF(OR($D$7&lt;0,$D$7&lt;&gt;INT($D$7)),"Проверьте перерыв",IF($D$7&gt;=ROUND(MOD(I315-H315,1)*1440,8),"Перерыв не меньше смены","Готово"))))))))))))</x:f>
      </x:c>
      <x:c r="M315" s="3"/>
      <x:c r="N315" s="3"/>
      <x:c r="O315" s="3"/>
      <x:c r="P315" s="3"/>
      <x:c r="Q315" s="3"/>
      <x:c r="R315" s="3"/>
      <x:c r="S315" s="3"/>
      <x:c r="T315" s="3"/>
      <x:c r="U315" s="3"/>
      <x:c r="V315" s="3"/>
      <x:c r="W315" s="3"/>
      <x:c r="X315" s="3"/>
      <x:c r="Y315" s="3"/>
      <x:c r="Z315" s="3"/>
      <x:c r="AA315" s="3"/>
      <x:c r="AB315" s="3"/>
      <x:c r="AC315" s="3"/>
      <x:c r="AD315" s="3"/>
      <x:c r="AE315" s="3"/>
      <x:c r="AF315" s="3"/>
      <x:c r="AG315" s="3"/>
      <x:c r="AH315" s="3"/>
      <x:c r="AI315" s="3"/>
      <x:c r="AJ315" s="3"/>
      <x:c r="AK315" s="3"/>
    </x:row>
    <x:row r="316" ht="30" customHeight="1">
      <x:c r="A316" s="3"/>
      <x:c r="B316" s="69" t="str">
        <x:f>IF($B$26="","",$B$26)</x:f>
      </x:c>
      <x:c r="C316" s="70" t="n">
        <x:f>IF(P$8="","",P$8)</x:f>
        <x:v>46339</x:v>
      </x:c>
      <x:c r="D316" s="69" t="str">
        <x:f>IF(P26="","",P26)</x:f>
      </x:c>
      <x:c r="E316" s="69" t="str">
        <x:f>IFERROR(UPPER(CONCATENATE("",SUBSTITUTE(CONCATENATE("",SUBSTITUTE(CONCATENATE("",SUBSTITUTE(TRIM(CONCATENATE("",D316))," ","")),"–","-")),"—","-"))),CONCATENATE("",D316))</x:f>
      </x:c>
      <x:c r="F316" s="69" t="str">
        <x:f>IFERROR(LEFT(CONCATENATE("[",E316),SEARCH("-",E316)),"")</x:f>
      </x:c>
      <x:c r="G316" s="69" t="str">
        <x:f>IFERROR(MID(CONCATENATE(E316,"]"),SEARCH("-",E316)+1,32),"")</x:f>
      </x:c>
      <x:c r="H316" s="71" t="str">
        <x:f>IF(OR(E316="",E316="В"),"",IF(OR(E316=$B$42,E316=$B$43,E316=$B$44,E316=$B$45,E316=$B$46),INDEX($E$42:$E$46,MATCH(E316,$B$42:$B$46,0)),IFERROR(IF(ISNUMBER(SEARCH(":",F316)),IF(AND(OR((LEN(F316)-1)=4,(LEN(F316)-1)=5),MID(F316,1+(LEN(F316)-1)-2,1)=":",ISNUMBER(VALUE(MID(F316,2,1))),IF((LEN(F316)-1)=5,ISNUMBER(VALUE(MID(F316,3,1))),TRUE),ISNUMBER(VALUE(MID(F316,1+(LEN(F316)-1)-1,1))),ISNUMBER(VALUE(MID(F316,1+(LEN(F316)-1),1))),VALUE(MID(F316,2,(LEN(F316)-1)-3))&lt;24,VALUE(MID(F316,1+(LEN(F316)-1)-1,2))&lt;60),VALUE(MID(F316,2,(LEN(F316)-1)-3))/24+VALUE(MID(F316,1+(LEN(F316)-1)-1,2))/1440,-1),IF(AND((LEN(F316)-1)&gt;=1,(LEN(F316)-1)&lt;=2,ISNUMBER(VALUE(MID(F316,2,1))),IF((LEN(F316)-1)=2,ISNUMBER(VALUE(MID(F316,3,1))),TRUE),VALUE(MID(F316,2,(LEN(F316)-1)))&lt;24),VALUE(MID(F316,2,(LEN(F316)-1)))/24,-1)),-1)))</x:f>
      </x:c>
      <x:c r="I316" s="71" t="str">
        <x:f>IF(OR(E316="",E316="В"),"",IF(OR(E316=$B$42,E316=$B$43,E316=$B$44,E316=$B$45,E316=$B$46),INDEX($F$42:$F$46,MATCH(E316,$B$42:$B$46,0)),IFERROR(IF(ISNUMBER(SEARCH(":",G316)),IF(AND(OR((LEN(G316)-1)=4,(LEN(G316)-1)=5),MID(G316,0+(LEN(G316)-1)-2,1)=":",ISNUMBER(VALUE(MID(G316,1,1))),IF((LEN(G316)-1)=5,ISNUMBER(VALUE(MID(G316,2,1))),TRUE),ISNUMBER(VALUE(MID(G316,0+(LEN(G316)-1)-1,1))),ISNUMBER(VALUE(MID(G316,0+(LEN(G316)-1),1))),VALUE(MID(G316,1,(LEN(G316)-1)-3))&lt;24,VALUE(MID(G316,0+(LEN(G316)-1)-1,2))&lt;60),VALUE(MID(G316,1,(LEN(G316)-1)-3))/24+VALUE(MID(G316,0+(LEN(G316)-1)-1,2))/1440,-1),IF(AND((LEN(G316)-1)&gt;=1,(LEN(G316)-1)&lt;=2,ISNUMBER(VALUE(MID(G316,1,1))),IF((LEN(G316)-1)=2,ISNUMBER(VALUE(MID(G316,2,1))),TRUE),VALUE(MID(G316,1,(LEN(G316)-1)))&lt;24),VALUE(MID(G316,1,(LEN(G316)-1)))/24,-1)),-1)))</x:f>
      </x:c>
      <x:c r="J316" s="72" t="n">
        <x:f>IF(OR(E316="",E316="В"),0,IF(OR(E316=$B$42,E316=$B$43,E316=$B$44,E316=$B$45,E316=$B$46),INDEX($G$42:$G$46,MATCH(E316,$B$42:$B$46,0)),$D$7))</x:f>
        <x:v>0</x:v>
      </x:c>
      <x:c r="K316" s="73" t="n">
        <x:f>IF(OR(L316="",L316="Выходной"),0,IF(L316="Готово",ROUND(24*MOD(I316-H316,1)-J316/60,10),"Проверить"))</x:f>
        <x:v>0</x:v>
      </x:c>
      <x:c r="L316" s="74" t="str">
        <x:f>IF(E316="","",IF(C316="","Нет дня",IF(E316="В","Выходной",IF(LEN(TRIM($B$26))=0,"Нет имени",IF(COUNTIFS($B$10:$B$33,$B$26)&gt;1,"Повтор имени",IF(OR(E316=$B$42,E316=$B$43,E316=$B$44,E316=$B$45,E316=$B$46),IF(INDEX($I$42:$I$46,MATCH(E316,$B$42:$B$46,0))="Готово","Готово","Проверьте смену"),IF(OR(IFERROR(SEARCH("-",E316),0)=0,IFERROR(SEARCH("-",E316,SEARCH("-",E316)+1),0)&gt;0),"Нет кода",IF(OR(H316&lt;0,I316&lt;0),"Неверное время",IF(H316=I316,"Начало равно концу",IF(NOT(ISNUMBER($D$7)),"Проверьте перерыв",IF(OR($D$7&lt;0,$D$7&lt;&gt;INT($D$7)),"Проверьте перерыв",IF($D$7&gt;=ROUND(MOD(I316-H316,1)*1440,8),"Перерыв не меньше смены","Готово"))))))))))))</x:f>
      </x:c>
      <x:c r="M316" s="3"/>
      <x:c r="N316" s="3"/>
      <x:c r="O316" s="3"/>
      <x:c r="P316" s="3"/>
      <x:c r="Q316" s="3"/>
      <x:c r="R316" s="3"/>
      <x:c r="S316" s="3"/>
      <x:c r="T316" s="3"/>
      <x:c r="U316" s="3"/>
      <x:c r="V316" s="3"/>
      <x:c r="W316" s="3"/>
      <x:c r="X316" s="3"/>
      <x:c r="Y316" s="3"/>
      <x:c r="Z316" s="3"/>
      <x:c r="AA316" s="3"/>
      <x:c r="AB316" s="3"/>
      <x:c r="AC316" s="3"/>
      <x:c r="AD316" s="3"/>
      <x:c r="AE316" s="3"/>
      <x:c r="AF316" s="3"/>
      <x:c r="AG316" s="3"/>
      <x:c r="AH316" s="3"/>
      <x:c r="AI316" s="3"/>
      <x:c r="AJ316" s="3"/>
      <x:c r="AK316" s="3"/>
    </x:row>
    <x:row r="317" ht="30" customHeight="1">
      <x:c r="A317" s="3"/>
      <x:c r="B317" s="69" t="str">
        <x:f>IF($B$26="","",$B$26)</x:f>
      </x:c>
      <x:c r="C317" s="70" t="n">
        <x:f>IF(Q$8="","",Q$8)</x:f>
        <x:v>46340</x:v>
      </x:c>
      <x:c r="D317" s="69" t="str">
        <x:f>IF(Q26="","",Q26)</x:f>
      </x:c>
      <x:c r="E317" s="69" t="str">
        <x:f>IFERROR(UPPER(CONCATENATE("",SUBSTITUTE(CONCATENATE("",SUBSTITUTE(CONCATENATE("",SUBSTITUTE(TRIM(CONCATENATE("",D317))," ","")),"–","-")),"—","-"))),CONCATENATE("",D317))</x:f>
      </x:c>
      <x:c r="F317" s="69" t="str">
        <x:f>IFERROR(LEFT(CONCATENATE("[",E317),SEARCH("-",E317)),"")</x:f>
      </x:c>
      <x:c r="G317" s="69" t="str">
        <x:f>IFERROR(MID(CONCATENATE(E317,"]"),SEARCH("-",E317)+1,32),"")</x:f>
      </x:c>
      <x:c r="H317" s="71" t="str">
        <x:f>IF(OR(E317="",E317="В"),"",IF(OR(E317=$B$42,E317=$B$43,E317=$B$44,E317=$B$45,E317=$B$46),INDEX($E$42:$E$46,MATCH(E317,$B$42:$B$46,0)),IFERROR(IF(ISNUMBER(SEARCH(":",F317)),IF(AND(OR((LEN(F317)-1)=4,(LEN(F317)-1)=5),MID(F317,1+(LEN(F317)-1)-2,1)=":",ISNUMBER(VALUE(MID(F317,2,1))),IF((LEN(F317)-1)=5,ISNUMBER(VALUE(MID(F317,3,1))),TRUE),ISNUMBER(VALUE(MID(F317,1+(LEN(F317)-1)-1,1))),ISNUMBER(VALUE(MID(F317,1+(LEN(F317)-1),1))),VALUE(MID(F317,2,(LEN(F317)-1)-3))&lt;24,VALUE(MID(F317,1+(LEN(F317)-1)-1,2))&lt;60),VALUE(MID(F317,2,(LEN(F317)-1)-3))/24+VALUE(MID(F317,1+(LEN(F317)-1)-1,2))/1440,-1),IF(AND((LEN(F317)-1)&gt;=1,(LEN(F317)-1)&lt;=2,ISNUMBER(VALUE(MID(F317,2,1))),IF((LEN(F317)-1)=2,ISNUMBER(VALUE(MID(F317,3,1))),TRUE),VALUE(MID(F317,2,(LEN(F317)-1)))&lt;24),VALUE(MID(F317,2,(LEN(F317)-1)))/24,-1)),-1)))</x:f>
      </x:c>
      <x:c r="I317" s="71" t="str">
        <x:f>IF(OR(E317="",E317="В"),"",IF(OR(E317=$B$42,E317=$B$43,E317=$B$44,E317=$B$45,E317=$B$46),INDEX($F$42:$F$46,MATCH(E317,$B$42:$B$46,0)),IFERROR(IF(ISNUMBER(SEARCH(":",G317)),IF(AND(OR((LEN(G317)-1)=4,(LEN(G317)-1)=5),MID(G317,0+(LEN(G317)-1)-2,1)=":",ISNUMBER(VALUE(MID(G317,1,1))),IF((LEN(G317)-1)=5,ISNUMBER(VALUE(MID(G317,2,1))),TRUE),ISNUMBER(VALUE(MID(G317,0+(LEN(G317)-1)-1,1))),ISNUMBER(VALUE(MID(G317,0+(LEN(G317)-1),1))),VALUE(MID(G317,1,(LEN(G317)-1)-3))&lt;24,VALUE(MID(G317,0+(LEN(G317)-1)-1,2))&lt;60),VALUE(MID(G317,1,(LEN(G317)-1)-3))/24+VALUE(MID(G317,0+(LEN(G317)-1)-1,2))/1440,-1),IF(AND((LEN(G317)-1)&gt;=1,(LEN(G317)-1)&lt;=2,ISNUMBER(VALUE(MID(G317,1,1))),IF((LEN(G317)-1)=2,ISNUMBER(VALUE(MID(G317,2,1))),TRUE),VALUE(MID(G317,1,(LEN(G317)-1)))&lt;24),VALUE(MID(G317,1,(LEN(G317)-1)))/24,-1)),-1)))</x:f>
      </x:c>
      <x:c r="J317" s="72" t="n">
        <x:f>IF(OR(E317="",E317="В"),0,IF(OR(E317=$B$42,E317=$B$43,E317=$B$44,E317=$B$45,E317=$B$46),INDEX($G$42:$G$46,MATCH(E317,$B$42:$B$46,0)),$D$7))</x:f>
        <x:v>0</x:v>
      </x:c>
      <x:c r="K317" s="73" t="n">
        <x:f>IF(OR(L317="",L317="Выходной"),0,IF(L317="Готово",ROUND(24*MOD(I317-H317,1)-J317/60,10),"Проверить"))</x:f>
        <x:v>0</x:v>
      </x:c>
      <x:c r="L317" s="74" t="str">
        <x:f>IF(E317="","",IF(C317="","Нет дня",IF(E317="В","Выходной",IF(LEN(TRIM($B$26))=0,"Нет имени",IF(COUNTIFS($B$10:$B$33,$B$26)&gt;1,"Повтор имени",IF(OR(E317=$B$42,E317=$B$43,E317=$B$44,E317=$B$45,E317=$B$46),IF(INDEX($I$42:$I$46,MATCH(E317,$B$42:$B$46,0))="Готово","Готово","Проверьте смену"),IF(OR(IFERROR(SEARCH("-",E317),0)=0,IFERROR(SEARCH("-",E317,SEARCH("-",E317)+1),0)&gt;0),"Нет кода",IF(OR(H317&lt;0,I317&lt;0),"Неверное время",IF(H317=I317,"Начало равно концу",IF(NOT(ISNUMBER($D$7)),"Проверьте перерыв",IF(OR($D$7&lt;0,$D$7&lt;&gt;INT($D$7)),"Проверьте перерыв",IF($D$7&gt;=ROUND(MOD(I317-H317,1)*1440,8),"Перерыв не меньше смены","Готово"))))))))))))</x:f>
      </x:c>
      <x:c r="M317" s="3"/>
      <x:c r="N317" s="3"/>
      <x:c r="O317" s="3"/>
      <x:c r="P317" s="3"/>
      <x:c r="Q317" s="3"/>
      <x:c r="R317" s="3"/>
      <x:c r="S317" s="3"/>
      <x:c r="T317" s="3"/>
      <x:c r="U317" s="3"/>
      <x:c r="V317" s="3"/>
      <x:c r="W317" s="3"/>
      <x:c r="X317" s="3"/>
      <x:c r="Y317" s="3"/>
      <x:c r="Z317" s="3"/>
      <x:c r="AA317" s="3"/>
      <x:c r="AB317" s="3"/>
      <x:c r="AC317" s="3"/>
      <x:c r="AD317" s="3"/>
      <x:c r="AE317" s="3"/>
      <x:c r="AF317" s="3"/>
      <x:c r="AG317" s="3"/>
      <x:c r="AH317" s="3"/>
      <x:c r="AI317" s="3"/>
      <x:c r="AJ317" s="3"/>
      <x:c r="AK317" s="3"/>
    </x:row>
    <x:row r="318" ht="30" customHeight="1">
      <x:c r="A318" s="3"/>
      <x:c r="B318" s="69" t="str">
        <x:f>IF($B$26="","",$B$26)</x:f>
      </x:c>
      <x:c r="C318" s="70" t="n">
        <x:f>IF(R$8="","",R$8)</x:f>
        <x:v>46341</x:v>
      </x:c>
      <x:c r="D318" s="69" t="str">
        <x:f>IF(R26="","",R26)</x:f>
      </x:c>
      <x:c r="E318" s="69" t="str">
        <x:f>IFERROR(UPPER(CONCATENATE("",SUBSTITUTE(CONCATENATE("",SUBSTITUTE(CONCATENATE("",SUBSTITUTE(TRIM(CONCATENATE("",D318))," ","")),"–","-")),"—","-"))),CONCATENATE("",D318))</x:f>
      </x:c>
      <x:c r="F318" s="69" t="str">
        <x:f>IFERROR(LEFT(CONCATENATE("[",E318),SEARCH("-",E318)),"")</x:f>
      </x:c>
      <x:c r="G318" s="69" t="str">
        <x:f>IFERROR(MID(CONCATENATE(E318,"]"),SEARCH("-",E318)+1,32),"")</x:f>
      </x:c>
      <x:c r="H318" s="71" t="str">
        <x:f>IF(OR(E318="",E318="В"),"",IF(OR(E318=$B$42,E318=$B$43,E318=$B$44,E318=$B$45,E318=$B$46),INDEX($E$42:$E$46,MATCH(E318,$B$42:$B$46,0)),IFERROR(IF(ISNUMBER(SEARCH(":",F318)),IF(AND(OR((LEN(F318)-1)=4,(LEN(F318)-1)=5),MID(F318,1+(LEN(F318)-1)-2,1)=":",ISNUMBER(VALUE(MID(F318,2,1))),IF((LEN(F318)-1)=5,ISNUMBER(VALUE(MID(F318,3,1))),TRUE),ISNUMBER(VALUE(MID(F318,1+(LEN(F318)-1)-1,1))),ISNUMBER(VALUE(MID(F318,1+(LEN(F318)-1),1))),VALUE(MID(F318,2,(LEN(F318)-1)-3))&lt;24,VALUE(MID(F318,1+(LEN(F318)-1)-1,2))&lt;60),VALUE(MID(F318,2,(LEN(F318)-1)-3))/24+VALUE(MID(F318,1+(LEN(F318)-1)-1,2))/1440,-1),IF(AND((LEN(F318)-1)&gt;=1,(LEN(F318)-1)&lt;=2,ISNUMBER(VALUE(MID(F318,2,1))),IF((LEN(F318)-1)=2,ISNUMBER(VALUE(MID(F318,3,1))),TRUE),VALUE(MID(F318,2,(LEN(F318)-1)))&lt;24),VALUE(MID(F318,2,(LEN(F318)-1)))/24,-1)),-1)))</x:f>
      </x:c>
      <x:c r="I318" s="71" t="str">
        <x:f>IF(OR(E318="",E318="В"),"",IF(OR(E318=$B$42,E318=$B$43,E318=$B$44,E318=$B$45,E318=$B$46),INDEX($F$42:$F$46,MATCH(E318,$B$42:$B$46,0)),IFERROR(IF(ISNUMBER(SEARCH(":",G318)),IF(AND(OR((LEN(G318)-1)=4,(LEN(G318)-1)=5),MID(G318,0+(LEN(G318)-1)-2,1)=":",ISNUMBER(VALUE(MID(G318,1,1))),IF((LEN(G318)-1)=5,ISNUMBER(VALUE(MID(G318,2,1))),TRUE),ISNUMBER(VALUE(MID(G318,0+(LEN(G318)-1)-1,1))),ISNUMBER(VALUE(MID(G318,0+(LEN(G318)-1),1))),VALUE(MID(G318,1,(LEN(G318)-1)-3))&lt;24,VALUE(MID(G318,0+(LEN(G318)-1)-1,2))&lt;60),VALUE(MID(G318,1,(LEN(G318)-1)-3))/24+VALUE(MID(G318,0+(LEN(G318)-1)-1,2))/1440,-1),IF(AND((LEN(G318)-1)&gt;=1,(LEN(G318)-1)&lt;=2,ISNUMBER(VALUE(MID(G318,1,1))),IF((LEN(G318)-1)=2,ISNUMBER(VALUE(MID(G318,2,1))),TRUE),VALUE(MID(G318,1,(LEN(G318)-1)))&lt;24),VALUE(MID(G318,1,(LEN(G318)-1)))/24,-1)),-1)))</x:f>
      </x:c>
      <x:c r="J318" s="72" t="n">
        <x:f>IF(OR(E318="",E318="В"),0,IF(OR(E318=$B$42,E318=$B$43,E318=$B$44,E318=$B$45,E318=$B$46),INDEX($G$42:$G$46,MATCH(E318,$B$42:$B$46,0)),$D$7))</x:f>
        <x:v>0</x:v>
      </x:c>
      <x:c r="K318" s="73" t="n">
        <x:f>IF(OR(L318="",L318="Выходной"),0,IF(L318="Готово",ROUND(24*MOD(I318-H318,1)-J318/60,10),"Проверить"))</x:f>
        <x:v>0</x:v>
      </x:c>
      <x:c r="L318" s="74" t="str">
        <x:f>IF(E318="","",IF(C318="","Нет дня",IF(E318="В","Выходной",IF(LEN(TRIM($B$26))=0,"Нет имени",IF(COUNTIFS($B$10:$B$33,$B$26)&gt;1,"Повтор имени",IF(OR(E318=$B$42,E318=$B$43,E318=$B$44,E318=$B$45,E318=$B$46),IF(INDEX($I$42:$I$46,MATCH(E318,$B$42:$B$46,0))="Готово","Готово","Проверьте смену"),IF(OR(IFERROR(SEARCH("-",E318),0)=0,IFERROR(SEARCH("-",E318,SEARCH("-",E318)+1),0)&gt;0),"Нет кода",IF(OR(H318&lt;0,I318&lt;0),"Неверное время",IF(H318=I318,"Начало равно концу",IF(NOT(ISNUMBER($D$7)),"Проверьте перерыв",IF(OR($D$7&lt;0,$D$7&lt;&gt;INT($D$7)),"Проверьте перерыв",IF($D$7&gt;=ROUND(MOD(I318-H318,1)*1440,8),"Перерыв не меньше смены","Готово"))))))))))))</x:f>
      </x:c>
      <x:c r="M318" s="3"/>
      <x:c r="N318" s="3"/>
      <x:c r="O318" s="3"/>
      <x:c r="P318" s="3"/>
      <x:c r="Q318" s="3"/>
      <x:c r="R318" s="3"/>
      <x:c r="S318" s="3"/>
      <x:c r="T318" s="3"/>
      <x:c r="U318" s="3"/>
      <x:c r="V318" s="3"/>
      <x:c r="W318" s="3"/>
      <x:c r="X318" s="3"/>
      <x:c r="Y318" s="3"/>
      <x:c r="Z318" s="3"/>
      <x:c r="AA318" s="3"/>
      <x:c r="AB318" s="3"/>
      <x:c r="AC318" s="3"/>
      <x:c r="AD318" s="3"/>
      <x:c r="AE318" s="3"/>
      <x:c r="AF318" s="3"/>
      <x:c r="AG318" s="3"/>
      <x:c r="AH318" s="3"/>
      <x:c r="AI318" s="3"/>
      <x:c r="AJ318" s="3"/>
      <x:c r="AK318" s="3"/>
    </x:row>
    <x:row r="319" ht="30" customHeight="1">
      <x:c r="A319" s="3"/>
      <x:c r="B319" s="69" t="str">
        <x:f>IF($B$26="","",$B$26)</x:f>
      </x:c>
      <x:c r="C319" s="70" t="n">
        <x:f>IF(S$8="","",S$8)</x:f>
        <x:v>46342</x:v>
      </x:c>
      <x:c r="D319" s="69" t="str">
        <x:f>IF(S26="","",S26)</x:f>
      </x:c>
      <x:c r="E319" s="69" t="str">
        <x:f>IFERROR(UPPER(CONCATENATE("",SUBSTITUTE(CONCATENATE("",SUBSTITUTE(CONCATENATE("",SUBSTITUTE(TRIM(CONCATENATE("",D319))," ","")),"–","-")),"—","-"))),CONCATENATE("",D319))</x:f>
      </x:c>
      <x:c r="F319" s="69" t="str">
        <x:f>IFERROR(LEFT(CONCATENATE("[",E319),SEARCH("-",E319)),"")</x:f>
      </x:c>
      <x:c r="G319" s="69" t="str">
        <x:f>IFERROR(MID(CONCATENATE(E319,"]"),SEARCH("-",E319)+1,32),"")</x:f>
      </x:c>
      <x:c r="H319" s="71" t="str">
        <x:f>IF(OR(E319="",E319="В"),"",IF(OR(E319=$B$42,E319=$B$43,E319=$B$44,E319=$B$45,E319=$B$46),INDEX($E$42:$E$46,MATCH(E319,$B$42:$B$46,0)),IFERROR(IF(ISNUMBER(SEARCH(":",F319)),IF(AND(OR((LEN(F319)-1)=4,(LEN(F319)-1)=5),MID(F319,1+(LEN(F319)-1)-2,1)=":",ISNUMBER(VALUE(MID(F319,2,1))),IF((LEN(F319)-1)=5,ISNUMBER(VALUE(MID(F319,3,1))),TRUE),ISNUMBER(VALUE(MID(F319,1+(LEN(F319)-1)-1,1))),ISNUMBER(VALUE(MID(F319,1+(LEN(F319)-1),1))),VALUE(MID(F319,2,(LEN(F319)-1)-3))&lt;24,VALUE(MID(F319,1+(LEN(F319)-1)-1,2))&lt;60),VALUE(MID(F319,2,(LEN(F319)-1)-3))/24+VALUE(MID(F319,1+(LEN(F319)-1)-1,2))/1440,-1),IF(AND((LEN(F319)-1)&gt;=1,(LEN(F319)-1)&lt;=2,ISNUMBER(VALUE(MID(F319,2,1))),IF((LEN(F319)-1)=2,ISNUMBER(VALUE(MID(F319,3,1))),TRUE),VALUE(MID(F319,2,(LEN(F319)-1)))&lt;24),VALUE(MID(F319,2,(LEN(F319)-1)))/24,-1)),-1)))</x:f>
      </x:c>
      <x:c r="I319" s="71" t="str">
        <x:f>IF(OR(E319="",E319="В"),"",IF(OR(E319=$B$42,E319=$B$43,E319=$B$44,E319=$B$45,E319=$B$46),INDEX($F$42:$F$46,MATCH(E319,$B$42:$B$46,0)),IFERROR(IF(ISNUMBER(SEARCH(":",G319)),IF(AND(OR((LEN(G319)-1)=4,(LEN(G319)-1)=5),MID(G319,0+(LEN(G319)-1)-2,1)=":",ISNUMBER(VALUE(MID(G319,1,1))),IF((LEN(G319)-1)=5,ISNUMBER(VALUE(MID(G319,2,1))),TRUE),ISNUMBER(VALUE(MID(G319,0+(LEN(G319)-1)-1,1))),ISNUMBER(VALUE(MID(G319,0+(LEN(G319)-1),1))),VALUE(MID(G319,1,(LEN(G319)-1)-3))&lt;24,VALUE(MID(G319,0+(LEN(G319)-1)-1,2))&lt;60),VALUE(MID(G319,1,(LEN(G319)-1)-3))/24+VALUE(MID(G319,0+(LEN(G319)-1)-1,2))/1440,-1),IF(AND((LEN(G319)-1)&gt;=1,(LEN(G319)-1)&lt;=2,ISNUMBER(VALUE(MID(G319,1,1))),IF((LEN(G319)-1)=2,ISNUMBER(VALUE(MID(G319,2,1))),TRUE),VALUE(MID(G319,1,(LEN(G319)-1)))&lt;24),VALUE(MID(G319,1,(LEN(G319)-1)))/24,-1)),-1)))</x:f>
      </x:c>
      <x:c r="J319" s="72" t="n">
        <x:f>IF(OR(E319="",E319="В"),0,IF(OR(E319=$B$42,E319=$B$43,E319=$B$44,E319=$B$45,E319=$B$46),INDEX($G$42:$G$46,MATCH(E319,$B$42:$B$46,0)),$D$7))</x:f>
        <x:v>0</x:v>
      </x:c>
      <x:c r="K319" s="73" t="n">
        <x:f>IF(OR(L319="",L319="Выходной"),0,IF(L319="Готово",ROUND(24*MOD(I319-H319,1)-J319/60,10),"Проверить"))</x:f>
        <x:v>0</x:v>
      </x:c>
      <x:c r="L319" s="74" t="str">
        <x:f>IF(E319="","",IF(C319="","Нет дня",IF(E319="В","Выходной",IF(LEN(TRIM($B$26))=0,"Нет имени",IF(COUNTIFS($B$10:$B$33,$B$26)&gt;1,"Повтор имени",IF(OR(E319=$B$42,E319=$B$43,E319=$B$44,E319=$B$45,E319=$B$46),IF(INDEX($I$42:$I$46,MATCH(E319,$B$42:$B$46,0))="Готово","Готово","Проверьте смену"),IF(OR(IFERROR(SEARCH("-",E319),0)=0,IFERROR(SEARCH("-",E319,SEARCH("-",E319)+1),0)&gt;0),"Нет кода",IF(OR(H319&lt;0,I319&lt;0),"Неверное время",IF(H319=I319,"Начало равно концу",IF(NOT(ISNUMBER($D$7)),"Проверьте перерыв",IF(OR($D$7&lt;0,$D$7&lt;&gt;INT($D$7)),"Проверьте перерыв",IF($D$7&gt;=ROUND(MOD(I319-H319,1)*1440,8),"Перерыв не меньше смены","Готово"))))))))))))</x:f>
      </x:c>
      <x:c r="M319" s="3"/>
      <x:c r="N319" s="3"/>
      <x:c r="O319" s="3"/>
      <x:c r="P319" s="3"/>
      <x:c r="Q319" s="3"/>
      <x:c r="R319" s="3"/>
      <x:c r="S319" s="3"/>
      <x:c r="T319" s="3"/>
      <x:c r="U319" s="3"/>
      <x:c r="V319" s="3"/>
      <x:c r="W319" s="3"/>
      <x:c r="X319" s="3"/>
      <x:c r="Y319" s="3"/>
      <x:c r="Z319" s="3"/>
      <x:c r="AA319" s="3"/>
      <x:c r="AB319" s="3"/>
      <x:c r="AC319" s="3"/>
      <x:c r="AD319" s="3"/>
      <x:c r="AE319" s="3"/>
      <x:c r="AF319" s="3"/>
      <x:c r="AG319" s="3"/>
      <x:c r="AH319" s="3"/>
      <x:c r="AI319" s="3"/>
      <x:c r="AJ319" s="3"/>
      <x:c r="AK319" s="3"/>
    </x:row>
    <x:row r="320" ht="30" customHeight="1">
      <x:c r="A320" s="3"/>
      <x:c r="B320" s="69" t="str">
        <x:f>IF($B$26="","",$B$26)</x:f>
      </x:c>
      <x:c r="C320" s="70" t="n">
        <x:f>IF(T$8="","",T$8)</x:f>
        <x:v>46343</x:v>
      </x:c>
      <x:c r="D320" s="69" t="str">
        <x:f>IF(T26="","",T26)</x:f>
      </x:c>
      <x:c r="E320" s="69" t="str">
        <x:f>IFERROR(UPPER(CONCATENATE("",SUBSTITUTE(CONCATENATE("",SUBSTITUTE(CONCATENATE("",SUBSTITUTE(TRIM(CONCATENATE("",D320))," ","")),"–","-")),"—","-"))),CONCATENATE("",D320))</x:f>
      </x:c>
      <x:c r="F320" s="69" t="str">
        <x:f>IFERROR(LEFT(CONCATENATE("[",E320),SEARCH("-",E320)),"")</x:f>
      </x:c>
      <x:c r="G320" s="69" t="str">
        <x:f>IFERROR(MID(CONCATENATE(E320,"]"),SEARCH("-",E320)+1,32),"")</x:f>
      </x:c>
      <x:c r="H320" s="71" t="str">
        <x:f>IF(OR(E320="",E320="В"),"",IF(OR(E320=$B$42,E320=$B$43,E320=$B$44,E320=$B$45,E320=$B$46),INDEX($E$42:$E$46,MATCH(E320,$B$42:$B$46,0)),IFERROR(IF(ISNUMBER(SEARCH(":",F320)),IF(AND(OR((LEN(F320)-1)=4,(LEN(F320)-1)=5),MID(F320,1+(LEN(F320)-1)-2,1)=":",ISNUMBER(VALUE(MID(F320,2,1))),IF((LEN(F320)-1)=5,ISNUMBER(VALUE(MID(F320,3,1))),TRUE),ISNUMBER(VALUE(MID(F320,1+(LEN(F320)-1)-1,1))),ISNUMBER(VALUE(MID(F320,1+(LEN(F320)-1),1))),VALUE(MID(F320,2,(LEN(F320)-1)-3))&lt;24,VALUE(MID(F320,1+(LEN(F320)-1)-1,2))&lt;60),VALUE(MID(F320,2,(LEN(F320)-1)-3))/24+VALUE(MID(F320,1+(LEN(F320)-1)-1,2))/1440,-1),IF(AND((LEN(F320)-1)&gt;=1,(LEN(F320)-1)&lt;=2,ISNUMBER(VALUE(MID(F320,2,1))),IF((LEN(F320)-1)=2,ISNUMBER(VALUE(MID(F320,3,1))),TRUE),VALUE(MID(F320,2,(LEN(F320)-1)))&lt;24),VALUE(MID(F320,2,(LEN(F320)-1)))/24,-1)),-1)))</x:f>
      </x:c>
      <x:c r="I320" s="71" t="str">
        <x:f>IF(OR(E320="",E320="В"),"",IF(OR(E320=$B$42,E320=$B$43,E320=$B$44,E320=$B$45,E320=$B$46),INDEX($F$42:$F$46,MATCH(E320,$B$42:$B$46,0)),IFERROR(IF(ISNUMBER(SEARCH(":",G320)),IF(AND(OR((LEN(G320)-1)=4,(LEN(G320)-1)=5),MID(G320,0+(LEN(G320)-1)-2,1)=":",ISNUMBER(VALUE(MID(G320,1,1))),IF((LEN(G320)-1)=5,ISNUMBER(VALUE(MID(G320,2,1))),TRUE),ISNUMBER(VALUE(MID(G320,0+(LEN(G320)-1)-1,1))),ISNUMBER(VALUE(MID(G320,0+(LEN(G320)-1),1))),VALUE(MID(G320,1,(LEN(G320)-1)-3))&lt;24,VALUE(MID(G320,0+(LEN(G320)-1)-1,2))&lt;60),VALUE(MID(G320,1,(LEN(G320)-1)-3))/24+VALUE(MID(G320,0+(LEN(G320)-1)-1,2))/1440,-1),IF(AND((LEN(G320)-1)&gt;=1,(LEN(G320)-1)&lt;=2,ISNUMBER(VALUE(MID(G320,1,1))),IF((LEN(G320)-1)=2,ISNUMBER(VALUE(MID(G320,2,1))),TRUE),VALUE(MID(G320,1,(LEN(G320)-1)))&lt;24),VALUE(MID(G320,1,(LEN(G320)-1)))/24,-1)),-1)))</x:f>
      </x:c>
      <x:c r="J320" s="72" t="n">
        <x:f>IF(OR(E320="",E320="В"),0,IF(OR(E320=$B$42,E320=$B$43,E320=$B$44,E320=$B$45,E320=$B$46),INDEX($G$42:$G$46,MATCH(E320,$B$42:$B$46,0)),$D$7))</x:f>
        <x:v>0</x:v>
      </x:c>
      <x:c r="K320" s="73" t="n">
        <x:f>IF(OR(L320="",L320="Выходной"),0,IF(L320="Готово",ROUND(24*MOD(I320-H320,1)-J320/60,10),"Проверить"))</x:f>
        <x:v>0</x:v>
      </x:c>
      <x:c r="L320" s="74" t="str">
        <x:f>IF(E320="","",IF(C320="","Нет дня",IF(E320="В","Выходной",IF(LEN(TRIM($B$26))=0,"Нет имени",IF(COUNTIFS($B$10:$B$33,$B$26)&gt;1,"Повтор имени",IF(OR(E320=$B$42,E320=$B$43,E320=$B$44,E320=$B$45,E320=$B$46),IF(INDEX($I$42:$I$46,MATCH(E320,$B$42:$B$46,0))="Готово","Готово","Проверьте смену"),IF(OR(IFERROR(SEARCH("-",E320),0)=0,IFERROR(SEARCH("-",E320,SEARCH("-",E320)+1),0)&gt;0),"Нет кода",IF(OR(H320&lt;0,I320&lt;0),"Неверное время",IF(H320=I320,"Начало равно концу",IF(NOT(ISNUMBER($D$7)),"Проверьте перерыв",IF(OR($D$7&lt;0,$D$7&lt;&gt;INT($D$7)),"Проверьте перерыв",IF($D$7&gt;=ROUND(MOD(I320-H320,1)*1440,8),"Перерыв не меньше смены","Готово"))))))))))))</x:f>
      </x:c>
      <x:c r="M320" s="3"/>
      <x:c r="N320" s="3"/>
      <x:c r="O320" s="3"/>
      <x:c r="P320" s="3"/>
      <x:c r="Q320" s="3"/>
      <x:c r="R320" s="3"/>
      <x:c r="S320" s="3"/>
      <x:c r="T320" s="3"/>
      <x:c r="U320" s="3"/>
      <x:c r="V320" s="3"/>
      <x:c r="W320" s="3"/>
      <x:c r="X320" s="3"/>
      <x:c r="Y320" s="3"/>
      <x:c r="Z320" s="3"/>
      <x:c r="AA320" s="3"/>
      <x:c r="AB320" s="3"/>
      <x:c r="AC320" s="3"/>
      <x:c r="AD320" s="3"/>
      <x:c r="AE320" s="3"/>
      <x:c r="AF320" s="3"/>
      <x:c r="AG320" s="3"/>
      <x:c r="AH320" s="3"/>
      <x:c r="AI320" s="3"/>
      <x:c r="AJ320" s="3"/>
      <x:c r="AK320" s="3"/>
    </x:row>
    <x:row r="321" ht="30" customHeight="1">
      <x:c r="A321" s="3"/>
      <x:c r="B321" s="69" t="str">
        <x:f>IF($B$26="","",$B$26)</x:f>
      </x:c>
      <x:c r="C321" s="70" t="n">
        <x:f>IF(U$8="","",U$8)</x:f>
        <x:v>46344</x:v>
      </x:c>
      <x:c r="D321" s="69" t="str">
        <x:f>IF(U26="","",U26)</x:f>
      </x:c>
      <x:c r="E321" s="69" t="str">
        <x:f>IFERROR(UPPER(CONCATENATE("",SUBSTITUTE(CONCATENATE("",SUBSTITUTE(CONCATENATE("",SUBSTITUTE(TRIM(CONCATENATE("",D321))," ","")),"–","-")),"—","-"))),CONCATENATE("",D321))</x:f>
      </x:c>
      <x:c r="F321" s="69" t="str">
        <x:f>IFERROR(LEFT(CONCATENATE("[",E321),SEARCH("-",E321)),"")</x:f>
      </x:c>
      <x:c r="G321" s="69" t="str">
        <x:f>IFERROR(MID(CONCATENATE(E321,"]"),SEARCH("-",E321)+1,32),"")</x:f>
      </x:c>
      <x:c r="H321" s="71" t="str">
        <x:f>IF(OR(E321="",E321="В"),"",IF(OR(E321=$B$42,E321=$B$43,E321=$B$44,E321=$B$45,E321=$B$46),INDEX($E$42:$E$46,MATCH(E321,$B$42:$B$46,0)),IFERROR(IF(ISNUMBER(SEARCH(":",F321)),IF(AND(OR((LEN(F321)-1)=4,(LEN(F321)-1)=5),MID(F321,1+(LEN(F321)-1)-2,1)=":",ISNUMBER(VALUE(MID(F321,2,1))),IF((LEN(F321)-1)=5,ISNUMBER(VALUE(MID(F321,3,1))),TRUE),ISNUMBER(VALUE(MID(F321,1+(LEN(F321)-1)-1,1))),ISNUMBER(VALUE(MID(F321,1+(LEN(F321)-1),1))),VALUE(MID(F321,2,(LEN(F321)-1)-3))&lt;24,VALUE(MID(F321,1+(LEN(F321)-1)-1,2))&lt;60),VALUE(MID(F321,2,(LEN(F321)-1)-3))/24+VALUE(MID(F321,1+(LEN(F321)-1)-1,2))/1440,-1),IF(AND((LEN(F321)-1)&gt;=1,(LEN(F321)-1)&lt;=2,ISNUMBER(VALUE(MID(F321,2,1))),IF((LEN(F321)-1)=2,ISNUMBER(VALUE(MID(F321,3,1))),TRUE),VALUE(MID(F321,2,(LEN(F321)-1)))&lt;24),VALUE(MID(F321,2,(LEN(F321)-1)))/24,-1)),-1)))</x:f>
      </x:c>
      <x:c r="I321" s="71" t="str">
        <x:f>IF(OR(E321="",E321="В"),"",IF(OR(E321=$B$42,E321=$B$43,E321=$B$44,E321=$B$45,E321=$B$46),INDEX($F$42:$F$46,MATCH(E321,$B$42:$B$46,0)),IFERROR(IF(ISNUMBER(SEARCH(":",G321)),IF(AND(OR((LEN(G321)-1)=4,(LEN(G321)-1)=5),MID(G321,0+(LEN(G321)-1)-2,1)=":",ISNUMBER(VALUE(MID(G321,1,1))),IF((LEN(G321)-1)=5,ISNUMBER(VALUE(MID(G321,2,1))),TRUE),ISNUMBER(VALUE(MID(G321,0+(LEN(G321)-1)-1,1))),ISNUMBER(VALUE(MID(G321,0+(LEN(G321)-1),1))),VALUE(MID(G321,1,(LEN(G321)-1)-3))&lt;24,VALUE(MID(G321,0+(LEN(G321)-1)-1,2))&lt;60),VALUE(MID(G321,1,(LEN(G321)-1)-3))/24+VALUE(MID(G321,0+(LEN(G321)-1)-1,2))/1440,-1),IF(AND((LEN(G321)-1)&gt;=1,(LEN(G321)-1)&lt;=2,ISNUMBER(VALUE(MID(G321,1,1))),IF((LEN(G321)-1)=2,ISNUMBER(VALUE(MID(G321,2,1))),TRUE),VALUE(MID(G321,1,(LEN(G321)-1)))&lt;24),VALUE(MID(G321,1,(LEN(G321)-1)))/24,-1)),-1)))</x:f>
      </x:c>
      <x:c r="J321" s="72" t="n">
        <x:f>IF(OR(E321="",E321="В"),0,IF(OR(E321=$B$42,E321=$B$43,E321=$B$44,E321=$B$45,E321=$B$46),INDEX($G$42:$G$46,MATCH(E321,$B$42:$B$46,0)),$D$7))</x:f>
        <x:v>0</x:v>
      </x:c>
      <x:c r="K321" s="73" t="n">
        <x:f>IF(OR(L321="",L321="Выходной"),0,IF(L321="Готово",ROUND(24*MOD(I321-H321,1)-J321/60,10),"Проверить"))</x:f>
        <x:v>0</x:v>
      </x:c>
      <x:c r="L321" s="74" t="str">
        <x:f>IF(E321="","",IF(C321="","Нет дня",IF(E321="В","Выходной",IF(LEN(TRIM($B$26))=0,"Нет имени",IF(COUNTIFS($B$10:$B$33,$B$26)&gt;1,"Повтор имени",IF(OR(E321=$B$42,E321=$B$43,E321=$B$44,E321=$B$45,E321=$B$46),IF(INDEX($I$42:$I$46,MATCH(E321,$B$42:$B$46,0))="Готово","Готово","Проверьте смену"),IF(OR(IFERROR(SEARCH("-",E321),0)=0,IFERROR(SEARCH("-",E321,SEARCH("-",E321)+1),0)&gt;0),"Нет кода",IF(OR(H321&lt;0,I321&lt;0),"Неверное время",IF(H321=I321,"Начало равно концу",IF(NOT(ISNUMBER($D$7)),"Проверьте перерыв",IF(OR($D$7&lt;0,$D$7&lt;&gt;INT($D$7)),"Проверьте перерыв",IF($D$7&gt;=ROUND(MOD(I321-H321,1)*1440,8),"Перерыв не меньше смены","Готово"))))))))))))</x:f>
      </x:c>
      <x:c r="M321" s="3"/>
      <x:c r="N321" s="3"/>
      <x:c r="O321" s="3"/>
      <x:c r="P321" s="3"/>
      <x:c r="Q321" s="3"/>
      <x:c r="R321" s="3"/>
      <x:c r="S321" s="3"/>
      <x:c r="T321" s="3"/>
      <x:c r="U321" s="3"/>
      <x:c r="V321" s="3"/>
      <x:c r="W321" s="3"/>
      <x:c r="X321" s="3"/>
      <x:c r="Y321" s="3"/>
      <x:c r="Z321" s="3"/>
      <x:c r="AA321" s="3"/>
      <x:c r="AB321" s="3"/>
      <x:c r="AC321" s="3"/>
      <x:c r="AD321" s="3"/>
      <x:c r="AE321" s="3"/>
      <x:c r="AF321" s="3"/>
      <x:c r="AG321" s="3"/>
      <x:c r="AH321" s="3"/>
      <x:c r="AI321" s="3"/>
      <x:c r="AJ321" s="3"/>
      <x:c r="AK321" s="3"/>
    </x:row>
    <x:row r="322" ht="30" customHeight="1">
      <x:c r="A322" s="3"/>
      <x:c r="B322" s="69" t="str">
        <x:f>IF($B$26="","",$B$26)</x:f>
      </x:c>
      <x:c r="C322" s="70" t="n">
        <x:f>IF(V$8="","",V$8)</x:f>
        <x:v>46345</x:v>
      </x:c>
      <x:c r="D322" s="69" t="str">
        <x:f>IF(V26="","",V26)</x:f>
      </x:c>
      <x:c r="E322" s="69" t="str">
        <x:f>IFERROR(UPPER(CONCATENATE("",SUBSTITUTE(CONCATENATE("",SUBSTITUTE(CONCATENATE("",SUBSTITUTE(TRIM(CONCATENATE("",D322))," ","")),"–","-")),"—","-"))),CONCATENATE("",D322))</x:f>
      </x:c>
      <x:c r="F322" s="69" t="str">
        <x:f>IFERROR(LEFT(CONCATENATE("[",E322),SEARCH("-",E322)),"")</x:f>
      </x:c>
      <x:c r="G322" s="69" t="str">
        <x:f>IFERROR(MID(CONCATENATE(E322,"]"),SEARCH("-",E322)+1,32),"")</x:f>
      </x:c>
      <x:c r="H322" s="71" t="str">
        <x:f>IF(OR(E322="",E322="В"),"",IF(OR(E322=$B$42,E322=$B$43,E322=$B$44,E322=$B$45,E322=$B$46),INDEX($E$42:$E$46,MATCH(E322,$B$42:$B$46,0)),IFERROR(IF(ISNUMBER(SEARCH(":",F322)),IF(AND(OR((LEN(F322)-1)=4,(LEN(F322)-1)=5),MID(F322,1+(LEN(F322)-1)-2,1)=":",ISNUMBER(VALUE(MID(F322,2,1))),IF((LEN(F322)-1)=5,ISNUMBER(VALUE(MID(F322,3,1))),TRUE),ISNUMBER(VALUE(MID(F322,1+(LEN(F322)-1)-1,1))),ISNUMBER(VALUE(MID(F322,1+(LEN(F322)-1),1))),VALUE(MID(F322,2,(LEN(F322)-1)-3))&lt;24,VALUE(MID(F322,1+(LEN(F322)-1)-1,2))&lt;60),VALUE(MID(F322,2,(LEN(F322)-1)-3))/24+VALUE(MID(F322,1+(LEN(F322)-1)-1,2))/1440,-1),IF(AND((LEN(F322)-1)&gt;=1,(LEN(F322)-1)&lt;=2,ISNUMBER(VALUE(MID(F322,2,1))),IF((LEN(F322)-1)=2,ISNUMBER(VALUE(MID(F322,3,1))),TRUE),VALUE(MID(F322,2,(LEN(F322)-1)))&lt;24),VALUE(MID(F322,2,(LEN(F322)-1)))/24,-1)),-1)))</x:f>
      </x:c>
      <x:c r="I322" s="71" t="str">
        <x:f>IF(OR(E322="",E322="В"),"",IF(OR(E322=$B$42,E322=$B$43,E322=$B$44,E322=$B$45,E322=$B$46),INDEX($F$42:$F$46,MATCH(E322,$B$42:$B$46,0)),IFERROR(IF(ISNUMBER(SEARCH(":",G322)),IF(AND(OR((LEN(G322)-1)=4,(LEN(G322)-1)=5),MID(G322,0+(LEN(G322)-1)-2,1)=":",ISNUMBER(VALUE(MID(G322,1,1))),IF((LEN(G322)-1)=5,ISNUMBER(VALUE(MID(G322,2,1))),TRUE),ISNUMBER(VALUE(MID(G322,0+(LEN(G322)-1)-1,1))),ISNUMBER(VALUE(MID(G322,0+(LEN(G322)-1),1))),VALUE(MID(G322,1,(LEN(G322)-1)-3))&lt;24,VALUE(MID(G322,0+(LEN(G322)-1)-1,2))&lt;60),VALUE(MID(G322,1,(LEN(G322)-1)-3))/24+VALUE(MID(G322,0+(LEN(G322)-1)-1,2))/1440,-1),IF(AND((LEN(G322)-1)&gt;=1,(LEN(G322)-1)&lt;=2,ISNUMBER(VALUE(MID(G322,1,1))),IF((LEN(G322)-1)=2,ISNUMBER(VALUE(MID(G322,2,1))),TRUE),VALUE(MID(G322,1,(LEN(G322)-1)))&lt;24),VALUE(MID(G322,1,(LEN(G322)-1)))/24,-1)),-1)))</x:f>
      </x:c>
      <x:c r="J322" s="72" t="n">
        <x:f>IF(OR(E322="",E322="В"),0,IF(OR(E322=$B$42,E322=$B$43,E322=$B$44,E322=$B$45,E322=$B$46),INDEX($G$42:$G$46,MATCH(E322,$B$42:$B$46,0)),$D$7))</x:f>
        <x:v>0</x:v>
      </x:c>
      <x:c r="K322" s="73" t="n">
        <x:f>IF(OR(L322="",L322="Выходной"),0,IF(L322="Готово",ROUND(24*MOD(I322-H322,1)-J322/60,10),"Проверить"))</x:f>
        <x:v>0</x:v>
      </x:c>
      <x:c r="L322" s="74" t="str">
        <x:f>IF(E322="","",IF(C322="","Нет дня",IF(E322="В","Выходной",IF(LEN(TRIM($B$26))=0,"Нет имени",IF(COUNTIFS($B$10:$B$33,$B$26)&gt;1,"Повтор имени",IF(OR(E322=$B$42,E322=$B$43,E322=$B$44,E322=$B$45,E322=$B$46),IF(INDEX($I$42:$I$46,MATCH(E322,$B$42:$B$46,0))="Готово","Готово","Проверьте смену"),IF(OR(IFERROR(SEARCH("-",E322),0)=0,IFERROR(SEARCH("-",E322,SEARCH("-",E322)+1),0)&gt;0),"Нет кода",IF(OR(H322&lt;0,I322&lt;0),"Неверное время",IF(H322=I322,"Начало равно концу",IF(NOT(ISNUMBER($D$7)),"Проверьте перерыв",IF(OR($D$7&lt;0,$D$7&lt;&gt;INT($D$7)),"Проверьте перерыв",IF($D$7&gt;=ROUND(MOD(I322-H322,1)*1440,8),"Перерыв не меньше смены","Готово"))))))))))))</x:f>
      </x:c>
      <x:c r="M322" s="3"/>
      <x:c r="N322" s="3"/>
      <x:c r="O322" s="3"/>
      <x:c r="P322" s="3"/>
      <x:c r="Q322" s="3"/>
      <x:c r="R322" s="3"/>
      <x:c r="S322" s="3"/>
      <x:c r="T322" s="3"/>
      <x:c r="U322" s="3"/>
      <x:c r="V322" s="3"/>
      <x:c r="W322" s="3"/>
      <x:c r="X322" s="3"/>
      <x:c r="Y322" s="3"/>
      <x:c r="Z322" s="3"/>
      <x:c r="AA322" s="3"/>
      <x:c r="AB322" s="3"/>
      <x:c r="AC322" s="3"/>
      <x:c r="AD322" s="3"/>
      <x:c r="AE322" s="3"/>
      <x:c r="AF322" s="3"/>
      <x:c r="AG322" s="3"/>
      <x:c r="AH322" s="3"/>
      <x:c r="AI322" s="3"/>
      <x:c r="AJ322" s="3"/>
      <x:c r="AK322" s="3"/>
    </x:row>
    <x:row r="323" ht="30" customHeight="1">
      <x:c r="A323" s="3"/>
      <x:c r="B323" s="69" t="str">
        <x:f>IF($B$26="","",$B$26)</x:f>
      </x:c>
      <x:c r="C323" s="70" t="n">
        <x:f>IF(W$8="","",W$8)</x:f>
        <x:v>46346</x:v>
      </x:c>
      <x:c r="D323" s="69" t="str">
        <x:f>IF(W26="","",W26)</x:f>
      </x:c>
      <x:c r="E323" s="69" t="str">
        <x:f>IFERROR(UPPER(CONCATENATE("",SUBSTITUTE(CONCATENATE("",SUBSTITUTE(CONCATENATE("",SUBSTITUTE(TRIM(CONCATENATE("",D323))," ","")),"–","-")),"—","-"))),CONCATENATE("",D323))</x:f>
      </x:c>
      <x:c r="F323" s="69" t="str">
        <x:f>IFERROR(LEFT(CONCATENATE("[",E323),SEARCH("-",E323)),"")</x:f>
      </x:c>
      <x:c r="G323" s="69" t="str">
        <x:f>IFERROR(MID(CONCATENATE(E323,"]"),SEARCH("-",E323)+1,32),"")</x:f>
      </x:c>
      <x:c r="H323" s="71" t="str">
        <x:f>IF(OR(E323="",E323="В"),"",IF(OR(E323=$B$42,E323=$B$43,E323=$B$44,E323=$B$45,E323=$B$46),INDEX($E$42:$E$46,MATCH(E323,$B$42:$B$46,0)),IFERROR(IF(ISNUMBER(SEARCH(":",F323)),IF(AND(OR((LEN(F323)-1)=4,(LEN(F323)-1)=5),MID(F323,1+(LEN(F323)-1)-2,1)=":",ISNUMBER(VALUE(MID(F323,2,1))),IF((LEN(F323)-1)=5,ISNUMBER(VALUE(MID(F323,3,1))),TRUE),ISNUMBER(VALUE(MID(F323,1+(LEN(F323)-1)-1,1))),ISNUMBER(VALUE(MID(F323,1+(LEN(F323)-1),1))),VALUE(MID(F323,2,(LEN(F323)-1)-3))&lt;24,VALUE(MID(F323,1+(LEN(F323)-1)-1,2))&lt;60),VALUE(MID(F323,2,(LEN(F323)-1)-3))/24+VALUE(MID(F323,1+(LEN(F323)-1)-1,2))/1440,-1),IF(AND((LEN(F323)-1)&gt;=1,(LEN(F323)-1)&lt;=2,ISNUMBER(VALUE(MID(F323,2,1))),IF((LEN(F323)-1)=2,ISNUMBER(VALUE(MID(F323,3,1))),TRUE),VALUE(MID(F323,2,(LEN(F323)-1)))&lt;24),VALUE(MID(F323,2,(LEN(F323)-1)))/24,-1)),-1)))</x:f>
      </x:c>
      <x:c r="I323" s="71" t="str">
        <x:f>IF(OR(E323="",E323="В"),"",IF(OR(E323=$B$42,E323=$B$43,E323=$B$44,E323=$B$45,E323=$B$46),INDEX($F$42:$F$46,MATCH(E323,$B$42:$B$46,0)),IFERROR(IF(ISNUMBER(SEARCH(":",G323)),IF(AND(OR((LEN(G323)-1)=4,(LEN(G323)-1)=5),MID(G323,0+(LEN(G323)-1)-2,1)=":",ISNUMBER(VALUE(MID(G323,1,1))),IF((LEN(G323)-1)=5,ISNUMBER(VALUE(MID(G323,2,1))),TRUE),ISNUMBER(VALUE(MID(G323,0+(LEN(G323)-1)-1,1))),ISNUMBER(VALUE(MID(G323,0+(LEN(G323)-1),1))),VALUE(MID(G323,1,(LEN(G323)-1)-3))&lt;24,VALUE(MID(G323,0+(LEN(G323)-1)-1,2))&lt;60),VALUE(MID(G323,1,(LEN(G323)-1)-3))/24+VALUE(MID(G323,0+(LEN(G323)-1)-1,2))/1440,-1),IF(AND((LEN(G323)-1)&gt;=1,(LEN(G323)-1)&lt;=2,ISNUMBER(VALUE(MID(G323,1,1))),IF((LEN(G323)-1)=2,ISNUMBER(VALUE(MID(G323,2,1))),TRUE),VALUE(MID(G323,1,(LEN(G323)-1)))&lt;24),VALUE(MID(G323,1,(LEN(G323)-1)))/24,-1)),-1)))</x:f>
      </x:c>
      <x:c r="J323" s="72" t="n">
        <x:f>IF(OR(E323="",E323="В"),0,IF(OR(E323=$B$42,E323=$B$43,E323=$B$44,E323=$B$45,E323=$B$46),INDEX($G$42:$G$46,MATCH(E323,$B$42:$B$46,0)),$D$7))</x:f>
        <x:v>0</x:v>
      </x:c>
      <x:c r="K323" s="73" t="n">
        <x:f>IF(OR(L323="",L323="Выходной"),0,IF(L323="Готово",ROUND(24*MOD(I323-H323,1)-J323/60,10),"Проверить"))</x:f>
        <x:v>0</x:v>
      </x:c>
      <x:c r="L323" s="74" t="str">
        <x:f>IF(E323="","",IF(C323="","Нет дня",IF(E323="В","Выходной",IF(LEN(TRIM($B$26))=0,"Нет имени",IF(COUNTIFS($B$10:$B$33,$B$26)&gt;1,"Повтор имени",IF(OR(E323=$B$42,E323=$B$43,E323=$B$44,E323=$B$45,E323=$B$46),IF(INDEX($I$42:$I$46,MATCH(E323,$B$42:$B$46,0))="Готово","Готово","Проверьте смену"),IF(OR(IFERROR(SEARCH("-",E323),0)=0,IFERROR(SEARCH("-",E323,SEARCH("-",E323)+1),0)&gt;0),"Нет кода",IF(OR(H323&lt;0,I323&lt;0),"Неверное время",IF(H323=I323,"Начало равно концу",IF(NOT(ISNUMBER($D$7)),"Проверьте перерыв",IF(OR($D$7&lt;0,$D$7&lt;&gt;INT($D$7)),"Проверьте перерыв",IF($D$7&gt;=ROUND(MOD(I323-H323,1)*1440,8),"Перерыв не меньше смены","Готово"))))))))))))</x:f>
      </x:c>
      <x:c r="M323" s="3"/>
      <x:c r="N323" s="3"/>
      <x:c r="O323" s="3"/>
      <x:c r="P323" s="3"/>
      <x:c r="Q323" s="3"/>
      <x:c r="R323" s="3"/>
      <x:c r="S323" s="3"/>
      <x:c r="T323" s="3"/>
      <x:c r="U323" s="3"/>
      <x:c r="V323" s="3"/>
      <x:c r="W323" s="3"/>
      <x:c r="X323" s="3"/>
      <x:c r="Y323" s="3"/>
      <x:c r="Z323" s="3"/>
      <x:c r="AA323" s="3"/>
      <x:c r="AB323" s="3"/>
      <x:c r="AC323" s="3"/>
      <x:c r="AD323" s="3"/>
      <x:c r="AE323" s="3"/>
      <x:c r="AF323" s="3"/>
      <x:c r="AG323" s="3"/>
      <x:c r="AH323" s="3"/>
      <x:c r="AI323" s="3"/>
      <x:c r="AJ323" s="3"/>
      <x:c r="AK323" s="3"/>
    </x:row>
    <x:row r="324" ht="30" customHeight="1">
      <x:c r="A324" s="3"/>
      <x:c r="B324" s="69" t="str">
        <x:f>IF($B$26="","",$B$26)</x:f>
      </x:c>
      <x:c r="C324" s="70" t="n">
        <x:f>IF(X$8="","",X$8)</x:f>
        <x:v>46347</x:v>
      </x:c>
      <x:c r="D324" s="69" t="str">
        <x:f>IF(X26="","",X26)</x:f>
      </x:c>
      <x:c r="E324" s="69" t="str">
        <x:f>IFERROR(UPPER(CONCATENATE("",SUBSTITUTE(CONCATENATE("",SUBSTITUTE(CONCATENATE("",SUBSTITUTE(TRIM(CONCATENATE("",D324))," ","")),"–","-")),"—","-"))),CONCATENATE("",D324))</x:f>
      </x:c>
      <x:c r="F324" s="69" t="str">
        <x:f>IFERROR(LEFT(CONCATENATE("[",E324),SEARCH("-",E324)),"")</x:f>
      </x:c>
      <x:c r="G324" s="69" t="str">
        <x:f>IFERROR(MID(CONCATENATE(E324,"]"),SEARCH("-",E324)+1,32),"")</x:f>
      </x:c>
      <x:c r="H324" s="71" t="str">
        <x:f>IF(OR(E324="",E324="В"),"",IF(OR(E324=$B$42,E324=$B$43,E324=$B$44,E324=$B$45,E324=$B$46),INDEX($E$42:$E$46,MATCH(E324,$B$42:$B$46,0)),IFERROR(IF(ISNUMBER(SEARCH(":",F324)),IF(AND(OR((LEN(F324)-1)=4,(LEN(F324)-1)=5),MID(F324,1+(LEN(F324)-1)-2,1)=":",ISNUMBER(VALUE(MID(F324,2,1))),IF((LEN(F324)-1)=5,ISNUMBER(VALUE(MID(F324,3,1))),TRUE),ISNUMBER(VALUE(MID(F324,1+(LEN(F324)-1)-1,1))),ISNUMBER(VALUE(MID(F324,1+(LEN(F324)-1),1))),VALUE(MID(F324,2,(LEN(F324)-1)-3))&lt;24,VALUE(MID(F324,1+(LEN(F324)-1)-1,2))&lt;60),VALUE(MID(F324,2,(LEN(F324)-1)-3))/24+VALUE(MID(F324,1+(LEN(F324)-1)-1,2))/1440,-1),IF(AND((LEN(F324)-1)&gt;=1,(LEN(F324)-1)&lt;=2,ISNUMBER(VALUE(MID(F324,2,1))),IF((LEN(F324)-1)=2,ISNUMBER(VALUE(MID(F324,3,1))),TRUE),VALUE(MID(F324,2,(LEN(F324)-1)))&lt;24),VALUE(MID(F324,2,(LEN(F324)-1)))/24,-1)),-1)))</x:f>
      </x:c>
      <x:c r="I324" s="71" t="str">
        <x:f>IF(OR(E324="",E324="В"),"",IF(OR(E324=$B$42,E324=$B$43,E324=$B$44,E324=$B$45,E324=$B$46),INDEX($F$42:$F$46,MATCH(E324,$B$42:$B$46,0)),IFERROR(IF(ISNUMBER(SEARCH(":",G324)),IF(AND(OR((LEN(G324)-1)=4,(LEN(G324)-1)=5),MID(G324,0+(LEN(G324)-1)-2,1)=":",ISNUMBER(VALUE(MID(G324,1,1))),IF((LEN(G324)-1)=5,ISNUMBER(VALUE(MID(G324,2,1))),TRUE),ISNUMBER(VALUE(MID(G324,0+(LEN(G324)-1)-1,1))),ISNUMBER(VALUE(MID(G324,0+(LEN(G324)-1),1))),VALUE(MID(G324,1,(LEN(G324)-1)-3))&lt;24,VALUE(MID(G324,0+(LEN(G324)-1)-1,2))&lt;60),VALUE(MID(G324,1,(LEN(G324)-1)-3))/24+VALUE(MID(G324,0+(LEN(G324)-1)-1,2))/1440,-1),IF(AND((LEN(G324)-1)&gt;=1,(LEN(G324)-1)&lt;=2,ISNUMBER(VALUE(MID(G324,1,1))),IF((LEN(G324)-1)=2,ISNUMBER(VALUE(MID(G324,2,1))),TRUE),VALUE(MID(G324,1,(LEN(G324)-1)))&lt;24),VALUE(MID(G324,1,(LEN(G324)-1)))/24,-1)),-1)))</x:f>
      </x:c>
      <x:c r="J324" s="72" t="n">
        <x:f>IF(OR(E324="",E324="В"),0,IF(OR(E324=$B$42,E324=$B$43,E324=$B$44,E324=$B$45,E324=$B$46),INDEX($G$42:$G$46,MATCH(E324,$B$42:$B$46,0)),$D$7))</x:f>
        <x:v>0</x:v>
      </x:c>
      <x:c r="K324" s="73" t="n">
        <x:f>IF(OR(L324="",L324="Выходной"),0,IF(L324="Готово",ROUND(24*MOD(I324-H324,1)-J324/60,10),"Проверить"))</x:f>
        <x:v>0</x:v>
      </x:c>
      <x:c r="L324" s="74" t="str">
        <x:f>IF(E324="","",IF(C324="","Нет дня",IF(E324="В","Выходной",IF(LEN(TRIM($B$26))=0,"Нет имени",IF(COUNTIFS($B$10:$B$33,$B$26)&gt;1,"Повтор имени",IF(OR(E324=$B$42,E324=$B$43,E324=$B$44,E324=$B$45,E324=$B$46),IF(INDEX($I$42:$I$46,MATCH(E324,$B$42:$B$46,0))="Готово","Готово","Проверьте смену"),IF(OR(IFERROR(SEARCH("-",E324),0)=0,IFERROR(SEARCH("-",E324,SEARCH("-",E324)+1),0)&gt;0),"Нет кода",IF(OR(H324&lt;0,I324&lt;0),"Неверное время",IF(H324=I324,"Начало равно концу",IF(NOT(ISNUMBER($D$7)),"Проверьте перерыв",IF(OR($D$7&lt;0,$D$7&lt;&gt;INT($D$7)),"Проверьте перерыв",IF($D$7&gt;=ROUND(MOD(I324-H324,1)*1440,8),"Перерыв не меньше смены","Готово"))))))))))))</x:f>
      </x:c>
      <x:c r="M324" s="3"/>
      <x:c r="N324" s="3"/>
      <x:c r="O324" s="3"/>
      <x:c r="P324" s="3"/>
      <x:c r="Q324" s="3"/>
      <x:c r="R324" s="3"/>
      <x:c r="S324" s="3"/>
      <x:c r="T324" s="3"/>
      <x:c r="U324" s="3"/>
      <x:c r="V324" s="3"/>
      <x:c r="W324" s="3"/>
      <x:c r="X324" s="3"/>
      <x:c r="Y324" s="3"/>
      <x:c r="Z324" s="3"/>
      <x:c r="AA324" s="3"/>
      <x:c r="AB324" s="3"/>
      <x:c r="AC324" s="3"/>
      <x:c r="AD324" s="3"/>
      <x:c r="AE324" s="3"/>
      <x:c r="AF324" s="3"/>
      <x:c r="AG324" s="3"/>
      <x:c r="AH324" s="3"/>
      <x:c r="AI324" s="3"/>
      <x:c r="AJ324" s="3"/>
      <x:c r="AK324" s="3"/>
    </x:row>
    <x:row r="325" ht="30" customHeight="1">
      <x:c r="A325" s="3"/>
      <x:c r="B325" s="69" t="str">
        <x:f>IF($B$26="","",$B$26)</x:f>
      </x:c>
      <x:c r="C325" s="70" t="n">
        <x:f>IF(Y$8="","",Y$8)</x:f>
        <x:v>46348</x:v>
      </x:c>
      <x:c r="D325" s="69" t="str">
        <x:f>IF(Y26="","",Y26)</x:f>
      </x:c>
      <x:c r="E325" s="69" t="str">
        <x:f>IFERROR(UPPER(CONCATENATE("",SUBSTITUTE(CONCATENATE("",SUBSTITUTE(CONCATENATE("",SUBSTITUTE(TRIM(CONCATENATE("",D325))," ","")),"–","-")),"—","-"))),CONCATENATE("",D325))</x:f>
      </x:c>
      <x:c r="F325" s="69" t="str">
        <x:f>IFERROR(LEFT(CONCATENATE("[",E325),SEARCH("-",E325)),"")</x:f>
      </x:c>
      <x:c r="G325" s="69" t="str">
        <x:f>IFERROR(MID(CONCATENATE(E325,"]"),SEARCH("-",E325)+1,32),"")</x:f>
      </x:c>
      <x:c r="H325" s="71" t="str">
        <x:f>IF(OR(E325="",E325="В"),"",IF(OR(E325=$B$42,E325=$B$43,E325=$B$44,E325=$B$45,E325=$B$46),INDEX($E$42:$E$46,MATCH(E325,$B$42:$B$46,0)),IFERROR(IF(ISNUMBER(SEARCH(":",F325)),IF(AND(OR((LEN(F325)-1)=4,(LEN(F325)-1)=5),MID(F325,1+(LEN(F325)-1)-2,1)=":",ISNUMBER(VALUE(MID(F325,2,1))),IF((LEN(F325)-1)=5,ISNUMBER(VALUE(MID(F325,3,1))),TRUE),ISNUMBER(VALUE(MID(F325,1+(LEN(F325)-1)-1,1))),ISNUMBER(VALUE(MID(F325,1+(LEN(F325)-1),1))),VALUE(MID(F325,2,(LEN(F325)-1)-3))&lt;24,VALUE(MID(F325,1+(LEN(F325)-1)-1,2))&lt;60),VALUE(MID(F325,2,(LEN(F325)-1)-3))/24+VALUE(MID(F325,1+(LEN(F325)-1)-1,2))/1440,-1),IF(AND((LEN(F325)-1)&gt;=1,(LEN(F325)-1)&lt;=2,ISNUMBER(VALUE(MID(F325,2,1))),IF((LEN(F325)-1)=2,ISNUMBER(VALUE(MID(F325,3,1))),TRUE),VALUE(MID(F325,2,(LEN(F325)-1)))&lt;24),VALUE(MID(F325,2,(LEN(F325)-1)))/24,-1)),-1)))</x:f>
      </x:c>
      <x:c r="I325" s="71" t="str">
        <x:f>IF(OR(E325="",E325="В"),"",IF(OR(E325=$B$42,E325=$B$43,E325=$B$44,E325=$B$45,E325=$B$46),INDEX($F$42:$F$46,MATCH(E325,$B$42:$B$46,0)),IFERROR(IF(ISNUMBER(SEARCH(":",G325)),IF(AND(OR((LEN(G325)-1)=4,(LEN(G325)-1)=5),MID(G325,0+(LEN(G325)-1)-2,1)=":",ISNUMBER(VALUE(MID(G325,1,1))),IF((LEN(G325)-1)=5,ISNUMBER(VALUE(MID(G325,2,1))),TRUE),ISNUMBER(VALUE(MID(G325,0+(LEN(G325)-1)-1,1))),ISNUMBER(VALUE(MID(G325,0+(LEN(G325)-1),1))),VALUE(MID(G325,1,(LEN(G325)-1)-3))&lt;24,VALUE(MID(G325,0+(LEN(G325)-1)-1,2))&lt;60),VALUE(MID(G325,1,(LEN(G325)-1)-3))/24+VALUE(MID(G325,0+(LEN(G325)-1)-1,2))/1440,-1),IF(AND((LEN(G325)-1)&gt;=1,(LEN(G325)-1)&lt;=2,ISNUMBER(VALUE(MID(G325,1,1))),IF((LEN(G325)-1)=2,ISNUMBER(VALUE(MID(G325,2,1))),TRUE),VALUE(MID(G325,1,(LEN(G325)-1)))&lt;24),VALUE(MID(G325,1,(LEN(G325)-1)))/24,-1)),-1)))</x:f>
      </x:c>
      <x:c r="J325" s="72" t="n">
        <x:f>IF(OR(E325="",E325="В"),0,IF(OR(E325=$B$42,E325=$B$43,E325=$B$44,E325=$B$45,E325=$B$46),INDEX($G$42:$G$46,MATCH(E325,$B$42:$B$46,0)),$D$7))</x:f>
        <x:v>0</x:v>
      </x:c>
      <x:c r="K325" s="73" t="n">
        <x:f>IF(OR(L325="",L325="Выходной"),0,IF(L325="Готово",ROUND(24*MOD(I325-H325,1)-J325/60,10),"Проверить"))</x:f>
        <x:v>0</x:v>
      </x:c>
      <x:c r="L325" s="74" t="str">
        <x:f>IF(E325="","",IF(C325="","Нет дня",IF(E325="В","Выходной",IF(LEN(TRIM($B$26))=0,"Нет имени",IF(COUNTIFS($B$10:$B$33,$B$26)&gt;1,"Повтор имени",IF(OR(E325=$B$42,E325=$B$43,E325=$B$44,E325=$B$45,E325=$B$46),IF(INDEX($I$42:$I$46,MATCH(E325,$B$42:$B$46,0))="Готово","Готово","Проверьте смену"),IF(OR(IFERROR(SEARCH("-",E325),0)=0,IFERROR(SEARCH("-",E325,SEARCH("-",E325)+1),0)&gt;0),"Нет кода",IF(OR(H325&lt;0,I325&lt;0),"Неверное время",IF(H325=I325,"Начало равно концу",IF(NOT(ISNUMBER($D$7)),"Проверьте перерыв",IF(OR($D$7&lt;0,$D$7&lt;&gt;INT($D$7)),"Проверьте перерыв",IF($D$7&gt;=ROUND(MOD(I325-H325,1)*1440,8),"Перерыв не меньше смены","Готово"))))))))))))</x:f>
      </x:c>
      <x:c r="M325" s="3"/>
      <x:c r="N325" s="3"/>
      <x:c r="O325" s="3"/>
      <x:c r="P325" s="3"/>
      <x:c r="Q325" s="3"/>
      <x:c r="R325" s="3"/>
      <x:c r="S325" s="3"/>
      <x:c r="T325" s="3"/>
      <x:c r="U325" s="3"/>
      <x:c r="V325" s="3"/>
      <x:c r="W325" s="3"/>
      <x:c r="X325" s="3"/>
      <x:c r="Y325" s="3"/>
      <x:c r="Z325" s="3"/>
      <x:c r="AA325" s="3"/>
      <x:c r="AB325" s="3"/>
      <x:c r="AC325" s="3"/>
      <x:c r="AD325" s="3"/>
      <x:c r="AE325" s="3"/>
      <x:c r="AF325" s="3"/>
      <x:c r="AG325" s="3"/>
      <x:c r="AH325" s="3"/>
      <x:c r="AI325" s="3"/>
      <x:c r="AJ325" s="3"/>
      <x:c r="AK325" s="3"/>
    </x:row>
    <x:row r="326" ht="30" customHeight="1">
      <x:c r="A326" s="3"/>
      <x:c r="B326" s="69" t="str">
        <x:f>IF($B$26="","",$B$26)</x:f>
      </x:c>
      <x:c r="C326" s="70" t="n">
        <x:f>IF(Z$8="","",Z$8)</x:f>
        <x:v>46349</x:v>
      </x:c>
      <x:c r="D326" s="69" t="str">
        <x:f>IF(Z26="","",Z26)</x:f>
      </x:c>
      <x:c r="E326" s="69" t="str">
        <x:f>IFERROR(UPPER(CONCATENATE("",SUBSTITUTE(CONCATENATE("",SUBSTITUTE(CONCATENATE("",SUBSTITUTE(TRIM(CONCATENATE("",D326))," ","")),"–","-")),"—","-"))),CONCATENATE("",D326))</x:f>
      </x:c>
      <x:c r="F326" s="69" t="str">
        <x:f>IFERROR(LEFT(CONCATENATE("[",E326),SEARCH("-",E326)),"")</x:f>
      </x:c>
      <x:c r="G326" s="69" t="str">
        <x:f>IFERROR(MID(CONCATENATE(E326,"]"),SEARCH("-",E326)+1,32),"")</x:f>
      </x:c>
      <x:c r="H326" s="71" t="str">
        <x:f>IF(OR(E326="",E326="В"),"",IF(OR(E326=$B$42,E326=$B$43,E326=$B$44,E326=$B$45,E326=$B$46),INDEX($E$42:$E$46,MATCH(E326,$B$42:$B$46,0)),IFERROR(IF(ISNUMBER(SEARCH(":",F326)),IF(AND(OR((LEN(F326)-1)=4,(LEN(F326)-1)=5),MID(F326,1+(LEN(F326)-1)-2,1)=":",ISNUMBER(VALUE(MID(F326,2,1))),IF((LEN(F326)-1)=5,ISNUMBER(VALUE(MID(F326,3,1))),TRUE),ISNUMBER(VALUE(MID(F326,1+(LEN(F326)-1)-1,1))),ISNUMBER(VALUE(MID(F326,1+(LEN(F326)-1),1))),VALUE(MID(F326,2,(LEN(F326)-1)-3))&lt;24,VALUE(MID(F326,1+(LEN(F326)-1)-1,2))&lt;60),VALUE(MID(F326,2,(LEN(F326)-1)-3))/24+VALUE(MID(F326,1+(LEN(F326)-1)-1,2))/1440,-1),IF(AND((LEN(F326)-1)&gt;=1,(LEN(F326)-1)&lt;=2,ISNUMBER(VALUE(MID(F326,2,1))),IF((LEN(F326)-1)=2,ISNUMBER(VALUE(MID(F326,3,1))),TRUE),VALUE(MID(F326,2,(LEN(F326)-1)))&lt;24),VALUE(MID(F326,2,(LEN(F326)-1)))/24,-1)),-1)))</x:f>
      </x:c>
      <x:c r="I326" s="71" t="str">
        <x:f>IF(OR(E326="",E326="В"),"",IF(OR(E326=$B$42,E326=$B$43,E326=$B$44,E326=$B$45,E326=$B$46),INDEX($F$42:$F$46,MATCH(E326,$B$42:$B$46,0)),IFERROR(IF(ISNUMBER(SEARCH(":",G326)),IF(AND(OR((LEN(G326)-1)=4,(LEN(G326)-1)=5),MID(G326,0+(LEN(G326)-1)-2,1)=":",ISNUMBER(VALUE(MID(G326,1,1))),IF((LEN(G326)-1)=5,ISNUMBER(VALUE(MID(G326,2,1))),TRUE),ISNUMBER(VALUE(MID(G326,0+(LEN(G326)-1)-1,1))),ISNUMBER(VALUE(MID(G326,0+(LEN(G326)-1),1))),VALUE(MID(G326,1,(LEN(G326)-1)-3))&lt;24,VALUE(MID(G326,0+(LEN(G326)-1)-1,2))&lt;60),VALUE(MID(G326,1,(LEN(G326)-1)-3))/24+VALUE(MID(G326,0+(LEN(G326)-1)-1,2))/1440,-1),IF(AND((LEN(G326)-1)&gt;=1,(LEN(G326)-1)&lt;=2,ISNUMBER(VALUE(MID(G326,1,1))),IF((LEN(G326)-1)=2,ISNUMBER(VALUE(MID(G326,2,1))),TRUE),VALUE(MID(G326,1,(LEN(G326)-1)))&lt;24),VALUE(MID(G326,1,(LEN(G326)-1)))/24,-1)),-1)))</x:f>
      </x:c>
      <x:c r="J326" s="72" t="n">
        <x:f>IF(OR(E326="",E326="В"),0,IF(OR(E326=$B$42,E326=$B$43,E326=$B$44,E326=$B$45,E326=$B$46),INDEX($G$42:$G$46,MATCH(E326,$B$42:$B$46,0)),$D$7))</x:f>
        <x:v>0</x:v>
      </x:c>
      <x:c r="K326" s="73" t="n">
        <x:f>IF(OR(L326="",L326="Выходной"),0,IF(L326="Готово",ROUND(24*MOD(I326-H326,1)-J326/60,10),"Проверить"))</x:f>
        <x:v>0</x:v>
      </x:c>
      <x:c r="L326" s="74" t="str">
        <x:f>IF(E326="","",IF(C326="","Нет дня",IF(E326="В","Выходной",IF(LEN(TRIM($B$26))=0,"Нет имени",IF(COUNTIFS($B$10:$B$33,$B$26)&gt;1,"Повтор имени",IF(OR(E326=$B$42,E326=$B$43,E326=$B$44,E326=$B$45,E326=$B$46),IF(INDEX($I$42:$I$46,MATCH(E326,$B$42:$B$46,0))="Готово","Готово","Проверьте смену"),IF(OR(IFERROR(SEARCH("-",E326),0)=0,IFERROR(SEARCH("-",E326,SEARCH("-",E326)+1),0)&gt;0),"Нет кода",IF(OR(H326&lt;0,I326&lt;0),"Неверное время",IF(H326=I326,"Начало равно концу",IF(NOT(ISNUMBER($D$7)),"Проверьте перерыв",IF(OR($D$7&lt;0,$D$7&lt;&gt;INT($D$7)),"Проверьте перерыв",IF($D$7&gt;=ROUND(MOD(I326-H326,1)*1440,8),"Перерыв не меньше смены","Готово"))))))))))))</x:f>
      </x:c>
      <x:c r="M326" s="3"/>
      <x:c r="N326" s="3"/>
      <x:c r="O326" s="3"/>
      <x:c r="P326" s="3"/>
      <x:c r="Q326" s="3"/>
      <x:c r="R326" s="3"/>
      <x:c r="S326" s="3"/>
      <x:c r="T326" s="3"/>
      <x:c r="U326" s="3"/>
      <x:c r="V326" s="3"/>
      <x:c r="W326" s="3"/>
      <x:c r="X326" s="3"/>
      <x:c r="Y326" s="3"/>
      <x:c r="Z326" s="3"/>
      <x:c r="AA326" s="3"/>
      <x:c r="AB326" s="3"/>
      <x:c r="AC326" s="3"/>
      <x:c r="AD326" s="3"/>
      <x:c r="AE326" s="3"/>
      <x:c r="AF326" s="3"/>
      <x:c r="AG326" s="3"/>
      <x:c r="AH326" s="3"/>
      <x:c r="AI326" s="3"/>
      <x:c r="AJ326" s="3"/>
      <x:c r="AK326" s="3"/>
    </x:row>
    <x:row r="327" ht="30" customHeight="1">
      <x:c r="A327" s="3"/>
      <x:c r="B327" s="69" t="str">
        <x:f>IF($B$26="","",$B$26)</x:f>
      </x:c>
      <x:c r="C327" s="70" t="n">
        <x:f>IF(AA$8="","",AA$8)</x:f>
        <x:v>46350</x:v>
      </x:c>
      <x:c r="D327" s="69" t="str">
        <x:f>IF(AA26="","",AA26)</x:f>
      </x:c>
      <x:c r="E327" s="69" t="str">
        <x:f>IFERROR(UPPER(CONCATENATE("",SUBSTITUTE(CONCATENATE("",SUBSTITUTE(CONCATENATE("",SUBSTITUTE(TRIM(CONCATENATE("",D327))," ","")),"–","-")),"—","-"))),CONCATENATE("",D327))</x:f>
      </x:c>
      <x:c r="F327" s="69" t="str">
        <x:f>IFERROR(LEFT(CONCATENATE("[",E327),SEARCH("-",E327)),"")</x:f>
      </x:c>
      <x:c r="G327" s="69" t="str">
        <x:f>IFERROR(MID(CONCATENATE(E327,"]"),SEARCH("-",E327)+1,32),"")</x:f>
      </x:c>
      <x:c r="H327" s="71" t="str">
        <x:f>IF(OR(E327="",E327="В"),"",IF(OR(E327=$B$42,E327=$B$43,E327=$B$44,E327=$B$45,E327=$B$46),INDEX($E$42:$E$46,MATCH(E327,$B$42:$B$46,0)),IFERROR(IF(ISNUMBER(SEARCH(":",F327)),IF(AND(OR((LEN(F327)-1)=4,(LEN(F327)-1)=5),MID(F327,1+(LEN(F327)-1)-2,1)=":",ISNUMBER(VALUE(MID(F327,2,1))),IF((LEN(F327)-1)=5,ISNUMBER(VALUE(MID(F327,3,1))),TRUE),ISNUMBER(VALUE(MID(F327,1+(LEN(F327)-1)-1,1))),ISNUMBER(VALUE(MID(F327,1+(LEN(F327)-1),1))),VALUE(MID(F327,2,(LEN(F327)-1)-3))&lt;24,VALUE(MID(F327,1+(LEN(F327)-1)-1,2))&lt;60),VALUE(MID(F327,2,(LEN(F327)-1)-3))/24+VALUE(MID(F327,1+(LEN(F327)-1)-1,2))/1440,-1),IF(AND((LEN(F327)-1)&gt;=1,(LEN(F327)-1)&lt;=2,ISNUMBER(VALUE(MID(F327,2,1))),IF((LEN(F327)-1)=2,ISNUMBER(VALUE(MID(F327,3,1))),TRUE),VALUE(MID(F327,2,(LEN(F327)-1)))&lt;24),VALUE(MID(F327,2,(LEN(F327)-1)))/24,-1)),-1)))</x:f>
      </x:c>
      <x:c r="I327" s="71" t="str">
        <x:f>IF(OR(E327="",E327="В"),"",IF(OR(E327=$B$42,E327=$B$43,E327=$B$44,E327=$B$45,E327=$B$46),INDEX($F$42:$F$46,MATCH(E327,$B$42:$B$46,0)),IFERROR(IF(ISNUMBER(SEARCH(":",G327)),IF(AND(OR((LEN(G327)-1)=4,(LEN(G327)-1)=5),MID(G327,0+(LEN(G327)-1)-2,1)=":",ISNUMBER(VALUE(MID(G327,1,1))),IF((LEN(G327)-1)=5,ISNUMBER(VALUE(MID(G327,2,1))),TRUE),ISNUMBER(VALUE(MID(G327,0+(LEN(G327)-1)-1,1))),ISNUMBER(VALUE(MID(G327,0+(LEN(G327)-1),1))),VALUE(MID(G327,1,(LEN(G327)-1)-3))&lt;24,VALUE(MID(G327,0+(LEN(G327)-1)-1,2))&lt;60),VALUE(MID(G327,1,(LEN(G327)-1)-3))/24+VALUE(MID(G327,0+(LEN(G327)-1)-1,2))/1440,-1),IF(AND((LEN(G327)-1)&gt;=1,(LEN(G327)-1)&lt;=2,ISNUMBER(VALUE(MID(G327,1,1))),IF((LEN(G327)-1)=2,ISNUMBER(VALUE(MID(G327,2,1))),TRUE),VALUE(MID(G327,1,(LEN(G327)-1)))&lt;24),VALUE(MID(G327,1,(LEN(G327)-1)))/24,-1)),-1)))</x:f>
      </x:c>
      <x:c r="J327" s="72" t="n">
        <x:f>IF(OR(E327="",E327="В"),0,IF(OR(E327=$B$42,E327=$B$43,E327=$B$44,E327=$B$45,E327=$B$46),INDEX($G$42:$G$46,MATCH(E327,$B$42:$B$46,0)),$D$7))</x:f>
        <x:v>0</x:v>
      </x:c>
      <x:c r="K327" s="73" t="n">
        <x:f>IF(OR(L327="",L327="Выходной"),0,IF(L327="Готово",ROUND(24*MOD(I327-H327,1)-J327/60,10),"Проверить"))</x:f>
        <x:v>0</x:v>
      </x:c>
      <x:c r="L327" s="74" t="str">
        <x:f>IF(E327="","",IF(C327="","Нет дня",IF(E327="В","Выходной",IF(LEN(TRIM($B$26))=0,"Нет имени",IF(COUNTIFS($B$10:$B$33,$B$26)&gt;1,"Повтор имени",IF(OR(E327=$B$42,E327=$B$43,E327=$B$44,E327=$B$45,E327=$B$46),IF(INDEX($I$42:$I$46,MATCH(E327,$B$42:$B$46,0))="Готово","Готово","Проверьте смену"),IF(OR(IFERROR(SEARCH("-",E327),0)=0,IFERROR(SEARCH("-",E327,SEARCH("-",E327)+1),0)&gt;0),"Нет кода",IF(OR(H327&lt;0,I327&lt;0),"Неверное время",IF(H327=I327,"Начало равно концу",IF(NOT(ISNUMBER($D$7)),"Проверьте перерыв",IF(OR($D$7&lt;0,$D$7&lt;&gt;INT($D$7)),"Проверьте перерыв",IF($D$7&gt;=ROUND(MOD(I327-H327,1)*1440,8),"Перерыв не меньше смены","Готово"))))))))))))</x:f>
      </x:c>
      <x:c r="M327" s="3"/>
      <x:c r="N327" s="3"/>
      <x:c r="O327" s="3"/>
      <x:c r="P327" s="3"/>
      <x:c r="Q327" s="3"/>
      <x:c r="R327" s="3"/>
      <x:c r="S327" s="3"/>
      <x:c r="T327" s="3"/>
      <x:c r="U327" s="3"/>
      <x:c r="V327" s="3"/>
      <x:c r="W327" s="3"/>
      <x:c r="X327" s="3"/>
      <x:c r="Y327" s="3"/>
      <x:c r="Z327" s="3"/>
      <x:c r="AA327" s="3"/>
      <x:c r="AB327" s="3"/>
      <x:c r="AC327" s="3"/>
      <x:c r="AD327" s="3"/>
      <x:c r="AE327" s="3"/>
      <x:c r="AF327" s="3"/>
      <x:c r="AG327" s="3"/>
      <x:c r="AH327" s="3"/>
      <x:c r="AI327" s="3"/>
      <x:c r="AJ327" s="3"/>
      <x:c r="AK327" s="3"/>
    </x:row>
    <x:row r="328" ht="30" customHeight="1">
      <x:c r="A328" s="3"/>
      <x:c r="B328" s="69" t="str">
        <x:f>IF($B$26="","",$B$26)</x:f>
      </x:c>
      <x:c r="C328" s="70" t="n">
        <x:f>IF(AB$8="","",AB$8)</x:f>
        <x:v>46351</x:v>
      </x:c>
      <x:c r="D328" s="69" t="str">
        <x:f>IF(AB26="","",AB26)</x:f>
      </x:c>
      <x:c r="E328" s="69" t="str">
        <x:f>IFERROR(UPPER(CONCATENATE("",SUBSTITUTE(CONCATENATE("",SUBSTITUTE(CONCATENATE("",SUBSTITUTE(TRIM(CONCATENATE("",D328))," ","")),"–","-")),"—","-"))),CONCATENATE("",D328))</x:f>
      </x:c>
      <x:c r="F328" s="69" t="str">
        <x:f>IFERROR(LEFT(CONCATENATE("[",E328),SEARCH("-",E328)),"")</x:f>
      </x:c>
      <x:c r="G328" s="69" t="str">
        <x:f>IFERROR(MID(CONCATENATE(E328,"]"),SEARCH("-",E328)+1,32),"")</x:f>
      </x:c>
      <x:c r="H328" s="71" t="str">
        <x:f>IF(OR(E328="",E328="В"),"",IF(OR(E328=$B$42,E328=$B$43,E328=$B$44,E328=$B$45,E328=$B$46),INDEX($E$42:$E$46,MATCH(E328,$B$42:$B$46,0)),IFERROR(IF(ISNUMBER(SEARCH(":",F328)),IF(AND(OR((LEN(F328)-1)=4,(LEN(F328)-1)=5),MID(F328,1+(LEN(F328)-1)-2,1)=":",ISNUMBER(VALUE(MID(F328,2,1))),IF((LEN(F328)-1)=5,ISNUMBER(VALUE(MID(F328,3,1))),TRUE),ISNUMBER(VALUE(MID(F328,1+(LEN(F328)-1)-1,1))),ISNUMBER(VALUE(MID(F328,1+(LEN(F328)-1),1))),VALUE(MID(F328,2,(LEN(F328)-1)-3))&lt;24,VALUE(MID(F328,1+(LEN(F328)-1)-1,2))&lt;60),VALUE(MID(F328,2,(LEN(F328)-1)-3))/24+VALUE(MID(F328,1+(LEN(F328)-1)-1,2))/1440,-1),IF(AND((LEN(F328)-1)&gt;=1,(LEN(F328)-1)&lt;=2,ISNUMBER(VALUE(MID(F328,2,1))),IF((LEN(F328)-1)=2,ISNUMBER(VALUE(MID(F328,3,1))),TRUE),VALUE(MID(F328,2,(LEN(F328)-1)))&lt;24),VALUE(MID(F328,2,(LEN(F328)-1)))/24,-1)),-1)))</x:f>
      </x:c>
      <x:c r="I328" s="71" t="str">
        <x:f>IF(OR(E328="",E328="В"),"",IF(OR(E328=$B$42,E328=$B$43,E328=$B$44,E328=$B$45,E328=$B$46),INDEX($F$42:$F$46,MATCH(E328,$B$42:$B$46,0)),IFERROR(IF(ISNUMBER(SEARCH(":",G328)),IF(AND(OR((LEN(G328)-1)=4,(LEN(G328)-1)=5),MID(G328,0+(LEN(G328)-1)-2,1)=":",ISNUMBER(VALUE(MID(G328,1,1))),IF((LEN(G328)-1)=5,ISNUMBER(VALUE(MID(G328,2,1))),TRUE),ISNUMBER(VALUE(MID(G328,0+(LEN(G328)-1)-1,1))),ISNUMBER(VALUE(MID(G328,0+(LEN(G328)-1),1))),VALUE(MID(G328,1,(LEN(G328)-1)-3))&lt;24,VALUE(MID(G328,0+(LEN(G328)-1)-1,2))&lt;60),VALUE(MID(G328,1,(LEN(G328)-1)-3))/24+VALUE(MID(G328,0+(LEN(G328)-1)-1,2))/1440,-1),IF(AND((LEN(G328)-1)&gt;=1,(LEN(G328)-1)&lt;=2,ISNUMBER(VALUE(MID(G328,1,1))),IF((LEN(G328)-1)=2,ISNUMBER(VALUE(MID(G328,2,1))),TRUE),VALUE(MID(G328,1,(LEN(G328)-1)))&lt;24),VALUE(MID(G328,1,(LEN(G328)-1)))/24,-1)),-1)))</x:f>
      </x:c>
      <x:c r="J328" s="72" t="n">
        <x:f>IF(OR(E328="",E328="В"),0,IF(OR(E328=$B$42,E328=$B$43,E328=$B$44,E328=$B$45,E328=$B$46),INDEX($G$42:$G$46,MATCH(E328,$B$42:$B$46,0)),$D$7))</x:f>
        <x:v>0</x:v>
      </x:c>
      <x:c r="K328" s="73" t="n">
        <x:f>IF(OR(L328="",L328="Выходной"),0,IF(L328="Готово",ROUND(24*MOD(I328-H328,1)-J328/60,10),"Проверить"))</x:f>
        <x:v>0</x:v>
      </x:c>
      <x:c r="L328" s="74" t="str">
        <x:f>IF(E328="","",IF(C328="","Нет дня",IF(E328="В","Выходной",IF(LEN(TRIM($B$26))=0,"Нет имени",IF(COUNTIFS($B$10:$B$33,$B$26)&gt;1,"Повтор имени",IF(OR(E328=$B$42,E328=$B$43,E328=$B$44,E328=$B$45,E328=$B$46),IF(INDEX($I$42:$I$46,MATCH(E328,$B$42:$B$46,0))="Готово","Готово","Проверьте смену"),IF(OR(IFERROR(SEARCH("-",E328),0)=0,IFERROR(SEARCH("-",E328,SEARCH("-",E328)+1),0)&gt;0),"Нет кода",IF(OR(H328&lt;0,I328&lt;0),"Неверное время",IF(H328=I328,"Начало равно концу",IF(NOT(ISNUMBER($D$7)),"Проверьте перерыв",IF(OR($D$7&lt;0,$D$7&lt;&gt;INT($D$7)),"Проверьте перерыв",IF($D$7&gt;=ROUND(MOD(I328-H328,1)*1440,8),"Перерыв не меньше смены","Готово"))))))))))))</x:f>
      </x:c>
      <x:c r="M328" s="3"/>
      <x:c r="N328" s="3"/>
      <x:c r="O328" s="3"/>
      <x:c r="P328" s="3"/>
      <x:c r="Q328" s="3"/>
      <x:c r="R328" s="3"/>
      <x:c r="S328" s="3"/>
      <x:c r="T328" s="3"/>
      <x:c r="U328" s="3"/>
      <x:c r="V328" s="3"/>
      <x:c r="W328" s="3"/>
      <x:c r="X328" s="3"/>
      <x:c r="Y328" s="3"/>
      <x:c r="Z328" s="3"/>
      <x:c r="AA328" s="3"/>
      <x:c r="AB328" s="3"/>
      <x:c r="AC328" s="3"/>
      <x:c r="AD328" s="3"/>
      <x:c r="AE328" s="3"/>
      <x:c r="AF328" s="3"/>
      <x:c r="AG328" s="3"/>
      <x:c r="AH328" s="3"/>
      <x:c r="AI328" s="3"/>
      <x:c r="AJ328" s="3"/>
      <x:c r="AK328" s="3"/>
    </x:row>
    <x:row r="329" ht="30" customHeight="1">
      <x:c r="A329" s="3"/>
      <x:c r="B329" s="69" t="str">
        <x:f>IF($B$26="","",$B$26)</x:f>
      </x:c>
      <x:c r="C329" s="70" t="n">
        <x:f>IF(AC$8="","",AC$8)</x:f>
        <x:v>46352</x:v>
      </x:c>
      <x:c r="D329" s="69" t="str">
        <x:f>IF(AC26="","",AC26)</x:f>
      </x:c>
      <x:c r="E329" s="69" t="str">
        <x:f>IFERROR(UPPER(CONCATENATE("",SUBSTITUTE(CONCATENATE("",SUBSTITUTE(CONCATENATE("",SUBSTITUTE(TRIM(CONCATENATE("",D329))," ","")),"–","-")),"—","-"))),CONCATENATE("",D329))</x:f>
      </x:c>
      <x:c r="F329" s="69" t="str">
        <x:f>IFERROR(LEFT(CONCATENATE("[",E329),SEARCH("-",E329)),"")</x:f>
      </x:c>
      <x:c r="G329" s="69" t="str">
        <x:f>IFERROR(MID(CONCATENATE(E329,"]"),SEARCH("-",E329)+1,32),"")</x:f>
      </x:c>
      <x:c r="H329" s="71" t="str">
        <x:f>IF(OR(E329="",E329="В"),"",IF(OR(E329=$B$42,E329=$B$43,E329=$B$44,E329=$B$45,E329=$B$46),INDEX($E$42:$E$46,MATCH(E329,$B$42:$B$46,0)),IFERROR(IF(ISNUMBER(SEARCH(":",F329)),IF(AND(OR((LEN(F329)-1)=4,(LEN(F329)-1)=5),MID(F329,1+(LEN(F329)-1)-2,1)=":",ISNUMBER(VALUE(MID(F329,2,1))),IF((LEN(F329)-1)=5,ISNUMBER(VALUE(MID(F329,3,1))),TRUE),ISNUMBER(VALUE(MID(F329,1+(LEN(F329)-1)-1,1))),ISNUMBER(VALUE(MID(F329,1+(LEN(F329)-1),1))),VALUE(MID(F329,2,(LEN(F329)-1)-3))&lt;24,VALUE(MID(F329,1+(LEN(F329)-1)-1,2))&lt;60),VALUE(MID(F329,2,(LEN(F329)-1)-3))/24+VALUE(MID(F329,1+(LEN(F329)-1)-1,2))/1440,-1),IF(AND((LEN(F329)-1)&gt;=1,(LEN(F329)-1)&lt;=2,ISNUMBER(VALUE(MID(F329,2,1))),IF((LEN(F329)-1)=2,ISNUMBER(VALUE(MID(F329,3,1))),TRUE),VALUE(MID(F329,2,(LEN(F329)-1)))&lt;24),VALUE(MID(F329,2,(LEN(F329)-1)))/24,-1)),-1)))</x:f>
      </x:c>
      <x:c r="I329" s="71" t="str">
        <x:f>IF(OR(E329="",E329="В"),"",IF(OR(E329=$B$42,E329=$B$43,E329=$B$44,E329=$B$45,E329=$B$46),INDEX($F$42:$F$46,MATCH(E329,$B$42:$B$46,0)),IFERROR(IF(ISNUMBER(SEARCH(":",G329)),IF(AND(OR((LEN(G329)-1)=4,(LEN(G329)-1)=5),MID(G329,0+(LEN(G329)-1)-2,1)=":",ISNUMBER(VALUE(MID(G329,1,1))),IF((LEN(G329)-1)=5,ISNUMBER(VALUE(MID(G329,2,1))),TRUE),ISNUMBER(VALUE(MID(G329,0+(LEN(G329)-1)-1,1))),ISNUMBER(VALUE(MID(G329,0+(LEN(G329)-1),1))),VALUE(MID(G329,1,(LEN(G329)-1)-3))&lt;24,VALUE(MID(G329,0+(LEN(G329)-1)-1,2))&lt;60),VALUE(MID(G329,1,(LEN(G329)-1)-3))/24+VALUE(MID(G329,0+(LEN(G329)-1)-1,2))/1440,-1),IF(AND((LEN(G329)-1)&gt;=1,(LEN(G329)-1)&lt;=2,ISNUMBER(VALUE(MID(G329,1,1))),IF((LEN(G329)-1)=2,ISNUMBER(VALUE(MID(G329,2,1))),TRUE),VALUE(MID(G329,1,(LEN(G329)-1)))&lt;24),VALUE(MID(G329,1,(LEN(G329)-1)))/24,-1)),-1)))</x:f>
      </x:c>
      <x:c r="J329" s="72" t="n">
        <x:f>IF(OR(E329="",E329="В"),0,IF(OR(E329=$B$42,E329=$B$43,E329=$B$44,E329=$B$45,E329=$B$46),INDEX($G$42:$G$46,MATCH(E329,$B$42:$B$46,0)),$D$7))</x:f>
        <x:v>0</x:v>
      </x:c>
      <x:c r="K329" s="73" t="n">
        <x:f>IF(OR(L329="",L329="Выходной"),0,IF(L329="Готово",ROUND(24*MOD(I329-H329,1)-J329/60,10),"Проверить"))</x:f>
        <x:v>0</x:v>
      </x:c>
      <x:c r="L329" s="74" t="str">
        <x:f>IF(E329="","",IF(C329="","Нет дня",IF(E329="В","Выходной",IF(LEN(TRIM($B$26))=0,"Нет имени",IF(COUNTIFS($B$10:$B$33,$B$26)&gt;1,"Повтор имени",IF(OR(E329=$B$42,E329=$B$43,E329=$B$44,E329=$B$45,E329=$B$46),IF(INDEX($I$42:$I$46,MATCH(E329,$B$42:$B$46,0))="Готово","Готово","Проверьте смену"),IF(OR(IFERROR(SEARCH("-",E329),0)=0,IFERROR(SEARCH("-",E329,SEARCH("-",E329)+1),0)&gt;0),"Нет кода",IF(OR(H329&lt;0,I329&lt;0),"Неверное время",IF(H329=I329,"Начало равно концу",IF(NOT(ISNUMBER($D$7)),"Проверьте перерыв",IF(OR($D$7&lt;0,$D$7&lt;&gt;INT($D$7)),"Проверьте перерыв",IF($D$7&gt;=ROUND(MOD(I329-H329,1)*1440,8),"Перерыв не меньше смены","Готово"))))))))))))</x:f>
      </x:c>
      <x:c r="M329" s="3"/>
      <x:c r="N329" s="3"/>
      <x:c r="O329" s="3"/>
      <x:c r="P329" s="3"/>
      <x:c r="Q329" s="3"/>
      <x:c r="R329" s="3"/>
      <x:c r="S329" s="3"/>
      <x:c r="T329" s="3"/>
      <x:c r="U329" s="3"/>
      <x:c r="V329" s="3"/>
      <x:c r="W329" s="3"/>
      <x:c r="X329" s="3"/>
      <x:c r="Y329" s="3"/>
      <x:c r="Z329" s="3"/>
      <x:c r="AA329" s="3"/>
      <x:c r="AB329" s="3"/>
      <x:c r="AC329" s="3"/>
      <x:c r="AD329" s="3"/>
      <x:c r="AE329" s="3"/>
      <x:c r="AF329" s="3"/>
      <x:c r="AG329" s="3"/>
      <x:c r="AH329" s="3"/>
      <x:c r="AI329" s="3"/>
      <x:c r="AJ329" s="3"/>
      <x:c r="AK329" s="3"/>
    </x:row>
    <x:row r="330" ht="30" customHeight="1">
      <x:c r="A330" s="3"/>
      <x:c r="B330" s="69" t="str">
        <x:f>IF($B$26="","",$B$26)</x:f>
      </x:c>
      <x:c r="C330" s="70" t="n">
        <x:f>IF(AD$8="","",AD$8)</x:f>
        <x:v>46353</x:v>
      </x:c>
      <x:c r="D330" s="69" t="str">
        <x:f>IF(AD26="","",AD26)</x:f>
      </x:c>
      <x:c r="E330" s="69" t="str">
        <x:f>IFERROR(UPPER(CONCATENATE("",SUBSTITUTE(CONCATENATE("",SUBSTITUTE(CONCATENATE("",SUBSTITUTE(TRIM(CONCATENATE("",D330))," ","")),"–","-")),"—","-"))),CONCATENATE("",D330))</x:f>
      </x:c>
      <x:c r="F330" s="69" t="str">
        <x:f>IFERROR(LEFT(CONCATENATE("[",E330),SEARCH("-",E330)),"")</x:f>
      </x:c>
      <x:c r="G330" s="69" t="str">
        <x:f>IFERROR(MID(CONCATENATE(E330,"]"),SEARCH("-",E330)+1,32),"")</x:f>
      </x:c>
      <x:c r="H330" s="71" t="str">
        <x:f>IF(OR(E330="",E330="В"),"",IF(OR(E330=$B$42,E330=$B$43,E330=$B$44,E330=$B$45,E330=$B$46),INDEX($E$42:$E$46,MATCH(E330,$B$42:$B$46,0)),IFERROR(IF(ISNUMBER(SEARCH(":",F330)),IF(AND(OR((LEN(F330)-1)=4,(LEN(F330)-1)=5),MID(F330,1+(LEN(F330)-1)-2,1)=":",ISNUMBER(VALUE(MID(F330,2,1))),IF((LEN(F330)-1)=5,ISNUMBER(VALUE(MID(F330,3,1))),TRUE),ISNUMBER(VALUE(MID(F330,1+(LEN(F330)-1)-1,1))),ISNUMBER(VALUE(MID(F330,1+(LEN(F330)-1),1))),VALUE(MID(F330,2,(LEN(F330)-1)-3))&lt;24,VALUE(MID(F330,1+(LEN(F330)-1)-1,2))&lt;60),VALUE(MID(F330,2,(LEN(F330)-1)-3))/24+VALUE(MID(F330,1+(LEN(F330)-1)-1,2))/1440,-1),IF(AND((LEN(F330)-1)&gt;=1,(LEN(F330)-1)&lt;=2,ISNUMBER(VALUE(MID(F330,2,1))),IF((LEN(F330)-1)=2,ISNUMBER(VALUE(MID(F330,3,1))),TRUE),VALUE(MID(F330,2,(LEN(F330)-1)))&lt;24),VALUE(MID(F330,2,(LEN(F330)-1)))/24,-1)),-1)))</x:f>
      </x:c>
      <x:c r="I330" s="71" t="str">
        <x:f>IF(OR(E330="",E330="В"),"",IF(OR(E330=$B$42,E330=$B$43,E330=$B$44,E330=$B$45,E330=$B$46),INDEX($F$42:$F$46,MATCH(E330,$B$42:$B$46,0)),IFERROR(IF(ISNUMBER(SEARCH(":",G330)),IF(AND(OR((LEN(G330)-1)=4,(LEN(G330)-1)=5),MID(G330,0+(LEN(G330)-1)-2,1)=":",ISNUMBER(VALUE(MID(G330,1,1))),IF((LEN(G330)-1)=5,ISNUMBER(VALUE(MID(G330,2,1))),TRUE),ISNUMBER(VALUE(MID(G330,0+(LEN(G330)-1)-1,1))),ISNUMBER(VALUE(MID(G330,0+(LEN(G330)-1),1))),VALUE(MID(G330,1,(LEN(G330)-1)-3))&lt;24,VALUE(MID(G330,0+(LEN(G330)-1)-1,2))&lt;60),VALUE(MID(G330,1,(LEN(G330)-1)-3))/24+VALUE(MID(G330,0+(LEN(G330)-1)-1,2))/1440,-1),IF(AND((LEN(G330)-1)&gt;=1,(LEN(G330)-1)&lt;=2,ISNUMBER(VALUE(MID(G330,1,1))),IF((LEN(G330)-1)=2,ISNUMBER(VALUE(MID(G330,2,1))),TRUE),VALUE(MID(G330,1,(LEN(G330)-1)))&lt;24),VALUE(MID(G330,1,(LEN(G330)-1)))/24,-1)),-1)))</x:f>
      </x:c>
      <x:c r="J330" s="72" t="n">
        <x:f>IF(OR(E330="",E330="В"),0,IF(OR(E330=$B$42,E330=$B$43,E330=$B$44,E330=$B$45,E330=$B$46),INDEX($G$42:$G$46,MATCH(E330,$B$42:$B$46,0)),$D$7))</x:f>
        <x:v>0</x:v>
      </x:c>
      <x:c r="K330" s="73" t="n">
        <x:f>IF(OR(L330="",L330="Выходной"),0,IF(L330="Готово",ROUND(24*MOD(I330-H330,1)-J330/60,10),"Проверить"))</x:f>
        <x:v>0</x:v>
      </x:c>
      <x:c r="L330" s="74" t="str">
        <x:f>IF(E330="","",IF(C330="","Нет дня",IF(E330="В","Выходной",IF(LEN(TRIM($B$26))=0,"Нет имени",IF(COUNTIFS($B$10:$B$33,$B$26)&gt;1,"Повтор имени",IF(OR(E330=$B$42,E330=$B$43,E330=$B$44,E330=$B$45,E330=$B$46),IF(INDEX($I$42:$I$46,MATCH(E330,$B$42:$B$46,0))="Готово","Готово","Проверьте смену"),IF(OR(IFERROR(SEARCH("-",E330),0)=0,IFERROR(SEARCH("-",E330,SEARCH("-",E330)+1),0)&gt;0),"Нет кода",IF(OR(H330&lt;0,I330&lt;0),"Неверное время",IF(H330=I330,"Начало равно концу",IF(NOT(ISNUMBER($D$7)),"Проверьте перерыв",IF(OR($D$7&lt;0,$D$7&lt;&gt;INT($D$7)),"Проверьте перерыв",IF($D$7&gt;=ROUND(MOD(I330-H330,1)*1440,8),"Перерыв не меньше смены","Готово"))))))))))))</x:f>
      </x:c>
      <x:c r="M330" s="3"/>
      <x:c r="N330" s="3"/>
      <x:c r="O330" s="3"/>
      <x:c r="P330" s="3"/>
      <x:c r="Q330" s="3"/>
      <x:c r="R330" s="3"/>
      <x:c r="S330" s="3"/>
      <x:c r="T330" s="3"/>
      <x:c r="U330" s="3"/>
      <x:c r="V330" s="3"/>
      <x:c r="W330" s="3"/>
      <x:c r="X330" s="3"/>
      <x:c r="Y330" s="3"/>
      <x:c r="Z330" s="3"/>
      <x:c r="AA330" s="3"/>
      <x:c r="AB330" s="3"/>
      <x:c r="AC330" s="3"/>
      <x:c r="AD330" s="3"/>
      <x:c r="AE330" s="3"/>
      <x:c r="AF330" s="3"/>
      <x:c r="AG330" s="3"/>
      <x:c r="AH330" s="3"/>
      <x:c r="AI330" s="3"/>
      <x:c r="AJ330" s="3"/>
      <x:c r="AK330" s="3"/>
    </x:row>
    <x:row r="331" ht="30" customHeight="1">
      <x:c r="A331" s="3"/>
      <x:c r="B331" s="69" t="str">
        <x:f>IF($B$26="","",$B$26)</x:f>
      </x:c>
      <x:c r="C331" s="70" t="n">
        <x:f>IF(AE$8="","",AE$8)</x:f>
        <x:v>46354</x:v>
      </x:c>
      <x:c r="D331" s="69" t="str">
        <x:f>IF(AE26="","",AE26)</x:f>
      </x:c>
      <x:c r="E331" s="69" t="str">
        <x:f>IFERROR(UPPER(CONCATENATE("",SUBSTITUTE(CONCATENATE("",SUBSTITUTE(CONCATENATE("",SUBSTITUTE(TRIM(CONCATENATE("",D331))," ","")),"–","-")),"—","-"))),CONCATENATE("",D331))</x:f>
      </x:c>
      <x:c r="F331" s="69" t="str">
        <x:f>IFERROR(LEFT(CONCATENATE("[",E331),SEARCH("-",E331)),"")</x:f>
      </x:c>
      <x:c r="G331" s="69" t="str">
        <x:f>IFERROR(MID(CONCATENATE(E331,"]"),SEARCH("-",E331)+1,32),"")</x:f>
      </x:c>
      <x:c r="H331" s="71" t="str">
        <x:f>IF(OR(E331="",E331="В"),"",IF(OR(E331=$B$42,E331=$B$43,E331=$B$44,E331=$B$45,E331=$B$46),INDEX($E$42:$E$46,MATCH(E331,$B$42:$B$46,0)),IFERROR(IF(ISNUMBER(SEARCH(":",F331)),IF(AND(OR((LEN(F331)-1)=4,(LEN(F331)-1)=5),MID(F331,1+(LEN(F331)-1)-2,1)=":",ISNUMBER(VALUE(MID(F331,2,1))),IF((LEN(F331)-1)=5,ISNUMBER(VALUE(MID(F331,3,1))),TRUE),ISNUMBER(VALUE(MID(F331,1+(LEN(F331)-1)-1,1))),ISNUMBER(VALUE(MID(F331,1+(LEN(F331)-1),1))),VALUE(MID(F331,2,(LEN(F331)-1)-3))&lt;24,VALUE(MID(F331,1+(LEN(F331)-1)-1,2))&lt;60),VALUE(MID(F331,2,(LEN(F331)-1)-3))/24+VALUE(MID(F331,1+(LEN(F331)-1)-1,2))/1440,-1),IF(AND((LEN(F331)-1)&gt;=1,(LEN(F331)-1)&lt;=2,ISNUMBER(VALUE(MID(F331,2,1))),IF((LEN(F331)-1)=2,ISNUMBER(VALUE(MID(F331,3,1))),TRUE),VALUE(MID(F331,2,(LEN(F331)-1)))&lt;24),VALUE(MID(F331,2,(LEN(F331)-1)))/24,-1)),-1)))</x:f>
      </x:c>
      <x:c r="I331" s="71" t="str">
        <x:f>IF(OR(E331="",E331="В"),"",IF(OR(E331=$B$42,E331=$B$43,E331=$B$44,E331=$B$45,E331=$B$46),INDEX($F$42:$F$46,MATCH(E331,$B$42:$B$46,0)),IFERROR(IF(ISNUMBER(SEARCH(":",G331)),IF(AND(OR((LEN(G331)-1)=4,(LEN(G331)-1)=5),MID(G331,0+(LEN(G331)-1)-2,1)=":",ISNUMBER(VALUE(MID(G331,1,1))),IF((LEN(G331)-1)=5,ISNUMBER(VALUE(MID(G331,2,1))),TRUE),ISNUMBER(VALUE(MID(G331,0+(LEN(G331)-1)-1,1))),ISNUMBER(VALUE(MID(G331,0+(LEN(G331)-1),1))),VALUE(MID(G331,1,(LEN(G331)-1)-3))&lt;24,VALUE(MID(G331,0+(LEN(G331)-1)-1,2))&lt;60),VALUE(MID(G331,1,(LEN(G331)-1)-3))/24+VALUE(MID(G331,0+(LEN(G331)-1)-1,2))/1440,-1),IF(AND((LEN(G331)-1)&gt;=1,(LEN(G331)-1)&lt;=2,ISNUMBER(VALUE(MID(G331,1,1))),IF((LEN(G331)-1)=2,ISNUMBER(VALUE(MID(G331,2,1))),TRUE),VALUE(MID(G331,1,(LEN(G331)-1)))&lt;24),VALUE(MID(G331,1,(LEN(G331)-1)))/24,-1)),-1)))</x:f>
      </x:c>
      <x:c r="J331" s="72" t="n">
        <x:f>IF(OR(E331="",E331="В"),0,IF(OR(E331=$B$42,E331=$B$43,E331=$B$44,E331=$B$45,E331=$B$46),INDEX($G$42:$G$46,MATCH(E331,$B$42:$B$46,0)),$D$7))</x:f>
        <x:v>0</x:v>
      </x:c>
      <x:c r="K331" s="73" t="n">
        <x:f>IF(OR(L331="",L331="Выходной"),0,IF(L331="Готово",ROUND(24*MOD(I331-H331,1)-J331/60,10),"Проверить"))</x:f>
        <x:v>0</x:v>
      </x:c>
      <x:c r="L331" s="74" t="str">
        <x:f>IF(E331="","",IF(C331="","Нет дня",IF(E331="В","Выходной",IF(LEN(TRIM($B$26))=0,"Нет имени",IF(COUNTIFS($B$10:$B$33,$B$26)&gt;1,"Повтор имени",IF(OR(E331=$B$42,E331=$B$43,E331=$B$44,E331=$B$45,E331=$B$46),IF(INDEX($I$42:$I$46,MATCH(E331,$B$42:$B$46,0))="Готово","Готово","Проверьте смену"),IF(OR(IFERROR(SEARCH("-",E331),0)=0,IFERROR(SEARCH("-",E331,SEARCH("-",E331)+1),0)&gt;0),"Нет кода",IF(OR(H331&lt;0,I331&lt;0),"Неверное время",IF(H331=I331,"Начало равно концу",IF(NOT(ISNUMBER($D$7)),"Проверьте перерыв",IF(OR($D$7&lt;0,$D$7&lt;&gt;INT($D$7)),"Проверьте перерыв",IF($D$7&gt;=ROUND(MOD(I331-H331,1)*1440,8),"Перерыв не меньше смены","Готово"))))))))))))</x:f>
      </x:c>
      <x:c r="M331" s="3"/>
      <x:c r="N331" s="3"/>
      <x:c r="O331" s="3"/>
      <x:c r="P331" s="3"/>
      <x:c r="Q331" s="3"/>
      <x:c r="R331" s="3"/>
      <x:c r="S331" s="3"/>
      <x:c r="T331" s="3"/>
      <x:c r="U331" s="3"/>
      <x:c r="V331" s="3"/>
      <x:c r="W331" s="3"/>
      <x:c r="X331" s="3"/>
      <x:c r="Y331" s="3"/>
      <x:c r="Z331" s="3"/>
      <x:c r="AA331" s="3"/>
      <x:c r="AB331" s="3"/>
      <x:c r="AC331" s="3"/>
      <x:c r="AD331" s="3"/>
      <x:c r="AE331" s="3"/>
      <x:c r="AF331" s="3"/>
      <x:c r="AG331" s="3"/>
      <x:c r="AH331" s="3"/>
      <x:c r="AI331" s="3"/>
      <x:c r="AJ331" s="3"/>
      <x:c r="AK331" s="3"/>
    </x:row>
    <x:row r="332" ht="30" customHeight="1">
      <x:c r="A332" s="3"/>
      <x:c r="B332" s="69" t="str">
        <x:f>IF($B$26="","",$B$26)</x:f>
      </x:c>
      <x:c r="C332" s="70" t="n">
        <x:f>IF(AF$8="","",AF$8)</x:f>
        <x:v>46355</x:v>
      </x:c>
      <x:c r="D332" s="69" t="str">
        <x:f>IF(AF26="","",AF26)</x:f>
      </x:c>
      <x:c r="E332" s="69" t="str">
        <x:f>IFERROR(UPPER(CONCATENATE("",SUBSTITUTE(CONCATENATE("",SUBSTITUTE(CONCATENATE("",SUBSTITUTE(TRIM(CONCATENATE("",D332))," ","")),"–","-")),"—","-"))),CONCATENATE("",D332))</x:f>
      </x:c>
      <x:c r="F332" s="69" t="str">
        <x:f>IFERROR(LEFT(CONCATENATE("[",E332),SEARCH("-",E332)),"")</x:f>
      </x:c>
      <x:c r="G332" s="69" t="str">
        <x:f>IFERROR(MID(CONCATENATE(E332,"]"),SEARCH("-",E332)+1,32),"")</x:f>
      </x:c>
      <x:c r="H332" s="71" t="str">
        <x:f>IF(OR(E332="",E332="В"),"",IF(OR(E332=$B$42,E332=$B$43,E332=$B$44,E332=$B$45,E332=$B$46),INDEX($E$42:$E$46,MATCH(E332,$B$42:$B$46,0)),IFERROR(IF(ISNUMBER(SEARCH(":",F332)),IF(AND(OR((LEN(F332)-1)=4,(LEN(F332)-1)=5),MID(F332,1+(LEN(F332)-1)-2,1)=":",ISNUMBER(VALUE(MID(F332,2,1))),IF((LEN(F332)-1)=5,ISNUMBER(VALUE(MID(F332,3,1))),TRUE),ISNUMBER(VALUE(MID(F332,1+(LEN(F332)-1)-1,1))),ISNUMBER(VALUE(MID(F332,1+(LEN(F332)-1),1))),VALUE(MID(F332,2,(LEN(F332)-1)-3))&lt;24,VALUE(MID(F332,1+(LEN(F332)-1)-1,2))&lt;60),VALUE(MID(F332,2,(LEN(F332)-1)-3))/24+VALUE(MID(F332,1+(LEN(F332)-1)-1,2))/1440,-1),IF(AND((LEN(F332)-1)&gt;=1,(LEN(F332)-1)&lt;=2,ISNUMBER(VALUE(MID(F332,2,1))),IF((LEN(F332)-1)=2,ISNUMBER(VALUE(MID(F332,3,1))),TRUE),VALUE(MID(F332,2,(LEN(F332)-1)))&lt;24),VALUE(MID(F332,2,(LEN(F332)-1)))/24,-1)),-1)))</x:f>
      </x:c>
      <x:c r="I332" s="71" t="str">
        <x:f>IF(OR(E332="",E332="В"),"",IF(OR(E332=$B$42,E332=$B$43,E332=$B$44,E332=$B$45,E332=$B$46),INDEX($F$42:$F$46,MATCH(E332,$B$42:$B$46,0)),IFERROR(IF(ISNUMBER(SEARCH(":",G332)),IF(AND(OR((LEN(G332)-1)=4,(LEN(G332)-1)=5),MID(G332,0+(LEN(G332)-1)-2,1)=":",ISNUMBER(VALUE(MID(G332,1,1))),IF((LEN(G332)-1)=5,ISNUMBER(VALUE(MID(G332,2,1))),TRUE),ISNUMBER(VALUE(MID(G332,0+(LEN(G332)-1)-1,1))),ISNUMBER(VALUE(MID(G332,0+(LEN(G332)-1),1))),VALUE(MID(G332,1,(LEN(G332)-1)-3))&lt;24,VALUE(MID(G332,0+(LEN(G332)-1)-1,2))&lt;60),VALUE(MID(G332,1,(LEN(G332)-1)-3))/24+VALUE(MID(G332,0+(LEN(G332)-1)-1,2))/1440,-1),IF(AND((LEN(G332)-1)&gt;=1,(LEN(G332)-1)&lt;=2,ISNUMBER(VALUE(MID(G332,1,1))),IF((LEN(G332)-1)=2,ISNUMBER(VALUE(MID(G332,2,1))),TRUE),VALUE(MID(G332,1,(LEN(G332)-1)))&lt;24),VALUE(MID(G332,1,(LEN(G332)-1)))/24,-1)),-1)))</x:f>
      </x:c>
      <x:c r="J332" s="72" t="n">
        <x:f>IF(OR(E332="",E332="В"),0,IF(OR(E332=$B$42,E332=$B$43,E332=$B$44,E332=$B$45,E332=$B$46),INDEX($G$42:$G$46,MATCH(E332,$B$42:$B$46,0)),$D$7))</x:f>
        <x:v>0</x:v>
      </x:c>
      <x:c r="K332" s="73" t="n">
        <x:f>IF(OR(L332="",L332="Выходной"),0,IF(L332="Готово",ROUND(24*MOD(I332-H332,1)-J332/60,10),"Проверить"))</x:f>
        <x:v>0</x:v>
      </x:c>
      <x:c r="L332" s="74" t="str">
        <x:f>IF(E332="","",IF(C332="","Нет дня",IF(E332="В","Выходной",IF(LEN(TRIM($B$26))=0,"Нет имени",IF(COUNTIFS($B$10:$B$33,$B$26)&gt;1,"Повтор имени",IF(OR(E332=$B$42,E332=$B$43,E332=$B$44,E332=$B$45,E332=$B$46),IF(INDEX($I$42:$I$46,MATCH(E332,$B$42:$B$46,0))="Готово","Готово","Проверьте смену"),IF(OR(IFERROR(SEARCH("-",E332),0)=0,IFERROR(SEARCH("-",E332,SEARCH("-",E332)+1),0)&gt;0),"Нет кода",IF(OR(H332&lt;0,I332&lt;0),"Неверное время",IF(H332=I332,"Начало равно концу",IF(NOT(ISNUMBER($D$7)),"Проверьте перерыв",IF(OR($D$7&lt;0,$D$7&lt;&gt;INT($D$7)),"Проверьте перерыв",IF($D$7&gt;=ROUND(MOD(I332-H332,1)*1440,8),"Перерыв не меньше смены","Готово"))))))))))))</x:f>
      </x:c>
      <x:c r="M332" s="3"/>
      <x:c r="N332" s="3"/>
      <x:c r="O332" s="3"/>
      <x:c r="P332" s="3"/>
      <x:c r="Q332" s="3"/>
      <x:c r="R332" s="3"/>
      <x:c r="S332" s="3"/>
      <x:c r="T332" s="3"/>
      <x:c r="U332" s="3"/>
      <x:c r="V332" s="3"/>
      <x:c r="W332" s="3"/>
      <x:c r="X332" s="3"/>
      <x:c r="Y332" s="3"/>
      <x:c r="Z332" s="3"/>
      <x:c r="AA332" s="3"/>
      <x:c r="AB332" s="3"/>
      <x:c r="AC332" s="3"/>
      <x:c r="AD332" s="3"/>
      <x:c r="AE332" s="3"/>
      <x:c r="AF332" s="3"/>
      <x:c r="AG332" s="3"/>
      <x:c r="AH332" s="3"/>
      <x:c r="AI332" s="3"/>
      <x:c r="AJ332" s="3"/>
      <x:c r="AK332" s="3"/>
    </x:row>
    <x:row r="333" ht="30" customHeight="1">
      <x:c r="A333" s="3"/>
      <x:c r="B333" s="69" t="str">
        <x:f>IF($B$26="","",$B$26)</x:f>
      </x:c>
      <x:c r="C333" s="70" t="n">
        <x:f>IF(AG$8="","",AG$8)</x:f>
        <x:v>46356</x:v>
      </x:c>
      <x:c r="D333" s="69" t="str">
        <x:f>IF(AG26="","",AG26)</x:f>
      </x:c>
      <x:c r="E333" s="69" t="str">
        <x:f>IFERROR(UPPER(CONCATENATE("",SUBSTITUTE(CONCATENATE("",SUBSTITUTE(CONCATENATE("",SUBSTITUTE(TRIM(CONCATENATE("",D333))," ","")),"–","-")),"—","-"))),CONCATENATE("",D333))</x:f>
      </x:c>
      <x:c r="F333" s="69" t="str">
        <x:f>IFERROR(LEFT(CONCATENATE("[",E333),SEARCH("-",E333)),"")</x:f>
      </x:c>
      <x:c r="G333" s="69" t="str">
        <x:f>IFERROR(MID(CONCATENATE(E333,"]"),SEARCH("-",E333)+1,32),"")</x:f>
      </x:c>
      <x:c r="H333" s="71" t="str">
        <x:f>IF(OR(E333="",E333="В"),"",IF(OR(E333=$B$42,E333=$B$43,E333=$B$44,E333=$B$45,E333=$B$46),INDEX($E$42:$E$46,MATCH(E333,$B$42:$B$46,0)),IFERROR(IF(ISNUMBER(SEARCH(":",F333)),IF(AND(OR((LEN(F333)-1)=4,(LEN(F333)-1)=5),MID(F333,1+(LEN(F333)-1)-2,1)=":",ISNUMBER(VALUE(MID(F333,2,1))),IF((LEN(F333)-1)=5,ISNUMBER(VALUE(MID(F333,3,1))),TRUE),ISNUMBER(VALUE(MID(F333,1+(LEN(F333)-1)-1,1))),ISNUMBER(VALUE(MID(F333,1+(LEN(F333)-1),1))),VALUE(MID(F333,2,(LEN(F333)-1)-3))&lt;24,VALUE(MID(F333,1+(LEN(F333)-1)-1,2))&lt;60),VALUE(MID(F333,2,(LEN(F333)-1)-3))/24+VALUE(MID(F333,1+(LEN(F333)-1)-1,2))/1440,-1),IF(AND((LEN(F333)-1)&gt;=1,(LEN(F333)-1)&lt;=2,ISNUMBER(VALUE(MID(F333,2,1))),IF((LEN(F333)-1)=2,ISNUMBER(VALUE(MID(F333,3,1))),TRUE),VALUE(MID(F333,2,(LEN(F333)-1)))&lt;24),VALUE(MID(F333,2,(LEN(F333)-1)))/24,-1)),-1)))</x:f>
      </x:c>
      <x:c r="I333" s="71" t="str">
        <x:f>IF(OR(E333="",E333="В"),"",IF(OR(E333=$B$42,E333=$B$43,E333=$B$44,E333=$B$45,E333=$B$46),INDEX($F$42:$F$46,MATCH(E333,$B$42:$B$46,0)),IFERROR(IF(ISNUMBER(SEARCH(":",G333)),IF(AND(OR((LEN(G333)-1)=4,(LEN(G333)-1)=5),MID(G333,0+(LEN(G333)-1)-2,1)=":",ISNUMBER(VALUE(MID(G333,1,1))),IF((LEN(G333)-1)=5,ISNUMBER(VALUE(MID(G333,2,1))),TRUE),ISNUMBER(VALUE(MID(G333,0+(LEN(G333)-1)-1,1))),ISNUMBER(VALUE(MID(G333,0+(LEN(G333)-1),1))),VALUE(MID(G333,1,(LEN(G333)-1)-3))&lt;24,VALUE(MID(G333,0+(LEN(G333)-1)-1,2))&lt;60),VALUE(MID(G333,1,(LEN(G333)-1)-3))/24+VALUE(MID(G333,0+(LEN(G333)-1)-1,2))/1440,-1),IF(AND((LEN(G333)-1)&gt;=1,(LEN(G333)-1)&lt;=2,ISNUMBER(VALUE(MID(G333,1,1))),IF((LEN(G333)-1)=2,ISNUMBER(VALUE(MID(G333,2,1))),TRUE),VALUE(MID(G333,1,(LEN(G333)-1)))&lt;24),VALUE(MID(G333,1,(LEN(G333)-1)))/24,-1)),-1)))</x:f>
      </x:c>
      <x:c r="J333" s="72" t="n">
        <x:f>IF(OR(E333="",E333="В"),0,IF(OR(E333=$B$42,E333=$B$43,E333=$B$44,E333=$B$45,E333=$B$46),INDEX($G$42:$G$46,MATCH(E333,$B$42:$B$46,0)),$D$7))</x:f>
        <x:v>0</x:v>
      </x:c>
      <x:c r="K333" s="73" t="n">
        <x:f>IF(OR(L333="",L333="Выходной"),0,IF(L333="Готово",ROUND(24*MOD(I333-H333,1)-J333/60,10),"Проверить"))</x:f>
        <x:v>0</x:v>
      </x:c>
      <x:c r="L333" s="74" t="str">
        <x:f>IF(E333="","",IF(C333="","Нет дня",IF(E333="В","Выходной",IF(LEN(TRIM($B$26))=0,"Нет имени",IF(COUNTIFS($B$10:$B$33,$B$26)&gt;1,"Повтор имени",IF(OR(E333=$B$42,E333=$B$43,E333=$B$44,E333=$B$45,E333=$B$46),IF(INDEX($I$42:$I$46,MATCH(E333,$B$42:$B$46,0))="Готово","Готово","Проверьте смену"),IF(OR(IFERROR(SEARCH("-",E333),0)=0,IFERROR(SEARCH("-",E333,SEARCH("-",E333)+1),0)&gt;0),"Нет кода",IF(OR(H333&lt;0,I333&lt;0),"Неверное время",IF(H333=I333,"Начало равно концу",IF(NOT(ISNUMBER($D$7)),"Проверьте перерыв",IF(OR($D$7&lt;0,$D$7&lt;&gt;INT($D$7)),"Проверьте перерыв",IF($D$7&gt;=ROUND(MOD(I333-H333,1)*1440,8),"Перерыв не меньше смены","Готово"))))))))))))</x:f>
      </x:c>
      <x:c r="M333" s="3"/>
      <x:c r="N333" s="3"/>
      <x:c r="O333" s="3"/>
      <x:c r="P333" s="3"/>
      <x:c r="Q333" s="3"/>
      <x:c r="R333" s="3"/>
      <x:c r="S333" s="3"/>
      <x:c r="T333" s="3"/>
      <x:c r="U333" s="3"/>
      <x:c r="V333" s="3"/>
      <x:c r="W333" s="3"/>
      <x:c r="X333" s="3"/>
      <x:c r="Y333" s="3"/>
      <x:c r="Z333" s="3"/>
      <x:c r="AA333" s="3"/>
      <x:c r="AB333" s="3"/>
      <x:c r="AC333" s="3"/>
      <x:c r="AD333" s="3"/>
      <x:c r="AE333" s="3"/>
      <x:c r="AF333" s="3"/>
      <x:c r="AG333" s="3"/>
      <x:c r="AH333" s="3"/>
      <x:c r="AI333" s="3"/>
      <x:c r="AJ333" s="3"/>
      <x:c r="AK333" s="3"/>
    </x:row>
    <x:row r="334" ht="30" customHeight="1">
      <x:c r="A334" s="3"/>
      <x:c r="B334" s="69" t="str">
        <x:f>IF($B$26="","",$B$26)</x:f>
      </x:c>
      <x:c r="C334" s="70" t="str">
        <x:f>IF(AH$8="","",AH$8)</x:f>
      </x:c>
      <x:c r="D334" s="69" t="str">
        <x:f>IF(AH26="","",AH26)</x:f>
      </x:c>
      <x:c r="E334" s="69" t="str">
        <x:f>IFERROR(UPPER(CONCATENATE("",SUBSTITUTE(CONCATENATE("",SUBSTITUTE(CONCATENATE("",SUBSTITUTE(TRIM(CONCATENATE("",D334))," ","")),"–","-")),"—","-"))),CONCATENATE("",D334))</x:f>
      </x:c>
      <x:c r="F334" s="69" t="str">
        <x:f>IFERROR(LEFT(CONCATENATE("[",E334),SEARCH("-",E334)),"")</x:f>
      </x:c>
      <x:c r="G334" s="69" t="str">
        <x:f>IFERROR(MID(CONCATENATE(E334,"]"),SEARCH("-",E334)+1,32),"")</x:f>
      </x:c>
      <x:c r="H334" s="71" t="str">
        <x:f>IF(OR(E334="",E334="В"),"",IF(OR(E334=$B$42,E334=$B$43,E334=$B$44,E334=$B$45,E334=$B$46),INDEX($E$42:$E$46,MATCH(E334,$B$42:$B$46,0)),IFERROR(IF(ISNUMBER(SEARCH(":",F334)),IF(AND(OR((LEN(F334)-1)=4,(LEN(F334)-1)=5),MID(F334,1+(LEN(F334)-1)-2,1)=":",ISNUMBER(VALUE(MID(F334,2,1))),IF((LEN(F334)-1)=5,ISNUMBER(VALUE(MID(F334,3,1))),TRUE),ISNUMBER(VALUE(MID(F334,1+(LEN(F334)-1)-1,1))),ISNUMBER(VALUE(MID(F334,1+(LEN(F334)-1),1))),VALUE(MID(F334,2,(LEN(F334)-1)-3))&lt;24,VALUE(MID(F334,1+(LEN(F334)-1)-1,2))&lt;60),VALUE(MID(F334,2,(LEN(F334)-1)-3))/24+VALUE(MID(F334,1+(LEN(F334)-1)-1,2))/1440,-1),IF(AND((LEN(F334)-1)&gt;=1,(LEN(F334)-1)&lt;=2,ISNUMBER(VALUE(MID(F334,2,1))),IF((LEN(F334)-1)=2,ISNUMBER(VALUE(MID(F334,3,1))),TRUE),VALUE(MID(F334,2,(LEN(F334)-1)))&lt;24),VALUE(MID(F334,2,(LEN(F334)-1)))/24,-1)),-1)))</x:f>
      </x:c>
      <x:c r="I334" s="71" t="str">
        <x:f>IF(OR(E334="",E334="В"),"",IF(OR(E334=$B$42,E334=$B$43,E334=$B$44,E334=$B$45,E334=$B$46),INDEX($F$42:$F$46,MATCH(E334,$B$42:$B$46,0)),IFERROR(IF(ISNUMBER(SEARCH(":",G334)),IF(AND(OR((LEN(G334)-1)=4,(LEN(G334)-1)=5),MID(G334,0+(LEN(G334)-1)-2,1)=":",ISNUMBER(VALUE(MID(G334,1,1))),IF((LEN(G334)-1)=5,ISNUMBER(VALUE(MID(G334,2,1))),TRUE),ISNUMBER(VALUE(MID(G334,0+(LEN(G334)-1)-1,1))),ISNUMBER(VALUE(MID(G334,0+(LEN(G334)-1),1))),VALUE(MID(G334,1,(LEN(G334)-1)-3))&lt;24,VALUE(MID(G334,0+(LEN(G334)-1)-1,2))&lt;60),VALUE(MID(G334,1,(LEN(G334)-1)-3))/24+VALUE(MID(G334,0+(LEN(G334)-1)-1,2))/1440,-1),IF(AND((LEN(G334)-1)&gt;=1,(LEN(G334)-1)&lt;=2,ISNUMBER(VALUE(MID(G334,1,1))),IF((LEN(G334)-1)=2,ISNUMBER(VALUE(MID(G334,2,1))),TRUE),VALUE(MID(G334,1,(LEN(G334)-1)))&lt;24),VALUE(MID(G334,1,(LEN(G334)-1)))/24,-1)),-1)))</x:f>
      </x:c>
      <x:c r="J334" s="72" t="n">
        <x:f>IF(OR(E334="",E334="В"),0,IF(OR(E334=$B$42,E334=$B$43,E334=$B$44,E334=$B$45,E334=$B$46),INDEX($G$42:$G$46,MATCH(E334,$B$42:$B$46,0)),$D$7))</x:f>
        <x:v>0</x:v>
      </x:c>
      <x:c r="K334" s="73" t="n">
        <x:f>IF(OR(L334="",L334="Выходной"),0,IF(L334="Готово",ROUND(24*MOD(I334-H334,1)-J334/60,10),"Проверить"))</x:f>
        <x:v>0</x:v>
      </x:c>
      <x:c r="L334" s="74" t="str">
        <x:f>IF(E334="","",IF(C334="","Нет дня",IF(E334="В","Выходной",IF(LEN(TRIM($B$26))=0,"Нет имени",IF(COUNTIFS($B$10:$B$33,$B$26)&gt;1,"Повтор имени",IF(OR(E334=$B$42,E334=$B$43,E334=$B$44,E334=$B$45,E334=$B$46),IF(INDEX($I$42:$I$46,MATCH(E334,$B$42:$B$46,0))="Готово","Готово","Проверьте смену"),IF(OR(IFERROR(SEARCH("-",E334),0)=0,IFERROR(SEARCH("-",E334,SEARCH("-",E334)+1),0)&gt;0),"Нет кода",IF(OR(H334&lt;0,I334&lt;0),"Неверное время",IF(H334=I334,"Начало равно концу",IF(NOT(ISNUMBER($D$7)),"Проверьте перерыв",IF(OR($D$7&lt;0,$D$7&lt;&gt;INT($D$7)),"Проверьте перерыв",IF($D$7&gt;=ROUND(MOD(I334-H334,1)*1440,8),"Перерыв не меньше смены","Готово"))))))))))))</x:f>
      </x:c>
      <x:c r="M334" s="3"/>
      <x:c r="N334" s="3"/>
      <x:c r="O334" s="3"/>
      <x:c r="P334" s="3"/>
      <x:c r="Q334" s="3"/>
      <x:c r="R334" s="3"/>
      <x:c r="S334" s="3"/>
      <x:c r="T334" s="3"/>
      <x:c r="U334" s="3"/>
      <x:c r="V334" s="3"/>
      <x:c r="W334" s="3"/>
      <x:c r="X334" s="3"/>
      <x:c r="Y334" s="3"/>
      <x:c r="Z334" s="3"/>
      <x:c r="AA334" s="3"/>
      <x:c r="AB334" s="3"/>
      <x:c r="AC334" s="3"/>
      <x:c r="AD334" s="3"/>
      <x:c r="AE334" s="3"/>
      <x:c r="AF334" s="3"/>
      <x:c r="AG334" s="3"/>
      <x:c r="AH334" s="3"/>
      <x:c r="AI334" s="3"/>
      <x:c r="AJ334" s="3"/>
      <x:c r="AK334" s="3"/>
    </x:row>
    <x:row r="335" ht="30" customHeight="1">
      <x:c r="A335" s="3"/>
      <x:c r="B335" s="69" t="str">
        <x:f>IF($B$28="","",$B$28)</x:f>
      </x:c>
      <x:c r="C335" s="70" t="n">
        <x:f>IF(D$8="","",D$8)</x:f>
        <x:v>46327</x:v>
      </x:c>
      <x:c r="D335" s="69" t="str">
        <x:f>IF(D28="","",D28)</x:f>
      </x:c>
      <x:c r="E335" s="69" t="str">
        <x:f>IFERROR(UPPER(CONCATENATE("",SUBSTITUTE(CONCATENATE("",SUBSTITUTE(CONCATENATE("",SUBSTITUTE(TRIM(CONCATENATE("",D335))," ","")),"–","-")),"—","-"))),CONCATENATE("",D335))</x:f>
      </x:c>
      <x:c r="F335" s="69" t="str">
        <x:f>IFERROR(LEFT(CONCATENATE("[",E335),SEARCH("-",E335)),"")</x:f>
      </x:c>
      <x:c r="G335" s="69" t="str">
        <x:f>IFERROR(MID(CONCATENATE(E335,"]"),SEARCH("-",E335)+1,32),"")</x:f>
      </x:c>
      <x:c r="H335" s="71" t="str">
        <x:f>IF(OR(E335="",E335="В"),"",IF(OR(E335=$B$42,E335=$B$43,E335=$B$44,E335=$B$45,E335=$B$46),INDEX($E$42:$E$46,MATCH(E335,$B$42:$B$46,0)),IFERROR(IF(ISNUMBER(SEARCH(":",F335)),IF(AND(OR((LEN(F335)-1)=4,(LEN(F335)-1)=5),MID(F335,1+(LEN(F335)-1)-2,1)=":",ISNUMBER(VALUE(MID(F335,2,1))),IF((LEN(F335)-1)=5,ISNUMBER(VALUE(MID(F335,3,1))),TRUE),ISNUMBER(VALUE(MID(F335,1+(LEN(F335)-1)-1,1))),ISNUMBER(VALUE(MID(F335,1+(LEN(F335)-1),1))),VALUE(MID(F335,2,(LEN(F335)-1)-3))&lt;24,VALUE(MID(F335,1+(LEN(F335)-1)-1,2))&lt;60),VALUE(MID(F335,2,(LEN(F335)-1)-3))/24+VALUE(MID(F335,1+(LEN(F335)-1)-1,2))/1440,-1),IF(AND((LEN(F335)-1)&gt;=1,(LEN(F335)-1)&lt;=2,ISNUMBER(VALUE(MID(F335,2,1))),IF((LEN(F335)-1)=2,ISNUMBER(VALUE(MID(F335,3,1))),TRUE),VALUE(MID(F335,2,(LEN(F335)-1)))&lt;24),VALUE(MID(F335,2,(LEN(F335)-1)))/24,-1)),-1)))</x:f>
      </x:c>
      <x:c r="I335" s="71" t="str">
        <x:f>IF(OR(E335="",E335="В"),"",IF(OR(E335=$B$42,E335=$B$43,E335=$B$44,E335=$B$45,E335=$B$46),INDEX($F$42:$F$46,MATCH(E335,$B$42:$B$46,0)),IFERROR(IF(ISNUMBER(SEARCH(":",G335)),IF(AND(OR((LEN(G335)-1)=4,(LEN(G335)-1)=5),MID(G335,0+(LEN(G335)-1)-2,1)=":",ISNUMBER(VALUE(MID(G335,1,1))),IF((LEN(G335)-1)=5,ISNUMBER(VALUE(MID(G335,2,1))),TRUE),ISNUMBER(VALUE(MID(G335,0+(LEN(G335)-1)-1,1))),ISNUMBER(VALUE(MID(G335,0+(LEN(G335)-1),1))),VALUE(MID(G335,1,(LEN(G335)-1)-3))&lt;24,VALUE(MID(G335,0+(LEN(G335)-1)-1,2))&lt;60),VALUE(MID(G335,1,(LEN(G335)-1)-3))/24+VALUE(MID(G335,0+(LEN(G335)-1)-1,2))/1440,-1),IF(AND((LEN(G335)-1)&gt;=1,(LEN(G335)-1)&lt;=2,ISNUMBER(VALUE(MID(G335,1,1))),IF((LEN(G335)-1)=2,ISNUMBER(VALUE(MID(G335,2,1))),TRUE),VALUE(MID(G335,1,(LEN(G335)-1)))&lt;24),VALUE(MID(G335,1,(LEN(G335)-1)))/24,-1)),-1)))</x:f>
      </x:c>
      <x:c r="J335" s="72" t="n">
        <x:f>IF(OR(E335="",E335="В"),0,IF(OR(E335=$B$42,E335=$B$43,E335=$B$44,E335=$B$45,E335=$B$46),INDEX($G$42:$G$46,MATCH(E335,$B$42:$B$46,0)),$D$7))</x:f>
        <x:v>0</x:v>
      </x:c>
      <x:c r="K335" s="73" t="n">
        <x:f>IF(OR(L335="",L335="Выходной"),0,IF(L335="Готово",ROUND(24*MOD(I335-H335,1)-J335/60,10),"Проверить"))</x:f>
        <x:v>0</x:v>
      </x:c>
      <x:c r="L335" s="74" t="str">
        <x:f>IF(E335="","",IF(C335="","Нет дня",IF(E335="В","Выходной",IF(LEN(TRIM($B$28))=0,"Нет имени",IF(COUNTIFS($B$10:$B$33,$B$28)&gt;1,"Повтор имени",IF(OR(E335=$B$42,E335=$B$43,E335=$B$44,E335=$B$45,E335=$B$46),IF(INDEX($I$42:$I$46,MATCH(E335,$B$42:$B$46,0))="Готово","Готово","Проверьте смену"),IF(OR(IFERROR(SEARCH("-",E335),0)=0,IFERROR(SEARCH("-",E335,SEARCH("-",E335)+1),0)&gt;0),"Нет кода",IF(OR(H335&lt;0,I335&lt;0),"Неверное время",IF(H335=I335,"Начало равно концу",IF(NOT(ISNUMBER($D$7)),"Проверьте перерыв",IF(OR($D$7&lt;0,$D$7&lt;&gt;INT($D$7)),"Проверьте перерыв",IF($D$7&gt;=ROUND(MOD(I335-H335,1)*1440,8),"Перерыв не меньше смены","Готово"))))))))))))</x:f>
      </x:c>
      <x:c r="M335" s="3"/>
      <x:c r="N335" s="3"/>
      <x:c r="O335" s="3"/>
      <x:c r="P335" s="3"/>
      <x:c r="Q335" s="3"/>
      <x:c r="R335" s="3"/>
      <x:c r="S335" s="3"/>
      <x:c r="T335" s="3"/>
      <x:c r="U335" s="3"/>
      <x:c r="V335" s="3"/>
      <x:c r="W335" s="3"/>
      <x:c r="X335" s="3"/>
      <x:c r="Y335" s="3"/>
      <x:c r="Z335" s="3"/>
      <x:c r="AA335" s="3"/>
      <x:c r="AB335" s="3"/>
      <x:c r="AC335" s="3"/>
      <x:c r="AD335" s="3"/>
      <x:c r="AE335" s="3"/>
      <x:c r="AF335" s="3"/>
      <x:c r="AG335" s="3"/>
      <x:c r="AH335" s="3"/>
      <x:c r="AI335" s="3"/>
      <x:c r="AJ335" s="3"/>
      <x:c r="AK335" s="3"/>
    </x:row>
    <x:row r="336" ht="30" customHeight="1">
      <x:c r="A336" s="3"/>
      <x:c r="B336" s="69" t="str">
        <x:f>IF($B$28="","",$B$28)</x:f>
      </x:c>
      <x:c r="C336" s="70" t="n">
        <x:f>IF(E$8="","",E$8)</x:f>
        <x:v>46328</x:v>
      </x:c>
      <x:c r="D336" s="69" t="str">
        <x:f>IF(E28="","",E28)</x:f>
      </x:c>
      <x:c r="E336" s="69" t="str">
        <x:f>IFERROR(UPPER(CONCATENATE("",SUBSTITUTE(CONCATENATE("",SUBSTITUTE(CONCATENATE("",SUBSTITUTE(TRIM(CONCATENATE("",D336))," ","")),"–","-")),"—","-"))),CONCATENATE("",D336))</x:f>
      </x:c>
      <x:c r="F336" s="69" t="str">
        <x:f>IFERROR(LEFT(CONCATENATE("[",E336),SEARCH("-",E336)),"")</x:f>
      </x:c>
      <x:c r="G336" s="69" t="str">
        <x:f>IFERROR(MID(CONCATENATE(E336,"]"),SEARCH("-",E336)+1,32),"")</x:f>
      </x:c>
      <x:c r="H336" s="71" t="str">
        <x:f>IF(OR(E336="",E336="В"),"",IF(OR(E336=$B$42,E336=$B$43,E336=$B$44,E336=$B$45,E336=$B$46),INDEX($E$42:$E$46,MATCH(E336,$B$42:$B$46,0)),IFERROR(IF(ISNUMBER(SEARCH(":",F336)),IF(AND(OR((LEN(F336)-1)=4,(LEN(F336)-1)=5),MID(F336,1+(LEN(F336)-1)-2,1)=":",ISNUMBER(VALUE(MID(F336,2,1))),IF((LEN(F336)-1)=5,ISNUMBER(VALUE(MID(F336,3,1))),TRUE),ISNUMBER(VALUE(MID(F336,1+(LEN(F336)-1)-1,1))),ISNUMBER(VALUE(MID(F336,1+(LEN(F336)-1),1))),VALUE(MID(F336,2,(LEN(F336)-1)-3))&lt;24,VALUE(MID(F336,1+(LEN(F336)-1)-1,2))&lt;60),VALUE(MID(F336,2,(LEN(F336)-1)-3))/24+VALUE(MID(F336,1+(LEN(F336)-1)-1,2))/1440,-1),IF(AND((LEN(F336)-1)&gt;=1,(LEN(F336)-1)&lt;=2,ISNUMBER(VALUE(MID(F336,2,1))),IF((LEN(F336)-1)=2,ISNUMBER(VALUE(MID(F336,3,1))),TRUE),VALUE(MID(F336,2,(LEN(F336)-1)))&lt;24),VALUE(MID(F336,2,(LEN(F336)-1)))/24,-1)),-1)))</x:f>
      </x:c>
      <x:c r="I336" s="71" t="str">
        <x:f>IF(OR(E336="",E336="В"),"",IF(OR(E336=$B$42,E336=$B$43,E336=$B$44,E336=$B$45,E336=$B$46),INDEX($F$42:$F$46,MATCH(E336,$B$42:$B$46,0)),IFERROR(IF(ISNUMBER(SEARCH(":",G336)),IF(AND(OR((LEN(G336)-1)=4,(LEN(G336)-1)=5),MID(G336,0+(LEN(G336)-1)-2,1)=":",ISNUMBER(VALUE(MID(G336,1,1))),IF((LEN(G336)-1)=5,ISNUMBER(VALUE(MID(G336,2,1))),TRUE),ISNUMBER(VALUE(MID(G336,0+(LEN(G336)-1)-1,1))),ISNUMBER(VALUE(MID(G336,0+(LEN(G336)-1),1))),VALUE(MID(G336,1,(LEN(G336)-1)-3))&lt;24,VALUE(MID(G336,0+(LEN(G336)-1)-1,2))&lt;60),VALUE(MID(G336,1,(LEN(G336)-1)-3))/24+VALUE(MID(G336,0+(LEN(G336)-1)-1,2))/1440,-1),IF(AND((LEN(G336)-1)&gt;=1,(LEN(G336)-1)&lt;=2,ISNUMBER(VALUE(MID(G336,1,1))),IF((LEN(G336)-1)=2,ISNUMBER(VALUE(MID(G336,2,1))),TRUE),VALUE(MID(G336,1,(LEN(G336)-1)))&lt;24),VALUE(MID(G336,1,(LEN(G336)-1)))/24,-1)),-1)))</x:f>
      </x:c>
      <x:c r="J336" s="72" t="n">
        <x:f>IF(OR(E336="",E336="В"),0,IF(OR(E336=$B$42,E336=$B$43,E336=$B$44,E336=$B$45,E336=$B$46),INDEX($G$42:$G$46,MATCH(E336,$B$42:$B$46,0)),$D$7))</x:f>
        <x:v>0</x:v>
      </x:c>
      <x:c r="K336" s="73" t="n">
        <x:f>IF(OR(L336="",L336="Выходной"),0,IF(L336="Готово",ROUND(24*MOD(I336-H336,1)-J336/60,10),"Проверить"))</x:f>
        <x:v>0</x:v>
      </x:c>
      <x:c r="L336" s="74" t="str">
        <x:f>IF(E336="","",IF(C336="","Нет дня",IF(E336="В","Выходной",IF(LEN(TRIM($B$28))=0,"Нет имени",IF(COUNTIFS($B$10:$B$33,$B$28)&gt;1,"Повтор имени",IF(OR(E336=$B$42,E336=$B$43,E336=$B$44,E336=$B$45,E336=$B$46),IF(INDEX($I$42:$I$46,MATCH(E336,$B$42:$B$46,0))="Готово","Готово","Проверьте смену"),IF(OR(IFERROR(SEARCH("-",E336),0)=0,IFERROR(SEARCH("-",E336,SEARCH("-",E336)+1),0)&gt;0),"Нет кода",IF(OR(H336&lt;0,I336&lt;0),"Неверное время",IF(H336=I336,"Начало равно концу",IF(NOT(ISNUMBER($D$7)),"Проверьте перерыв",IF(OR($D$7&lt;0,$D$7&lt;&gt;INT($D$7)),"Проверьте перерыв",IF($D$7&gt;=ROUND(MOD(I336-H336,1)*1440,8),"Перерыв не меньше смены","Готово"))))))))))))</x:f>
      </x:c>
      <x:c r="M336" s="3"/>
      <x:c r="N336" s="3"/>
      <x:c r="O336" s="3"/>
      <x:c r="P336" s="3"/>
      <x:c r="Q336" s="3"/>
      <x:c r="R336" s="3"/>
      <x:c r="S336" s="3"/>
      <x:c r="T336" s="3"/>
      <x:c r="U336" s="3"/>
      <x:c r="V336" s="3"/>
      <x:c r="W336" s="3"/>
      <x:c r="X336" s="3"/>
      <x:c r="Y336" s="3"/>
      <x:c r="Z336" s="3"/>
      <x:c r="AA336" s="3"/>
      <x:c r="AB336" s="3"/>
      <x:c r="AC336" s="3"/>
      <x:c r="AD336" s="3"/>
      <x:c r="AE336" s="3"/>
      <x:c r="AF336" s="3"/>
      <x:c r="AG336" s="3"/>
      <x:c r="AH336" s="3"/>
      <x:c r="AI336" s="3"/>
      <x:c r="AJ336" s="3"/>
      <x:c r="AK336" s="3"/>
    </x:row>
    <x:row r="337" ht="30" customHeight="1">
      <x:c r="A337" s="3"/>
      <x:c r="B337" s="69" t="str">
        <x:f>IF($B$28="","",$B$28)</x:f>
      </x:c>
      <x:c r="C337" s="70" t="n">
        <x:f>IF(F$8="","",F$8)</x:f>
        <x:v>46329</x:v>
      </x:c>
      <x:c r="D337" s="69" t="str">
        <x:f>IF(F28="","",F28)</x:f>
      </x:c>
      <x:c r="E337" s="69" t="str">
        <x:f>IFERROR(UPPER(CONCATENATE("",SUBSTITUTE(CONCATENATE("",SUBSTITUTE(CONCATENATE("",SUBSTITUTE(TRIM(CONCATENATE("",D337))," ","")),"–","-")),"—","-"))),CONCATENATE("",D337))</x:f>
      </x:c>
      <x:c r="F337" s="69" t="str">
        <x:f>IFERROR(LEFT(CONCATENATE("[",E337),SEARCH("-",E337)),"")</x:f>
      </x:c>
      <x:c r="G337" s="69" t="str">
        <x:f>IFERROR(MID(CONCATENATE(E337,"]"),SEARCH("-",E337)+1,32),"")</x:f>
      </x:c>
      <x:c r="H337" s="71" t="str">
        <x:f>IF(OR(E337="",E337="В"),"",IF(OR(E337=$B$42,E337=$B$43,E337=$B$44,E337=$B$45,E337=$B$46),INDEX($E$42:$E$46,MATCH(E337,$B$42:$B$46,0)),IFERROR(IF(ISNUMBER(SEARCH(":",F337)),IF(AND(OR((LEN(F337)-1)=4,(LEN(F337)-1)=5),MID(F337,1+(LEN(F337)-1)-2,1)=":",ISNUMBER(VALUE(MID(F337,2,1))),IF((LEN(F337)-1)=5,ISNUMBER(VALUE(MID(F337,3,1))),TRUE),ISNUMBER(VALUE(MID(F337,1+(LEN(F337)-1)-1,1))),ISNUMBER(VALUE(MID(F337,1+(LEN(F337)-1),1))),VALUE(MID(F337,2,(LEN(F337)-1)-3))&lt;24,VALUE(MID(F337,1+(LEN(F337)-1)-1,2))&lt;60),VALUE(MID(F337,2,(LEN(F337)-1)-3))/24+VALUE(MID(F337,1+(LEN(F337)-1)-1,2))/1440,-1),IF(AND((LEN(F337)-1)&gt;=1,(LEN(F337)-1)&lt;=2,ISNUMBER(VALUE(MID(F337,2,1))),IF((LEN(F337)-1)=2,ISNUMBER(VALUE(MID(F337,3,1))),TRUE),VALUE(MID(F337,2,(LEN(F337)-1)))&lt;24),VALUE(MID(F337,2,(LEN(F337)-1)))/24,-1)),-1)))</x:f>
      </x:c>
      <x:c r="I337" s="71" t="str">
        <x:f>IF(OR(E337="",E337="В"),"",IF(OR(E337=$B$42,E337=$B$43,E337=$B$44,E337=$B$45,E337=$B$46),INDEX($F$42:$F$46,MATCH(E337,$B$42:$B$46,0)),IFERROR(IF(ISNUMBER(SEARCH(":",G337)),IF(AND(OR((LEN(G337)-1)=4,(LEN(G337)-1)=5),MID(G337,0+(LEN(G337)-1)-2,1)=":",ISNUMBER(VALUE(MID(G337,1,1))),IF((LEN(G337)-1)=5,ISNUMBER(VALUE(MID(G337,2,1))),TRUE),ISNUMBER(VALUE(MID(G337,0+(LEN(G337)-1)-1,1))),ISNUMBER(VALUE(MID(G337,0+(LEN(G337)-1),1))),VALUE(MID(G337,1,(LEN(G337)-1)-3))&lt;24,VALUE(MID(G337,0+(LEN(G337)-1)-1,2))&lt;60),VALUE(MID(G337,1,(LEN(G337)-1)-3))/24+VALUE(MID(G337,0+(LEN(G337)-1)-1,2))/1440,-1),IF(AND((LEN(G337)-1)&gt;=1,(LEN(G337)-1)&lt;=2,ISNUMBER(VALUE(MID(G337,1,1))),IF((LEN(G337)-1)=2,ISNUMBER(VALUE(MID(G337,2,1))),TRUE),VALUE(MID(G337,1,(LEN(G337)-1)))&lt;24),VALUE(MID(G337,1,(LEN(G337)-1)))/24,-1)),-1)))</x:f>
      </x:c>
      <x:c r="J337" s="72" t="n">
        <x:f>IF(OR(E337="",E337="В"),0,IF(OR(E337=$B$42,E337=$B$43,E337=$B$44,E337=$B$45,E337=$B$46),INDEX($G$42:$G$46,MATCH(E337,$B$42:$B$46,0)),$D$7))</x:f>
        <x:v>0</x:v>
      </x:c>
      <x:c r="K337" s="73" t="n">
        <x:f>IF(OR(L337="",L337="Выходной"),0,IF(L337="Готово",ROUND(24*MOD(I337-H337,1)-J337/60,10),"Проверить"))</x:f>
        <x:v>0</x:v>
      </x:c>
      <x:c r="L337" s="74" t="str">
        <x:f>IF(E337="","",IF(C337="","Нет дня",IF(E337="В","Выходной",IF(LEN(TRIM($B$28))=0,"Нет имени",IF(COUNTIFS($B$10:$B$33,$B$28)&gt;1,"Повтор имени",IF(OR(E337=$B$42,E337=$B$43,E337=$B$44,E337=$B$45,E337=$B$46),IF(INDEX($I$42:$I$46,MATCH(E337,$B$42:$B$46,0))="Готово","Готово","Проверьте смену"),IF(OR(IFERROR(SEARCH("-",E337),0)=0,IFERROR(SEARCH("-",E337,SEARCH("-",E337)+1),0)&gt;0),"Нет кода",IF(OR(H337&lt;0,I337&lt;0),"Неверное время",IF(H337=I337,"Начало равно концу",IF(NOT(ISNUMBER($D$7)),"Проверьте перерыв",IF(OR($D$7&lt;0,$D$7&lt;&gt;INT($D$7)),"Проверьте перерыв",IF($D$7&gt;=ROUND(MOD(I337-H337,1)*1440,8),"Перерыв не меньше смены","Готово"))))))))))))</x:f>
      </x:c>
      <x:c r="M337" s="3"/>
      <x:c r="N337" s="3"/>
      <x:c r="O337" s="3"/>
      <x:c r="P337" s="3"/>
      <x:c r="Q337" s="3"/>
      <x:c r="R337" s="3"/>
      <x:c r="S337" s="3"/>
      <x:c r="T337" s="3"/>
      <x:c r="U337" s="3"/>
      <x:c r="V337" s="3"/>
      <x:c r="W337" s="3"/>
      <x:c r="X337" s="3"/>
      <x:c r="Y337" s="3"/>
      <x:c r="Z337" s="3"/>
      <x:c r="AA337" s="3"/>
      <x:c r="AB337" s="3"/>
      <x:c r="AC337" s="3"/>
      <x:c r="AD337" s="3"/>
      <x:c r="AE337" s="3"/>
      <x:c r="AF337" s="3"/>
      <x:c r="AG337" s="3"/>
      <x:c r="AH337" s="3"/>
      <x:c r="AI337" s="3"/>
      <x:c r="AJ337" s="3"/>
      <x:c r="AK337" s="3"/>
    </x:row>
    <x:row r="338" ht="30" customHeight="1">
      <x:c r="A338" s="3"/>
      <x:c r="B338" s="69" t="str">
        <x:f>IF($B$28="","",$B$28)</x:f>
      </x:c>
      <x:c r="C338" s="70" t="n">
        <x:f>IF(G$8="","",G$8)</x:f>
        <x:v>46330</x:v>
      </x:c>
      <x:c r="D338" s="69" t="str">
        <x:f>IF(G28="","",G28)</x:f>
      </x:c>
      <x:c r="E338" s="69" t="str">
        <x:f>IFERROR(UPPER(CONCATENATE("",SUBSTITUTE(CONCATENATE("",SUBSTITUTE(CONCATENATE("",SUBSTITUTE(TRIM(CONCATENATE("",D338))," ","")),"–","-")),"—","-"))),CONCATENATE("",D338))</x:f>
      </x:c>
      <x:c r="F338" s="69" t="str">
        <x:f>IFERROR(LEFT(CONCATENATE("[",E338),SEARCH("-",E338)),"")</x:f>
      </x:c>
      <x:c r="G338" s="69" t="str">
        <x:f>IFERROR(MID(CONCATENATE(E338,"]"),SEARCH("-",E338)+1,32),"")</x:f>
      </x:c>
      <x:c r="H338" s="71" t="str">
        <x:f>IF(OR(E338="",E338="В"),"",IF(OR(E338=$B$42,E338=$B$43,E338=$B$44,E338=$B$45,E338=$B$46),INDEX($E$42:$E$46,MATCH(E338,$B$42:$B$46,0)),IFERROR(IF(ISNUMBER(SEARCH(":",F338)),IF(AND(OR((LEN(F338)-1)=4,(LEN(F338)-1)=5),MID(F338,1+(LEN(F338)-1)-2,1)=":",ISNUMBER(VALUE(MID(F338,2,1))),IF((LEN(F338)-1)=5,ISNUMBER(VALUE(MID(F338,3,1))),TRUE),ISNUMBER(VALUE(MID(F338,1+(LEN(F338)-1)-1,1))),ISNUMBER(VALUE(MID(F338,1+(LEN(F338)-1),1))),VALUE(MID(F338,2,(LEN(F338)-1)-3))&lt;24,VALUE(MID(F338,1+(LEN(F338)-1)-1,2))&lt;60),VALUE(MID(F338,2,(LEN(F338)-1)-3))/24+VALUE(MID(F338,1+(LEN(F338)-1)-1,2))/1440,-1),IF(AND((LEN(F338)-1)&gt;=1,(LEN(F338)-1)&lt;=2,ISNUMBER(VALUE(MID(F338,2,1))),IF((LEN(F338)-1)=2,ISNUMBER(VALUE(MID(F338,3,1))),TRUE),VALUE(MID(F338,2,(LEN(F338)-1)))&lt;24),VALUE(MID(F338,2,(LEN(F338)-1)))/24,-1)),-1)))</x:f>
      </x:c>
      <x:c r="I338" s="71" t="str">
        <x:f>IF(OR(E338="",E338="В"),"",IF(OR(E338=$B$42,E338=$B$43,E338=$B$44,E338=$B$45,E338=$B$46),INDEX($F$42:$F$46,MATCH(E338,$B$42:$B$46,0)),IFERROR(IF(ISNUMBER(SEARCH(":",G338)),IF(AND(OR((LEN(G338)-1)=4,(LEN(G338)-1)=5),MID(G338,0+(LEN(G338)-1)-2,1)=":",ISNUMBER(VALUE(MID(G338,1,1))),IF((LEN(G338)-1)=5,ISNUMBER(VALUE(MID(G338,2,1))),TRUE),ISNUMBER(VALUE(MID(G338,0+(LEN(G338)-1)-1,1))),ISNUMBER(VALUE(MID(G338,0+(LEN(G338)-1),1))),VALUE(MID(G338,1,(LEN(G338)-1)-3))&lt;24,VALUE(MID(G338,0+(LEN(G338)-1)-1,2))&lt;60),VALUE(MID(G338,1,(LEN(G338)-1)-3))/24+VALUE(MID(G338,0+(LEN(G338)-1)-1,2))/1440,-1),IF(AND((LEN(G338)-1)&gt;=1,(LEN(G338)-1)&lt;=2,ISNUMBER(VALUE(MID(G338,1,1))),IF((LEN(G338)-1)=2,ISNUMBER(VALUE(MID(G338,2,1))),TRUE),VALUE(MID(G338,1,(LEN(G338)-1)))&lt;24),VALUE(MID(G338,1,(LEN(G338)-1)))/24,-1)),-1)))</x:f>
      </x:c>
      <x:c r="J338" s="72" t="n">
        <x:f>IF(OR(E338="",E338="В"),0,IF(OR(E338=$B$42,E338=$B$43,E338=$B$44,E338=$B$45,E338=$B$46),INDEX($G$42:$G$46,MATCH(E338,$B$42:$B$46,0)),$D$7))</x:f>
        <x:v>0</x:v>
      </x:c>
      <x:c r="K338" s="73" t="n">
        <x:f>IF(OR(L338="",L338="Выходной"),0,IF(L338="Готово",ROUND(24*MOD(I338-H338,1)-J338/60,10),"Проверить"))</x:f>
        <x:v>0</x:v>
      </x:c>
      <x:c r="L338" s="74" t="str">
        <x:f>IF(E338="","",IF(C338="","Нет дня",IF(E338="В","Выходной",IF(LEN(TRIM($B$28))=0,"Нет имени",IF(COUNTIFS($B$10:$B$33,$B$28)&gt;1,"Повтор имени",IF(OR(E338=$B$42,E338=$B$43,E338=$B$44,E338=$B$45,E338=$B$46),IF(INDEX($I$42:$I$46,MATCH(E338,$B$42:$B$46,0))="Готово","Готово","Проверьте смену"),IF(OR(IFERROR(SEARCH("-",E338),0)=0,IFERROR(SEARCH("-",E338,SEARCH("-",E338)+1),0)&gt;0),"Нет кода",IF(OR(H338&lt;0,I338&lt;0),"Неверное время",IF(H338=I338,"Начало равно концу",IF(NOT(ISNUMBER($D$7)),"Проверьте перерыв",IF(OR($D$7&lt;0,$D$7&lt;&gt;INT($D$7)),"Проверьте перерыв",IF($D$7&gt;=ROUND(MOD(I338-H338,1)*1440,8),"Перерыв не меньше смены","Готово"))))))))))))</x:f>
      </x:c>
      <x:c r="M338" s="3"/>
      <x:c r="N338" s="3"/>
      <x:c r="O338" s="3"/>
      <x:c r="P338" s="3"/>
      <x:c r="Q338" s="3"/>
      <x:c r="R338" s="3"/>
      <x:c r="S338" s="3"/>
      <x:c r="T338" s="3"/>
      <x:c r="U338" s="3"/>
      <x:c r="V338" s="3"/>
      <x:c r="W338" s="3"/>
      <x:c r="X338" s="3"/>
      <x:c r="Y338" s="3"/>
      <x:c r="Z338" s="3"/>
      <x:c r="AA338" s="3"/>
      <x:c r="AB338" s="3"/>
      <x:c r="AC338" s="3"/>
      <x:c r="AD338" s="3"/>
      <x:c r="AE338" s="3"/>
      <x:c r="AF338" s="3"/>
      <x:c r="AG338" s="3"/>
      <x:c r="AH338" s="3"/>
      <x:c r="AI338" s="3"/>
      <x:c r="AJ338" s="3"/>
      <x:c r="AK338" s="3"/>
    </x:row>
    <x:row r="339" ht="30" customHeight="1">
      <x:c r="A339" s="3"/>
      <x:c r="B339" s="69" t="str">
        <x:f>IF($B$28="","",$B$28)</x:f>
      </x:c>
      <x:c r="C339" s="70" t="n">
        <x:f>IF(H$8="","",H$8)</x:f>
        <x:v>46331</x:v>
      </x:c>
      <x:c r="D339" s="69" t="str">
        <x:f>IF(H28="","",H28)</x:f>
      </x:c>
      <x:c r="E339" s="69" t="str">
        <x:f>IFERROR(UPPER(CONCATENATE("",SUBSTITUTE(CONCATENATE("",SUBSTITUTE(CONCATENATE("",SUBSTITUTE(TRIM(CONCATENATE("",D339))," ","")),"–","-")),"—","-"))),CONCATENATE("",D339))</x:f>
      </x:c>
      <x:c r="F339" s="69" t="str">
        <x:f>IFERROR(LEFT(CONCATENATE("[",E339),SEARCH("-",E339)),"")</x:f>
      </x:c>
      <x:c r="G339" s="69" t="str">
        <x:f>IFERROR(MID(CONCATENATE(E339,"]"),SEARCH("-",E339)+1,32),"")</x:f>
      </x:c>
      <x:c r="H339" s="71" t="str">
        <x:f>IF(OR(E339="",E339="В"),"",IF(OR(E339=$B$42,E339=$B$43,E339=$B$44,E339=$B$45,E339=$B$46),INDEX($E$42:$E$46,MATCH(E339,$B$42:$B$46,0)),IFERROR(IF(ISNUMBER(SEARCH(":",F339)),IF(AND(OR((LEN(F339)-1)=4,(LEN(F339)-1)=5),MID(F339,1+(LEN(F339)-1)-2,1)=":",ISNUMBER(VALUE(MID(F339,2,1))),IF((LEN(F339)-1)=5,ISNUMBER(VALUE(MID(F339,3,1))),TRUE),ISNUMBER(VALUE(MID(F339,1+(LEN(F339)-1)-1,1))),ISNUMBER(VALUE(MID(F339,1+(LEN(F339)-1),1))),VALUE(MID(F339,2,(LEN(F339)-1)-3))&lt;24,VALUE(MID(F339,1+(LEN(F339)-1)-1,2))&lt;60),VALUE(MID(F339,2,(LEN(F339)-1)-3))/24+VALUE(MID(F339,1+(LEN(F339)-1)-1,2))/1440,-1),IF(AND((LEN(F339)-1)&gt;=1,(LEN(F339)-1)&lt;=2,ISNUMBER(VALUE(MID(F339,2,1))),IF((LEN(F339)-1)=2,ISNUMBER(VALUE(MID(F339,3,1))),TRUE),VALUE(MID(F339,2,(LEN(F339)-1)))&lt;24),VALUE(MID(F339,2,(LEN(F339)-1)))/24,-1)),-1)))</x:f>
      </x:c>
      <x:c r="I339" s="71" t="str">
        <x:f>IF(OR(E339="",E339="В"),"",IF(OR(E339=$B$42,E339=$B$43,E339=$B$44,E339=$B$45,E339=$B$46),INDEX($F$42:$F$46,MATCH(E339,$B$42:$B$46,0)),IFERROR(IF(ISNUMBER(SEARCH(":",G339)),IF(AND(OR((LEN(G339)-1)=4,(LEN(G339)-1)=5),MID(G339,0+(LEN(G339)-1)-2,1)=":",ISNUMBER(VALUE(MID(G339,1,1))),IF((LEN(G339)-1)=5,ISNUMBER(VALUE(MID(G339,2,1))),TRUE),ISNUMBER(VALUE(MID(G339,0+(LEN(G339)-1)-1,1))),ISNUMBER(VALUE(MID(G339,0+(LEN(G339)-1),1))),VALUE(MID(G339,1,(LEN(G339)-1)-3))&lt;24,VALUE(MID(G339,0+(LEN(G339)-1)-1,2))&lt;60),VALUE(MID(G339,1,(LEN(G339)-1)-3))/24+VALUE(MID(G339,0+(LEN(G339)-1)-1,2))/1440,-1),IF(AND((LEN(G339)-1)&gt;=1,(LEN(G339)-1)&lt;=2,ISNUMBER(VALUE(MID(G339,1,1))),IF((LEN(G339)-1)=2,ISNUMBER(VALUE(MID(G339,2,1))),TRUE),VALUE(MID(G339,1,(LEN(G339)-1)))&lt;24),VALUE(MID(G339,1,(LEN(G339)-1)))/24,-1)),-1)))</x:f>
      </x:c>
      <x:c r="J339" s="72" t="n">
        <x:f>IF(OR(E339="",E339="В"),0,IF(OR(E339=$B$42,E339=$B$43,E339=$B$44,E339=$B$45,E339=$B$46),INDEX($G$42:$G$46,MATCH(E339,$B$42:$B$46,0)),$D$7))</x:f>
        <x:v>0</x:v>
      </x:c>
      <x:c r="K339" s="73" t="n">
        <x:f>IF(OR(L339="",L339="Выходной"),0,IF(L339="Готово",ROUND(24*MOD(I339-H339,1)-J339/60,10),"Проверить"))</x:f>
        <x:v>0</x:v>
      </x:c>
      <x:c r="L339" s="74" t="str">
        <x:f>IF(E339="","",IF(C339="","Нет дня",IF(E339="В","Выходной",IF(LEN(TRIM($B$28))=0,"Нет имени",IF(COUNTIFS($B$10:$B$33,$B$28)&gt;1,"Повтор имени",IF(OR(E339=$B$42,E339=$B$43,E339=$B$44,E339=$B$45,E339=$B$46),IF(INDEX($I$42:$I$46,MATCH(E339,$B$42:$B$46,0))="Готово","Готово","Проверьте смену"),IF(OR(IFERROR(SEARCH("-",E339),0)=0,IFERROR(SEARCH("-",E339,SEARCH("-",E339)+1),0)&gt;0),"Нет кода",IF(OR(H339&lt;0,I339&lt;0),"Неверное время",IF(H339=I339,"Начало равно концу",IF(NOT(ISNUMBER($D$7)),"Проверьте перерыв",IF(OR($D$7&lt;0,$D$7&lt;&gt;INT($D$7)),"Проверьте перерыв",IF($D$7&gt;=ROUND(MOD(I339-H339,1)*1440,8),"Перерыв не меньше смены","Готово"))))))))))))</x:f>
      </x:c>
      <x:c r="M339" s="3"/>
      <x:c r="N339" s="3"/>
      <x:c r="O339" s="3"/>
      <x:c r="P339" s="3"/>
      <x:c r="Q339" s="3"/>
      <x:c r="R339" s="3"/>
      <x:c r="S339" s="3"/>
      <x:c r="T339" s="3"/>
      <x:c r="U339" s="3"/>
      <x:c r="V339" s="3"/>
      <x:c r="W339" s="3"/>
      <x:c r="X339" s="3"/>
      <x:c r="Y339" s="3"/>
      <x:c r="Z339" s="3"/>
      <x:c r="AA339" s="3"/>
      <x:c r="AB339" s="3"/>
      <x:c r="AC339" s="3"/>
      <x:c r="AD339" s="3"/>
      <x:c r="AE339" s="3"/>
      <x:c r="AF339" s="3"/>
      <x:c r="AG339" s="3"/>
      <x:c r="AH339" s="3"/>
      <x:c r="AI339" s="3"/>
      <x:c r="AJ339" s="3"/>
      <x:c r="AK339" s="3"/>
    </x:row>
    <x:row r="340" ht="30" customHeight="1">
      <x:c r="A340" s="3"/>
      <x:c r="B340" s="69" t="str">
        <x:f>IF($B$28="","",$B$28)</x:f>
      </x:c>
      <x:c r="C340" s="70" t="n">
        <x:f>IF(I$8="","",I$8)</x:f>
        <x:v>46332</x:v>
      </x:c>
      <x:c r="D340" s="69" t="str">
        <x:f>IF(I28="","",I28)</x:f>
      </x:c>
      <x:c r="E340" s="69" t="str">
        <x:f>IFERROR(UPPER(CONCATENATE("",SUBSTITUTE(CONCATENATE("",SUBSTITUTE(CONCATENATE("",SUBSTITUTE(TRIM(CONCATENATE("",D340))," ","")),"–","-")),"—","-"))),CONCATENATE("",D340))</x:f>
      </x:c>
      <x:c r="F340" s="69" t="str">
        <x:f>IFERROR(LEFT(CONCATENATE("[",E340),SEARCH("-",E340)),"")</x:f>
      </x:c>
      <x:c r="G340" s="69" t="str">
        <x:f>IFERROR(MID(CONCATENATE(E340,"]"),SEARCH("-",E340)+1,32),"")</x:f>
      </x:c>
      <x:c r="H340" s="71" t="str">
        <x:f>IF(OR(E340="",E340="В"),"",IF(OR(E340=$B$42,E340=$B$43,E340=$B$44,E340=$B$45,E340=$B$46),INDEX($E$42:$E$46,MATCH(E340,$B$42:$B$46,0)),IFERROR(IF(ISNUMBER(SEARCH(":",F340)),IF(AND(OR((LEN(F340)-1)=4,(LEN(F340)-1)=5),MID(F340,1+(LEN(F340)-1)-2,1)=":",ISNUMBER(VALUE(MID(F340,2,1))),IF((LEN(F340)-1)=5,ISNUMBER(VALUE(MID(F340,3,1))),TRUE),ISNUMBER(VALUE(MID(F340,1+(LEN(F340)-1)-1,1))),ISNUMBER(VALUE(MID(F340,1+(LEN(F340)-1),1))),VALUE(MID(F340,2,(LEN(F340)-1)-3))&lt;24,VALUE(MID(F340,1+(LEN(F340)-1)-1,2))&lt;60),VALUE(MID(F340,2,(LEN(F340)-1)-3))/24+VALUE(MID(F340,1+(LEN(F340)-1)-1,2))/1440,-1),IF(AND((LEN(F340)-1)&gt;=1,(LEN(F340)-1)&lt;=2,ISNUMBER(VALUE(MID(F340,2,1))),IF((LEN(F340)-1)=2,ISNUMBER(VALUE(MID(F340,3,1))),TRUE),VALUE(MID(F340,2,(LEN(F340)-1)))&lt;24),VALUE(MID(F340,2,(LEN(F340)-1)))/24,-1)),-1)))</x:f>
      </x:c>
      <x:c r="I340" s="71" t="str">
        <x:f>IF(OR(E340="",E340="В"),"",IF(OR(E340=$B$42,E340=$B$43,E340=$B$44,E340=$B$45,E340=$B$46),INDEX($F$42:$F$46,MATCH(E340,$B$42:$B$46,0)),IFERROR(IF(ISNUMBER(SEARCH(":",G340)),IF(AND(OR((LEN(G340)-1)=4,(LEN(G340)-1)=5),MID(G340,0+(LEN(G340)-1)-2,1)=":",ISNUMBER(VALUE(MID(G340,1,1))),IF((LEN(G340)-1)=5,ISNUMBER(VALUE(MID(G340,2,1))),TRUE),ISNUMBER(VALUE(MID(G340,0+(LEN(G340)-1)-1,1))),ISNUMBER(VALUE(MID(G340,0+(LEN(G340)-1),1))),VALUE(MID(G340,1,(LEN(G340)-1)-3))&lt;24,VALUE(MID(G340,0+(LEN(G340)-1)-1,2))&lt;60),VALUE(MID(G340,1,(LEN(G340)-1)-3))/24+VALUE(MID(G340,0+(LEN(G340)-1)-1,2))/1440,-1),IF(AND((LEN(G340)-1)&gt;=1,(LEN(G340)-1)&lt;=2,ISNUMBER(VALUE(MID(G340,1,1))),IF((LEN(G340)-1)=2,ISNUMBER(VALUE(MID(G340,2,1))),TRUE),VALUE(MID(G340,1,(LEN(G340)-1)))&lt;24),VALUE(MID(G340,1,(LEN(G340)-1)))/24,-1)),-1)))</x:f>
      </x:c>
      <x:c r="J340" s="72" t="n">
        <x:f>IF(OR(E340="",E340="В"),0,IF(OR(E340=$B$42,E340=$B$43,E340=$B$44,E340=$B$45,E340=$B$46),INDEX($G$42:$G$46,MATCH(E340,$B$42:$B$46,0)),$D$7))</x:f>
        <x:v>0</x:v>
      </x:c>
      <x:c r="K340" s="73" t="n">
        <x:f>IF(OR(L340="",L340="Выходной"),0,IF(L340="Готово",ROUND(24*MOD(I340-H340,1)-J340/60,10),"Проверить"))</x:f>
        <x:v>0</x:v>
      </x:c>
      <x:c r="L340" s="74" t="str">
        <x:f>IF(E340="","",IF(C340="","Нет дня",IF(E340="В","Выходной",IF(LEN(TRIM($B$28))=0,"Нет имени",IF(COUNTIFS($B$10:$B$33,$B$28)&gt;1,"Повтор имени",IF(OR(E340=$B$42,E340=$B$43,E340=$B$44,E340=$B$45,E340=$B$46),IF(INDEX($I$42:$I$46,MATCH(E340,$B$42:$B$46,0))="Готово","Готово","Проверьте смену"),IF(OR(IFERROR(SEARCH("-",E340),0)=0,IFERROR(SEARCH("-",E340,SEARCH("-",E340)+1),0)&gt;0),"Нет кода",IF(OR(H340&lt;0,I340&lt;0),"Неверное время",IF(H340=I340,"Начало равно концу",IF(NOT(ISNUMBER($D$7)),"Проверьте перерыв",IF(OR($D$7&lt;0,$D$7&lt;&gt;INT($D$7)),"Проверьте перерыв",IF($D$7&gt;=ROUND(MOD(I340-H340,1)*1440,8),"Перерыв не меньше смены","Готово"))))))))))))</x:f>
      </x:c>
      <x:c r="M340" s="3"/>
      <x:c r="N340" s="3"/>
      <x:c r="O340" s="3"/>
      <x:c r="P340" s="3"/>
      <x:c r="Q340" s="3"/>
      <x:c r="R340" s="3"/>
      <x:c r="S340" s="3"/>
      <x:c r="T340" s="3"/>
      <x:c r="U340" s="3"/>
      <x:c r="V340" s="3"/>
      <x:c r="W340" s="3"/>
      <x:c r="X340" s="3"/>
      <x:c r="Y340" s="3"/>
      <x:c r="Z340" s="3"/>
      <x:c r="AA340" s="3"/>
      <x:c r="AB340" s="3"/>
      <x:c r="AC340" s="3"/>
      <x:c r="AD340" s="3"/>
      <x:c r="AE340" s="3"/>
      <x:c r="AF340" s="3"/>
      <x:c r="AG340" s="3"/>
      <x:c r="AH340" s="3"/>
      <x:c r="AI340" s="3"/>
      <x:c r="AJ340" s="3"/>
      <x:c r="AK340" s="3"/>
    </x:row>
    <x:row r="341" ht="30" customHeight="1">
      <x:c r="A341" s="3"/>
      <x:c r="B341" s="69" t="str">
        <x:f>IF($B$28="","",$B$28)</x:f>
      </x:c>
      <x:c r="C341" s="70" t="n">
        <x:f>IF(J$8="","",J$8)</x:f>
        <x:v>46333</x:v>
      </x:c>
      <x:c r="D341" s="69" t="str">
        <x:f>IF(J28="","",J28)</x:f>
      </x:c>
      <x:c r="E341" s="69" t="str">
        <x:f>IFERROR(UPPER(CONCATENATE("",SUBSTITUTE(CONCATENATE("",SUBSTITUTE(CONCATENATE("",SUBSTITUTE(TRIM(CONCATENATE("",D341))," ","")),"–","-")),"—","-"))),CONCATENATE("",D341))</x:f>
      </x:c>
      <x:c r="F341" s="69" t="str">
        <x:f>IFERROR(LEFT(CONCATENATE("[",E341),SEARCH("-",E341)),"")</x:f>
      </x:c>
      <x:c r="G341" s="69" t="str">
        <x:f>IFERROR(MID(CONCATENATE(E341,"]"),SEARCH("-",E341)+1,32),"")</x:f>
      </x:c>
      <x:c r="H341" s="71" t="str">
        <x:f>IF(OR(E341="",E341="В"),"",IF(OR(E341=$B$42,E341=$B$43,E341=$B$44,E341=$B$45,E341=$B$46),INDEX($E$42:$E$46,MATCH(E341,$B$42:$B$46,0)),IFERROR(IF(ISNUMBER(SEARCH(":",F341)),IF(AND(OR((LEN(F341)-1)=4,(LEN(F341)-1)=5),MID(F341,1+(LEN(F341)-1)-2,1)=":",ISNUMBER(VALUE(MID(F341,2,1))),IF((LEN(F341)-1)=5,ISNUMBER(VALUE(MID(F341,3,1))),TRUE),ISNUMBER(VALUE(MID(F341,1+(LEN(F341)-1)-1,1))),ISNUMBER(VALUE(MID(F341,1+(LEN(F341)-1),1))),VALUE(MID(F341,2,(LEN(F341)-1)-3))&lt;24,VALUE(MID(F341,1+(LEN(F341)-1)-1,2))&lt;60),VALUE(MID(F341,2,(LEN(F341)-1)-3))/24+VALUE(MID(F341,1+(LEN(F341)-1)-1,2))/1440,-1),IF(AND((LEN(F341)-1)&gt;=1,(LEN(F341)-1)&lt;=2,ISNUMBER(VALUE(MID(F341,2,1))),IF((LEN(F341)-1)=2,ISNUMBER(VALUE(MID(F341,3,1))),TRUE),VALUE(MID(F341,2,(LEN(F341)-1)))&lt;24),VALUE(MID(F341,2,(LEN(F341)-1)))/24,-1)),-1)))</x:f>
      </x:c>
      <x:c r="I341" s="71" t="str">
        <x:f>IF(OR(E341="",E341="В"),"",IF(OR(E341=$B$42,E341=$B$43,E341=$B$44,E341=$B$45,E341=$B$46),INDEX($F$42:$F$46,MATCH(E341,$B$42:$B$46,0)),IFERROR(IF(ISNUMBER(SEARCH(":",G341)),IF(AND(OR((LEN(G341)-1)=4,(LEN(G341)-1)=5),MID(G341,0+(LEN(G341)-1)-2,1)=":",ISNUMBER(VALUE(MID(G341,1,1))),IF((LEN(G341)-1)=5,ISNUMBER(VALUE(MID(G341,2,1))),TRUE),ISNUMBER(VALUE(MID(G341,0+(LEN(G341)-1)-1,1))),ISNUMBER(VALUE(MID(G341,0+(LEN(G341)-1),1))),VALUE(MID(G341,1,(LEN(G341)-1)-3))&lt;24,VALUE(MID(G341,0+(LEN(G341)-1)-1,2))&lt;60),VALUE(MID(G341,1,(LEN(G341)-1)-3))/24+VALUE(MID(G341,0+(LEN(G341)-1)-1,2))/1440,-1),IF(AND((LEN(G341)-1)&gt;=1,(LEN(G341)-1)&lt;=2,ISNUMBER(VALUE(MID(G341,1,1))),IF((LEN(G341)-1)=2,ISNUMBER(VALUE(MID(G341,2,1))),TRUE),VALUE(MID(G341,1,(LEN(G341)-1)))&lt;24),VALUE(MID(G341,1,(LEN(G341)-1)))/24,-1)),-1)))</x:f>
      </x:c>
      <x:c r="J341" s="72" t="n">
        <x:f>IF(OR(E341="",E341="В"),0,IF(OR(E341=$B$42,E341=$B$43,E341=$B$44,E341=$B$45,E341=$B$46),INDEX($G$42:$G$46,MATCH(E341,$B$42:$B$46,0)),$D$7))</x:f>
        <x:v>0</x:v>
      </x:c>
      <x:c r="K341" s="73" t="n">
        <x:f>IF(OR(L341="",L341="Выходной"),0,IF(L341="Готово",ROUND(24*MOD(I341-H341,1)-J341/60,10),"Проверить"))</x:f>
        <x:v>0</x:v>
      </x:c>
      <x:c r="L341" s="74" t="str">
        <x:f>IF(E341="","",IF(C341="","Нет дня",IF(E341="В","Выходной",IF(LEN(TRIM($B$28))=0,"Нет имени",IF(COUNTIFS($B$10:$B$33,$B$28)&gt;1,"Повтор имени",IF(OR(E341=$B$42,E341=$B$43,E341=$B$44,E341=$B$45,E341=$B$46),IF(INDEX($I$42:$I$46,MATCH(E341,$B$42:$B$46,0))="Готово","Готово","Проверьте смену"),IF(OR(IFERROR(SEARCH("-",E341),0)=0,IFERROR(SEARCH("-",E341,SEARCH("-",E341)+1),0)&gt;0),"Нет кода",IF(OR(H341&lt;0,I341&lt;0),"Неверное время",IF(H341=I341,"Начало равно концу",IF(NOT(ISNUMBER($D$7)),"Проверьте перерыв",IF(OR($D$7&lt;0,$D$7&lt;&gt;INT($D$7)),"Проверьте перерыв",IF($D$7&gt;=ROUND(MOD(I341-H341,1)*1440,8),"Перерыв не меньше смены","Готово"))))))))))))</x:f>
      </x:c>
      <x:c r="M341" s="3"/>
      <x:c r="N341" s="3"/>
      <x:c r="O341" s="3"/>
      <x:c r="P341" s="3"/>
      <x:c r="Q341" s="3"/>
      <x:c r="R341" s="3"/>
      <x:c r="S341" s="3"/>
      <x:c r="T341" s="3"/>
      <x:c r="U341" s="3"/>
      <x:c r="V341" s="3"/>
      <x:c r="W341" s="3"/>
      <x:c r="X341" s="3"/>
      <x:c r="Y341" s="3"/>
      <x:c r="Z341" s="3"/>
      <x:c r="AA341" s="3"/>
      <x:c r="AB341" s="3"/>
      <x:c r="AC341" s="3"/>
      <x:c r="AD341" s="3"/>
      <x:c r="AE341" s="3"/>
      <x:c r="AF341" s="3"/>
      <x:c r="AG341" s="3"/>
      <x:c r="AH341" s="3"/>
      <x:c r="AI341" s="3"/>
      <x:c r="AJ341" s="3"/>
      <x:c r="AK341" s="3"/>
    </x:row>
    <x:row r="342" ht="30" customHeight="1">
      <x:c r="A342" s="3"/>
      <x:c r="B342" s="69" t="str">
        <x:f>IF($B$28="","",$B$28)</x:f>
      </x:c>
      <x:c r="C342" s="70" t="n">
        <x:f>IF(K$8="","",K$8)</x:f>
        <x:v>46334</x:v>
      </x:c>
      <x:c r="D342" s="69" t="str">
        <x:f>IF(K28="","",K28)</x:f>
      </x:c>
      <x:c r="E342" s="69" t="str">
        <x:f>IFERROR(UPPER(CONCATENATE("",SUBSTITUTE(CONCATENATE("",SUBSTITUTE(CONCATENATE("",SUBSTITUTE(TRIM(CONCATENATE("",D342))," ","")),"–","-")),"—","-"))),CONCATENATE("",D342))</x:f>
      </x:c>
      <x:c r="F342" s="69" t="str">
        <x:f>IFERROR(LEFT(CONCATENATE("[",E342),SEARCH("-",E342)),"")</x:f>
      </x:c>
      <x:c r="G342" s="69" t="str">
        <x:f>IFERROR(MID(CONCATENATE(E342,"]"),SEARCH("-",E342)+1,32),"")</x:f>
      </x:c>
      <x:c r="H342" s="71" t="str">
        <x:f>IF(OR(E342="",E342="В"),"",IF(OR(E342=$B$42,E342=$B$43,E342=$B$44,E342=$B$45,E342=$B$46),INDEX($E$42:$E$46,MATCH(E342,$B$42:$B$46,0)),IFERROR(IF(ISNUMBER(SEARCH(":",F342)),IF(AND(OR((LEN(F342)-1)=4,(LEN(F342)-1)=5),MID(F342,1+(LEN(F342)-1)-2,1)=":",ISNUMBER(VALUE(MID(F342,2,1))),IF((LEN(F342)-1)=5,ISNUMBER(VALUE(MID(F342,3,1))),TRUE),ISNUMBER(VALUE(MID(F342,1+(LEN(F342)-1)-1,1))),ISNUMBER(VALUE(MID(F342,1+(LEN(F342)-1),1))),VALUE(MID(F342,2,(LEN(F342)-1)-3))&lt;24,VALUE(MID(F342,1+(LEN(F342)-1)-1,2))&lt;60),VALUE(MID(F342,2,(LEN(F342)-1)-3))/24+VALUE(MID(F342,1+(LEN(F342)-1)-1,2))/1440,-1),IF(AND((LEN(F342)-1)&gt;=1,(LEN(F342)-1)&lt;=2,ISNUMBER(VALUE(MID(F342,2,1))),IF((LEN(F342)-1)=2,ISNUMBER(VALUE(MID(F342,3,1))),TRUE),VALUE(MID(F342,2,(LEN(F342)-1)))&lt;24),VALUE(MID(F342,2,(LEN(F342)-1)))/24,-1)),-1)))</x:f>
      </x:c>
      <x:c r="I342" s="71" t="str">
        <x:f>IF(OR(E342="",E342="В"),"",IF(OR(E342=$B$42,E342=$B$43,E342=$B$44,E342=$B$45,E342=$B$46),INDEX($F$42:$F$46,MATCH(E342,$B$42:$B$46,0)),IFERROR(IF(ISNUMBER(SEARCH(":",G342)),IF(AND(OR((LEN(G342)-1)=4,(LEN(G342)-1)=5),MID(G342,0+(LEN(G342)-1)-2,1)=":",ISNUMBER(VALUE(MID(G342,1,1))),IF((LEN(G342)-1)=5,ISNUMBER(VALUE(MID(G342,2,1))),TRUE),ISNUMBER(VALUE(MID(G342,0+(LEN(G342)-1)-1,1))),ISNUMBER(VALUE(MID(G342,0+(LEN(G342)-1),1))),VALUE(MID(G342,1,(LEN(G342)-1)-3))&lt;24,VALUE(MID(G342,0+(LEN(G342)-1)-1,2))&lt;60),VALUE(MID(G342,1,(LEN(G342)-1)-3))/24+VALUE(MID(G342,0+(LEN(G342)-1)-1,2))/1440,-1),IF(AND((LEN(G342)-1)&gt;=1,(LEN(G342)-1)&lt;=2,ISNUMBER(VALUE(MID(G342,1,1))),IF((LEN(G342)-1)=2,ISNUMBER(VALUE(MID(G342,2,1))),TRUE),VALUE(MID(G342,1,(LEN(G342)-1)))&lt;24),VALUE(MID(G342,1,(LEN(G342)-1)))/24,-1)),-1)))</x:f>
      </x:c>
      <x:c r="J342" s="72" t="n">
        <x:f>IF(OR(E342="",E342="В"),0,IF(OR(E342=$B$42,E342=$B$43,E342=$B$44,E342=$B$45,E342=$B$46),INDEX($G$42:$G$46,MATCH(E342,$B$42:$B$46,0)),$D$7))</x:f>
        <x:v>0</x:v>
      </x:c>
      <x:c r="K342" s="73" t="n">
        <x:f>IF(OR(L342="",L342="Выходной"),0,IF(L342="Готово",ROUND(24*MOD(I342-H342,1)-J342/60,10),"Проверить"))</x:f>
        <x:v>0</x:v>
      </x:c>
      <x:c r="L342" s="74" t="str">
        <x:f>IF(E342="","",IF(C342="","Нет дня",IF(E342="В","Выходной",IF(LEN(TRIM($B$28))=0,"Нет имени",IF(COUNTIFS($B$10:$B$33,$B$28)&gt;1,"Повтор имени",IF(OR(E342=$B$42,E342=$B$43,E342=$B$44,E342=$B$45,E342=$B$46),IF(INDEX($I$42:$I$46,MATCH(E342,$B$42:$B$46,0))="Готово","Готово","Проверьте смену"),IF(OR(IFERROR(SEARCH("-",E342),0)=0,IFERROR(SEARCH("-",E342,SEARCH("-",E342)+1),0)&gt;0),"Нет кода",IF(OR(H342&lt;0,I342&lt;0),"Неверное время",IF(H342=I342,"Начало равно концу",IF(NOT(ISNUMBER($D$7)),"Проверьте перерыв",IF(OR($D$7&lt;0,$D$7&lt;&gt;INT($D$7)),"Проверьте перерыв",IF($D$7&gt;=ROUND(MOD(I342-H342,1)*1440,8),"Перерыв не меньше смены","Готово"))))))))))))</x:f>
      </x:c>
      <x:c r="M342" s="3"/>
      <x:c r="N342" s="3"/>
      <x:c r="O342" s="3"/>
      <x:c r="P342" s="3"/>
      <x:c r="Q342" s="3"/>
      <x:c r="R342" s="3"/>
      <x:c r="S342" s="3"/>
      <x:c r="T342" s="3"/>
      <x:c r="U342" s="3"/>
      <x:c r="V342" s="3"/>
      <x:c r="W342" s="3"/>
      <x:c r="X342" s="3"/>
      <x:c r="Y342" s="3"/>
      <x:c r="Z342" s="3"/>
      <x:c r="AA342" s="3"/>
      <x:c r="AB342" s="3"/>
      <x:c r="AC342" s="3"/>
      <x:c r="AD342" s="3"/>
      <x:c r="AE342" s="3"/>
      <x:c r="AF342" s="3"/>
      <x:c r="AG342" s="3"/>
      <x:c r="AH342" s="3"/>
      <x:c r="AI342" s="3"/>
      <x:c r="AJ342" s="3"/>
      <x:c r="AK342" s="3"/>
    </x:row>
    <x:row r="343" ht="30" customHeight="1">
      <x:c r="A343" s="3"/>
      <x:c r="B343" s="69" t="str">
        <x:f>IF($B$28="","",$B$28)</x:f>
      </x:c>
      <x:c r="C343" s="70" t="n">
        <x:f>IF(L$8="","",L$8)</x:f>
        <x:v>46335</x:v>
      </x:c>
      <x:c r="D343" s="69" t="str">
        <x:f>IF(L28="","",L28)</x:f>
      </x:c>
      <x:c r="E343" s="69" t="str">
        <x:f>IFERROR(UPPER(CONCATENATE("",SUBSTITUTE(CONCATENATE("",SUBSTITUTE(CONCATENATE("",SUBSTITUTE(TRIM(CONCATENATE("",D343))," ","")),"–","-")),"—","-"))),CONCATENATE("",D343))</x:f>
      </x:c>
      <x:c r="F343" s="69" t="str">
        <x:f>IFERROR(LEFT(CONCATENATE("[",E343),SEARCH("-",E343)),"")</x:f>
      </x:c>
      <x:c r="G343" s="69" t="str">
        <x:f>IFERROR(MID(CONCATENATE(E343,"]"),SEARCH("-",E343)+1,32),"")</x:f>
      </x:c>
      <x:c r="H343" s="71" t="str">
        <x:f>IF(OR(E343="",E343="В"),"",IF(OR(E343=$B$42,E343=$B$43,E343=$B$44,E343=$B$45,E343=$B$46),INDEX($E$42:$E$46,MATCH(E343,$B$42:$B$46,0)),IFERROR(IF(ISNUMBER(SEARCH(":",F343)),IF(AND(OR((LEN(F343)-1)=4,(LEN(F343)-1)=5),MID(F343,1+(LEN(F343)-1)-2,1)=":",ISNUMBER(VALUE(MID(F343,2,1))),IF((LEN(F343)-1)=5,ISNUMBER(VALUE(MID(F343,3,1))),TRUE),ISNUMBER(VALUE(MID(F343,1+(LEN(F343)-1)-1,1))),ISNUMBER(VALUE(MID(F343,1+(LEN(F343)-1),1))),VALUE(MID(F343,2,(LEN(F343)-1)-3))&lt;24,VALUE(MID(F343,1+(LEN(F343)-1)-1,2))&lt;60),VALUE(MID(F343,2,(LEN(F343)-1)-3))/24+VALUE(MID(F343,1+(LEN(F343)-1)-1,2))/1440,-1),IF(AND((LEN(F343)-1)&gt;=1,(LEN(F343)-1)&lt;=2,ISNUMBER(VALUE(MID(F343,2,1))),IF((LEN(F343)-1)=2,ISNUMBER(VALUE(MID(F343,3,1))),TRUE),VALUE(MID(F343,2,(LEN(F343)-1)))&lt;24),VALUE(MID(F343,2,(LEN(F343)-1)))/24,-1)),-1)))</x:f>
      </x:c>
      <x:c r="I343" s="71" t="str">
        <x:f>IF(OR(E343="",E343="В"),"",IF(OR(E343=$B$42,E343=$B$43,E343=$B$44,E343=$B$45,E343=$B$46),INDEX($F$42:$F$46,MATCH(E343,$B$42:$B$46,0)),IFERROR(IF(ISNUMBER(SEARCH(":",G343)),IF(AND(OR((LEN(G343)-1)=4,(LEN(G343)-1)=5),MID(G343,0+(LEN(G343)-1)-2,1)=":",ISNUMBER(VALUE(MID(G343,1,1))),IF((LEN(G343)-1)=5,ISNUMBER(VALUE(MID(G343,2,1))),TRUE),ISNUMBER(VALUE(MID(G343,0+(LEN(G343)-1)-1,1))),ISNUMBER(VALUE(MID(G343,0+(LEN(G343)-1),1))),VALUE(MID(G343,1,(LEN(G343)-1)-3))&lt;24,VALUE(MID(G343,0+(LEN(G343)-1)-1,2))&lt;60),VALUE(MID(G343,1,(LEN(G343)-1)-3))/24+VALUE(MID(G343,0+(LEN(G343)-1)-1,2))/1440,-1),IF(AND((LEN(G343)-1)&gt;=1,(LEN(G343)-1)&lt;=2,ISNUMBER(VALUE(MID(G343,1,1))),IF((LEN(G343)-1)=2,ISNUMBER(VALUE(MID(G343,2,1))),TRUE),VALUE(MID(G343,1,(LEN(G343)-1)))&lt;24),VALUE(MID(G343,1,(LEN(G343)-1)))/24,-1)),-1)))</x:f>
      </x:c>
      <x:c r="J343" s="72" t="n">
        <x:f>IF(OR(E343="",E343="В"),0,IF(OR(E343=$B$42,E343=$B$43,E343=$B$44,E343=$B$45,E343=$B$46),INDEX($G$42:$G$46,MATCH(E343,$B$42:$B$46,0)),$D$7))</x:f>
        <x:v>0</x:v>
      </x:c>
      <x:c r="K343" s="73" t="n">
        <x:f>IF(OR(L343="",L343="Выходной"),0,IF(L343="Готово",ROUND(24*MOD(I343-H343,1)-J343/60,10),"Проверить"))</x:f>
        <x:v>0</x:v>
      </x:c>
      <x:c r="L343" s="74" t="str">
        <x:f>IF(E343="","",IF(C343="","Нет дня",IF(E343="В","Выходной",IF(LEN(TRIM($B$28))=0,"Нет имени",IF(COUNTIFS($B$10:$B$33,$B$28)&gt;1,"Повтор имени",IF(OR(E343=$B$42,E343=$B$43,E343=$B$44,E343=$B$45,E343=$B$46),IF(INDEX($I$42:$I$46,MATCH(E343,$B$42:$B$46,0))="Готово","Готово","Проверьте смену"),IF(OR(IFERROR(SEARCH("-",E343),0)=0,IFERROR(SEARCH("-",E343,SEARCH("-",E343)+1),0)&gt;0),"Нет кода",IF(OR(H343&lt;0,I343&lt;0),"Неверное время",IF(H343=I343,"Начало равно концу",IF(NOT(ISNUMBER($D$7)),"Проверьте перерыв",IF(OR($D$7&lt;0,$D$7&lt;&gt;INT($D$7)),"Проверьте перерыв",IF($D$7&gt;=ROUND(MOD(I343-H343,1)*1440,8),"Перерыв не меньше смены","Готово"))))))))))))</x:f>
      </x:c>
      <x:c r="M343" s="3"/>
      <x:c r="N343" s="3"/>
      <x:c r="O343" s="3"/>
      <x:c r="P343" s="3"/>
      <x:c r="Q343" s="3"/>
      <x:c r="R343" s="3"/>
      <x:c r="S343" s="3"/>
      <x:c r="T343" s="3"/>
      <x:c r="U343" s="3"/>
      <x:c r="V343" s="3"/>
      <x:c r="W343" s="3"/>
      <x:c r="X343" s="3"/>
      <x:c r="Y343" s="3"/>
      <x:c r="Z343" s="3"/>
      <x:c r="AA343" s="3"/>
      <x:c r="AB343" s="3"/>
      <x:c r="AC343" s="3"/>
      <x:c r="AD343" s="3"/>
      <x:c r="AE343" s="3"/>
      <x:c r="AF343" s="3"/>
      <x:c r="AG343" s="3"/>
      <x:c r="AH343" s="3"/>
      <x:c r="AI343" s="3"/>
      <x:c r="AJ343" s="3"/>
      <x:c r="AK343" s="3"/>
    </x:row>
    <x:row r="344" ht="30" customHeight="1">
      <x:c r="A344" s="3"/>
      <x:c r="B344" s="69" t="str">
        <x:f>IF($B$28="","",$B$28)</x:f>
      </x:c>
      <x:c r="C344" s="70" t="n">
        <x:f>IF(M$8="","",M$8)</x:f>
        <x:v>46336</x:v>
      </x:c>
      <x:c r="D344" s="69" t="str">
        <x:f>IF(M28="","",M28)</x:f>
      </x:c>
      <x:c r="E344" s="69" t="str">
        <x:f>IFERROR(UPPER(CONCATENATE("",SUBSTITUTE(CONCATENATE("",SUBSTITUTE(CONCATENATE("",SUBSTITUTE(TRIM(CONCATENATE("",D344))," ","")),"–","-")),"—","-"))),CONCATENATE("",D344))</x:f>
      </x:c>
      <x:c r="F344" s="69" t="str">
        <x:f>IFERROR(LEFT(CONCATENATE("[",E344),SEARCH("-",E344)),"")</x:f>
      </x:c>
      <x:c r="G344" s="69" t="str">
        <x:f>IFERROR(MID(CONCATENATE(E344,"]"),SEARCH("-",E344)+1,32),"")</x:f>
      </x:c>
      <x:c r="H344" s="71" t="str">
        <x:f>IF(OR(E344="",E344="В"),"",IF(OR(E344=$B$42,E344=$B$43,E344=$B$44,E344=$B$45,E344=$B$46),INDEX($E$42:$E$46,MATCH(E344,$B$42:$B$46,0)),IFERROR(IF(ISNUMBER(SEARCH(":",F344)),IF(AND(OR((LEN(F344)-1)=4,(LEN(F344)-1)=5),MID(F344,1+(LEN(F344)-1)-2,1)=":",ISNUMBER(VALUE(MID(F344,2,1))),IF((LEN(F344)-1)=5,ISNUMBER(VALUE(MID(F344,3,1))),TRUE),ISNUMBER(VALUE(MID(F344,1+(LEN(F344)-1)-1,1))),ISNUMBER(VALUE(MID(F344,1+(LEN(F344)-1),1))),VALUE(MID(F344,2,(LEN(F344)-1)-3))&lt;24,VALUE(MID(F344,1+(LEN(F344)-1)-1,2))&lt;60),VALUE(MID(F344,2,(LEN(F344)-1)-3))/24+VALUE(MID(F344,1+(LEN(F344)-1)-1,2))/1440,-1),IF(AND((LEN(F344)-1)&gt;=1,(LEN(F344)-1)&lt;=2,ISNUMBER(VALUE(MID(F344,2,1))),IF((LEN(F344)-1)=2,ISNUMBER(VALUE(MID(F344,3,1))),TRUE),VALUE(MID(F344,2,(LEN(F344)-1)))&lt;24),VALUE(MID(F344,2,(LEN(F344)-1)))/24,-1)),-1)))</x:f>
      </x:c>
      <x:c r="I344" s="71" t="str">
        <x:f>IF(OR(E344="",E344="В"),"",IF(OR(E344=$B$42,E344=$B$43,E344=$B$44,E344=$B$45,E344=$B$46),INDEX($F$42:$F$46,MATCH(E344,$B$42:$B$46,0)),IFERROR(IF(ISNUMBER(SEARCH(":",G344)),IF(AND(OR((LEN(G344)-1)=4,(LEN(G344)-1)=5),MID(G344,0+(LEN(G344)-1)-2,1)=":",ISNUMBER(VALUE(MID(G344,1,1))),IF((LEN(G344)-1)=5,ISNUMBER(VALUE(MID(G344,2,1))),TRUE),ISNUMBER(VALUE(MID(G344,0+(LEN(G344)-1)-1,1))),ISNUMBER(VALUE(MID(G344,0+(LEN(G344)-1),1))),VALUE(MID(G344,1,(LEN(G344)-1)-3))&lt;24,VALUE(MID(G344,0+(LEN(G344)-1)-1,2))&lt;60),VALUE(MID(G344,1,(LEN(G344)-1)-3))/24+VALUE(MID(G344,0+(LEN(G344)-1)-1,2))/1440,-1),IF(AND((LEN(G344)-1)&gt;=1,(LEN(G344)-1)&lt;=2,ISNUMBER(VALUE(MID(G344,1,1))),IF((LEN(G344)-1)=2,ISNUMBER(VALUE(MID(G344,2,1))),TRUE),VALUE(MID(G344,1,(LEN(G344)-1)))&lt;24),VALUE(MID(G344,1,(LEN(G344)-1)))/24,-1)),-1)))</x:f>
      </x:c>
      <x:c r="J344" s="72" t="n">
        <x:f>IF(OR(E344="",E344="В"),0,IF(OR(E344=$B$42,E344=$B$43,E344=$B$44,E344=$B$45,E344=$B$46),INDEX($G$42:$G$46,MATCH(E344,$B$42:$B$46,0)),$D$7))</x:f>
        <x:v>0</x:v>
      </x:c>
      <x:c r="K344" s="73" t="n">
        <x:f>IF(OR(L344="",L344="Выходной"),0,IF(L344="Готово",ROUND(24*MOD(I344-H344,1)-J344/60,10),"Проверить"))</x:f>
        <x:v>0</x:v>
      </x:c>
      <x:c r="L344" s="74" t="str">
        <x:f>IF(E344="","",IF(C344="","Нет дня",IF(E344="В","Выходной",IF(LEN(TRIM($B$28))=0,"Нет имени",IF(COUNTIFS($B$10:$B$33,$B$28)&gt;1,"Повтор имени",IF(OR(E344=$B$42,E344=$B$43,E344=$B$44,E344=$B$45,E344=$B$46),IF(INDEX($I$42:$I$46,MATCH(E344,$B$42:$B$46,0))="Готово","Готово","Проверьте смену"),IF(OR(IFERROR(SEARCH("-",E344),0)=0,IFERROR(SEARCH("-",E344,SEARCH("-",E344)+1),0)&gt;0),"Нет кода",IF(OR(H344&lt;0,I344&lt;0),"Неверное время",IF(H344=I344,"Начало равно концу",IF(NOT(ISNUMBER($D$7)),"Проверьте перерыв",IF(OR($D$7&lt;0,$D$7&lt;&gt;INT($D$7)),"Проверьте перерыв",IF($D$7&gt;=ROUND(MOD(I344-H344,1)*1440,8),"Перерыв не меньше смены","Готово"))))))))))))</x:f>
      </x:c>
      <x:c r="M344" s="3"/>
      <x:c r="N344" s="3"/>
      <x:c r="O344" s="3"/>
      <x:c r="P344" s="3"/>
      <x:c r="Q344" s="3"/>
      <x:c r="R344" s="3"/>
      <x:c r="S344" s="3"/>
      <x:c r="T344" s="3"/>
      <x:c r="U344" s="3"/>
      <x:c r="V344" s="3"/>
      <x:c r="W344" s="3"/>
      <x:c r="X344" s="3"/>
      <x:c r="Y344" s="3"/>
      <x:c r="Z344" s="3"/>
      <x:c r="AA344" s="3"/>
      <x:c r="AB344" s="3"/>
      <x:c r="AC344" s="3"/>
      <x:c r="AD344" s="3"/>
      <x:c r="AE344" s="3"/>
      <x:c r="AF344" s="3"/>
      <x:c r="AG344" s="3"/>
      <x:c r="AH344" s="3"/>
      <x:c r="AI344" s="3"/>
      <x:c r="AJ344" s="3"/>
      <x:c r="AK344" s="3"/>
    </x:row>
    <x:row r="345" ht="30" customHeight="1">
      <x:c r="A345" s="3"/>
      <x:c r="B345" s="69" t="str">
        <x:f>IF($B$28="","",$B$28)</x:f>
      </x:c>
      <x:c r="C345" s="70" t="n">
        <x:f>IF(N$8="","",N$8)</x:f>
        <x:v>46337</x:v>
      </x:c>
      <x:c r="D345" s="69" t="str">
        <x:f>IF(N28="","",N28)</x:f>
      </x:c>
      <x:c r="E345" s="69" t="str">
        <x:f>IFERROR(UPPER(CONCATENATE("",SUBSTITUTE(CONCATENATE("",SUBSTITUTE(CONCATENATE("",SUBSTITUTE(TRIM(CONCATENATE("",D345))," ","")),"–","-")),"—","-"))),CONCATENATE("",D345))</x:f>
      </x:c>
      <x:c r="F345" s="69" t="str">
        <x:f>IFERROR(LEFT(CONCATENATE("[",E345),SEARCH("-",E345)),"")</x:f>
      </x:c>
      <x:c r="G345" s="69" t="str">
        <x:f>IFERROR(MID(CONCATENATE(E345,"]"),SEARCH("-",E345)+1,32),"")</x:f>
      </x:c>
      <x:c r="H345" s="71" t="str">
        <x:f>IF(OR(E345="",E345="В"),"",IF(OR(E345=$B$42,E345=$B$43,E345=$B$44,E345=$B$45,E345=$B$46),INDEX($E$42:$E$46,MATCH(E345,$B$42:$B$46,0)),IFERROR(IF(ISNUMBER(SEARCH(":",F345)),IF(AND(OR((LEN(F345)-1)=4,(LEN(F345)-1)=5),MID(F345,1+(LEN(F345)-1)-2,1)=":",ISNUMBER(VALUE(MID(F345,2,1))),IF((LEN(F345)-1)=5,ISNUMBER(VALUE(MID(F345,3,1))),TRUE),ISNUMBER(VALUE(MID(F345,1+(LEN(F345)-1)-1,1))),ISNUMBER(VALUE(MID(F345,1+(LEN(F345)-1),1))),VALUE(MID(F345,2,(LEN(F345)-1)-3))&lt;24,VALUE(MID(F345,1+(LEN(F345)-1)-1,2))&lt;60),VALUE(MID(F345,2,(LEN(F345)-1)-3))/24+VALUE(MID(F345,1+(LEN(F345)-1)-1,2))/1440,-1),IF(AND((LEN(F345)-1)&gt;=1,(LEN(F345)-1)&lt;=2,ISNUMBER(VALUE(MID(F345,2,1))),IF((LEN(F345)-1)=2,ISNUMBER(VALUE(MID(F345,3,1))),TRUE),VALUE(MID(F345,2,(LEN(F345)-1)))&lt;24),VALUE(MID(F345,2,(LEN(F345)-1)))/24,-1)),-1)))</x:f>
      </x:c>
      <x:c r="I345" s="71" t="str">
        <x:f>IF(OR(E345="",E345="В"),"",IF(OR(E345=$B$42,E345=$B$43,E345=$B$44,E345=$B$45,E345=$B$46),INDEX($F$42:$F$46,MATCH(E345,$B$42:$B$46,0)),IFERROR(IF(ISNUMBER(SEARCH(":",G345)),IF(AND(OR((LEN(G345)-1)=4,(LEN(G345)-1)=5),MID(G345,0+(LEN(G345)-1)-2,1)=":",ISNUMBER(VALUE(MID(G345,1,1))),IF((LEN(G345)-1)=5,ISNUMBER(VALUE(MID(G345,2,1))),TRUE),ISNUMBER(VALUE(MID(G345,0+(LEN(G345)-1)-1,1))),ISNUMBER(VALUE(MID(G345,0+(LEN(G345)-1),1))),VALUE(MID(G345,1,(LEN(G345)-1)-3))&lt;24,VALUE(MID(G345,0+(LEN(G345)-1)-1,2))&lt;60),VALUE(MID(G345,1,(LEN(G345)-1)-3))/24+VALUE(MID(G345,0+(LEN(G345)-1)-1,2))/1440,-1),IF(AND((LEN(G345)-1)&gt;=1,(LEN(G345)-1)&lt;=2,ISNUMBER(VALUE(MID(G345,1,1))),IF((LEN(G345)-1)=2,ISNUMBER(VALUE(MID(G345,2,1))),TRUE),VALUE(MID(G345,1,(LEN(G345)-1)))&lt;24),VALUE(MID(G345,1,(LEN(G345)-1)))/24,-1)),-1)))</x:f>
      </x:c>
      <x:c r="J345" s="72" t="n">
        <x:f>IF(OR(E345="",E345="В"),0,IF(OR(E345=$B$42,E345=$B$43,E345=$B$44,E345=$B$45,E345=$B$46),INDEX($G$42:$G$46,MATCH(E345,$B$42:$B$46,0)),$D$7))</x:f>
        <x:v>0</x:v>
      </x:c>
      <x:c r="K345" s="73" t="n">
        <x:f>IF(OR(L345="",L345="Выходной"),0,IF(L345="Готово",ROUND(24*MOD(I345-H345,1)-J345/60,10),"Проверить"))</x:f>
        <x:v>0</x:v>
      </x:c>
      <x:c r="L345" s="74" t="str">
        <x:f>IF(E345="","",IF(C345="","Нет дня",IF(E345="В","Выходной",IF(LEN(TRIM($B$28))=0,"Нет имени",IF(COUNTIFS($B$10:$B$33,$B$28)&gt;1,"Повтор имени",IF(OR(E345=$B$42,E345=$B$43,E345=$B$44,E345=$B$45,E345=$B$46),IF(INDEX($I$42:$I$46,MATCH(E345,$B$42:$B$46,0))="Готово","Готово","Проверьте смену"),IF(OR(IFERROR(SEARCH("-",E345),0)=0,IFERROR(SEARCH("-",E345,SEARCH("-",E345)+1),0)&gt;0),"Нет кода",IF(OR(H345&lt;0,I345&lt;0),"Неверное время",IF(H345=I345,"Начало равно концу",IF(NOT(ISNUMBER($D$7)),"Проверьте перерыв",IF(OR($D$7&lt;0,$D$7&lt;&gt;INT($D$7)),"Проверьте перерыв",IF($D$7&gt;=ROUND(MOD(I345-H345,1)*1440,8),"Перерыв не меньше смены","Готово"))))))))))))</x:f>
      </x:c>
      <x:c r="M345" s="3"/>
      <x:c r="N345" s="3"/>
      <x:c r="O345" s="3"/>
      <x:c r="P345" s="3"/>
      <x:c r="Q345" s="3"/>
      <x:c r="R345" s="3"/>
      <x:c r="S345" s="3"/>
      <x:c r="T345" s="3"/>
      <x:c r="U345" s="3"/>
      <x:c r="V345" s="3"/>
      <x:c r="W345" s="3"/>
      <x:c r="X345" s="3"/>
      <x:c r="Y345" s="3"/>
      <x:c r="Z345" s="3"/>
      <x:c r="AA345" s="3"/>
      <x:c r="AB345" s="3"/>
      <x:c r="AC345" s="3"/>
      <x:c r="AD345" s="3"/>
      <x:c r="AE345" s="3"/>
      <x:c r="AF345" s="3"/>
      <x:c r="AG345" s="3"/>
      <x:c r="AH345" s="3"/>
      <x:c r="AI345" s="3"/>
      <x:c r="AJ345" s="3"/>
      <x:c r="AK345" s="3"/>
    </x:row>
    <x:row r="346" ht="30" customHeight="1">
      <x:c r="A346" s="3"/>
      <x:c r="B346" s="69" t="str">
        <x:f>IF($B$28="","",$B$28)</x:f>
      </x:c>
      <x:c r="C346" s="70" t="n">
        <x:f>IF(O$8="","",O$8)</x:f>
        <x:v>46338</x:v>
      </x:c>
      <x:c r="D346" s="69" t="str">
        <x:f>IF(O28="","",O28)</x:f>
      </x:c>
      <x:c r="E346" s="69" t="str">
        <x:f>IFERROR(UPPER(CONCATENATE("",SUBSTITUTE(CONCATENATE("",SUBSTITUTE(CONCATENATE("",SUBSTITUTE(TRIM(CONCATENATE("",D346))," ","")),"–","-")),"—","-"))),CONCATENATE("",D346))</x:f>
      </x:c>
      <x:c r="F346" s="69" t="str">
        <x:f>IFERROR(LEFT(CONCATENATE("[",E346),SEARCH("-",E346)),"")</x:f>
      </x:c>
      <x:c r="G346" s="69" t="str">
        <x:f>IFERROR(MID(CONCATENATE(E346,"]"),SEARCH("-",E346)+1,32),"")</x:f>
      </x:c>
      <x:c r="H346" s="71" t="str">
        <x:f>IF(OR(E346="",E346="В"),"",IF(OR(E346=$B$42,E346=$B$43,E346=$B$44,E346=$B$45,E346=$B$46),INDEX($E$42:$E$46,MATCH(E346,$B$42:$B$46,0)),IFERROR(IF(ISNUMBER(SEARCH(":",F346)),IF(AND(OR((LEN(F346)-1)=4,(LEN(F346)-1)=5),MID(F346,1+(LEN(F346)-1)-2,1)=":",ISNUMBER(VALUE(MID(F346,2,1))),IF((LEN(F346)-1)=5,ISNUMBER(VALUE(MID(F346,3,1))),TRUE),ISNUMBER(VALUE(MID(F346,1+(LEN(F346)-1)-1,1))),ISNUMBER(VALUE(MID(F346,1+(LEN(F346)-1),1))),VALUE(MID(F346,2,(LEN(F346)-1)-3))&lt;24,VALUE(MID(F346,1+(LEN(F346)-1)-1,2))&lt;60),VALUE(MID(F346,2,(LEN(F346)-1)-3))/24+VALUE(MID(F346,1+(LEN(F346)-1)-1,2))/1440,-1),IF(AND((LEN(F346)-1)&gt;=1,(LEN(F346)-1)&lt;=2,ISNUMBER(VALUE(MID(F346,2,1))),IF((LEN(F346)-1)=2,ISNUMBER(VALUE(MID(F346,3,1))),TRUE),VALUE(MID(F346,2,(LEN(F346)-1)))&lt;24),VALUE(MID(F346,2,(LEN(F346)-1)))/24,-1)),-1)))</x:f>
      </x:c>
      <x:c r="I346" s="71" t="str">
        <x:f>IF(OR(E346="",E346="В"),"",IF(OR(E346=$B$42,E346=$B$43,E346=$B$44,E346=$B$45,E346=$B$46),INDEX($F$42:$F$46,MATCH(E346,$B$42:$B$46,0)),IFERROR(IF(ISNUMBER(SEARCH(":",G346)),IF(AND(OR((LEN(G346)-1)=4,(LEN(G346)-1)=5),MID(G346,0+(LEN(G346)-1)-2,1)=":",ISNUMBER(VALUE(MID(G346,1,1))),IF((LEN(G346)-1)=5,ISNUMBER(VALUE(MID(G346,2,1))),TRUE),ISNUMBER(VALUE(MID(G346,0+(LEN(G346)-1)-1,1))),ISNUMBER(VALUE(MID(G346,0+(LEN(G346)-1),1))),VALUE(MID(G346,1,(LEN(G346)-1)-3))&lt;24,VALUE(MID(G346,0+(LEN(G346)-1)-1,2))&lt;60),VALUE(MID(G346,1,(LEN(G346)-1)-3))/24+VALUE(MID(G346,0+(LEN(G346)-1)-1,2))/1440,-1),IF(AND((LEN(G346)-1)&gt;=1,(LEN(G346)-1)&lt;=2,ISNUMBER(VALUE(MID(G346,1,1))),IF((LEN(G346)-1)=2,ISNUMBER(VALUE(MID(G346,2,1))),TRUE),VALUE(MID(G346,1,(LEN(G346)-1)))&lt;24),VALUE(MID(G346,1,(LEN(G346)-1)))/24,-1)),-1)))</x:f>
      </x:c>
      <x:c r="J346" s="72" t="n">
        <x:f>IF(OR(E346="",E346="В"),0,IF(OR(E346=$B$42,E346=$B$43,E346=$B$44,E346=$B$45,E346=$B$46),INDEX($G$42:$G$46,MATCH(E346,$B$42:$B$46,0)),$D$7))</x:f>
        <x:v>0</x:v>
      </x:c>
      <x:c r="K346" s="73" t="n">
        <x:f>IF(OR(L346="",L346="Выходной"),0,IF(L346="Готово",ROUND(24*MOD(I346-H346,1)-J346/60,10),"Проверить"))</x:f>
        <x:v>0</x:v>
      </x:c>
      <x:c r="L346" s="74" t="str">
        <x:f>IF(E346="","",IF(C346="","Нет дня",IF(E346="В","Выходной",IF(LEN(TRIM($B$28))=0,"Нет имени",IF(COUNTIFS($B$10:$B$33,$B$28)&gt;1,"Повтор имени",IF(OR(E346=$B$42,E346=$B$43,E346=$B$44,E346=$B$45,E346=$B$46),IF(INDEX($I$42:$I$46,MATCH(E346,$B$42:$B$46,0))="Готово","Готово","Проверьте смену"),IF(OR(IFERROR(SEARCH("-",E346),0)=0,IFERROR(SEARCH("-",E346,SEARCH("-",E346)+1),0)&gt;0),"Нет кода",IF(OR(H346&lt;0,I346&lt;0),"Неверное время",IF(H346=I346,"Начало равно концу",IF(NOT(ISNUMBER($D$7)),"Проверьте перерыв",IF(OR($D$7&lt;0,$D$7&lt;&gt;INT($D$7)),"Проверьте перерыв",IF($D$7&gt;=ROUND(MOD(I346-H346,1)*1440,8),"Перерыв не меньше смены","Готово"))))))))))))</x:f>
      </x:c>
      <x:c r="M346" s="3"/>
      <x:c r="N346" s="3"/>
      <x:c r="O346" s="3"/>
      <x:c r="P346" s="3"/>
      <x:c r="Q346" s="3"/>
      <x:c r="R346" s="3"/>
      <x:c r="S346" s="3"/>
      <x:c r="T346" s="3"/>
      <x:c r="U346" s="3"/>
      <x:c r="V346" s="3"/>
      <x:c r="W346" s="3"/>
      <x:c r="X346" s="3"/>
      <x:c r="Y346" s="3"/>
      <x:c r="Z346" s="3"/>
      <x:c r="AA346" s="3"/>
      <x:c r="AB346" s="3"/>
      <x:c r="AC346" s="3"/>
      <x:c r="AD346" s="3"/>
      <x:c r="AE346" s="3"/>
      <x:c r="AF346" s="3"/>
      <x:c r="AG346" s="3"/>
      <x:c r="AH346" s="3"/>
      <x:c r="AI346" s="3"/>
      <x:c r="AJ346" s="3"/>
      <x:c r="AK346" s="3"/>
    </x:row>
    <x:row r="347" ht="30" customHeight="1">
      <x:c r="A347" s="3"/>
      <x:c r="B347" s="69" t="str">
        <x:f>IF($B$28="","",$B$28)</x:f>
      </x:c>
      <x:c r="C347" s="70" t="n">
        <x:f>IF(P$8="","",P$8)</x:f>
        <x:v>46339</x:v>
      </x:c>
      <x:c r="D347" s="69" t="str">
        <x:f>IF(P28="","",P28)</x:f>
      </x:c>
      <x:c r="E347" s="69" t="str">
        <x:f>IFERROR(UPPER(CONCATENATE("",SUBSTITUTE(CONCATENATE("",SUBSTITUTE(CONCATENATE("",SUBSTITUTE(TRIM(CONCATENATE("",D347))," ","")),"–","-")),"—","-"))),CONCATENATE("",D347))</x:f>
      </x:c>
      <x:c r="F347" s="69" t="str">
        <x:f>IFERROR(LEFT(CONCATENATE("[",E347),SEARCH("-",E347)),"")</x:f>
      </x:c>
      <x:c r="G347" s="69" t="str">
        <x:f>IFERROR(MID(CONCATENATE(E347,"]"),SEARCH("-",E347)+1,32),"")</x:f>
      </x:c>
      <x:c r="H347" s="71" t="str">
        <x:f>IF(OR(E347="",E347="В"),"",IF(OR(E347=$B$42,E347=$B$43,E347=$B$44,E347=$B$45,E347=$B$46),INDEX($E$42:$E$46,MATCH(E347,$B$42:$B$46,0)),IFERROR(IF(ISNUMBER(SEARCH(":",F347)),IF(AND(OR((LEN(F347)-1)=4,(LEN(F347)-1)=5),MID(F347,1+(LEN(F347)-1)-2,1)=":",ISNUMBER(VALUE(MID(F347,2,1))),IF((LEN(F347)-1)=5,ISNUMBER(VALUE(MID(F347,3,1))),TRUE),ISNUMBER(VALUE(MID(F347,1+(LEN(F347)-1)-1,1))),ISNUMBER(VALUE(MID(F347,1+(LEN(F347)-1),1))),VALUE(MID(F347,2,(LEN(F347)-1)-3))&lt;24,VALUE(MID(F347,1+(LEN(F347)-1)-1,2))&lt;60),VALUE(MID(F347,2,(LEN(F347)-1)-3))/24+VALUE(MID(F347,1+(LEN(F347)-1)-1,2))/1440,-1),IF(AND((LEN(F347)-1)&gt;=1,(LEN(F347)-1)&lt;=2,ISNUMBER(VALUE(MID(F347,2,1))),IF((LEN(F347)-1)=2,ISNUMBER(VALUE(MID(F347,3,1))),TRUE),VALUE(MID(F347,2,(LEN(F347)-1)))&lt;24),VALUE(MID(F347,2,(LEN(F347)-1)))/24,-1)),-1)))</x:f>
      </x:c>
      <x:c r="I347" s="71" t="str">
        <x:f>IF(OR(E347="",E347="В"),"",IF(OR(E347=$B$42,E347=$B$43,E347=$B$44,E347=$B$45,E347=$B$46),INDEX($F$42:$F$46,MATCH(E347,$B$42:$B$46,0)),IFERROR(IF(ISNUMBER(SEARCH(":",G347)),IF(AND(OR((LEN(G347)-1)=4,(LEN(G347)-1)=5),MID(G347,0+(LEN(G347)-1)-2,1)=":",ISNUMBER(VALUE(MID(G347,1,1))),IF((LEN(G347)-1)=5,ISNUMBER(VALUE(MID(G347,2,1))),TRUE),ISNUMBER(VALUE(MID(G347,0+(LEN(G347)-1)-1,1))),ISNUMBER(VALUE(MID(G347,0+(LEN(G347)-1),1))),VALUE(MID(G347,1,(LEN(G347)-1)-3))&lt;24,VALUE(MID(G347,0+(LEN(G347)-1)-1,2))&lt;60),VALUE(MID(G347,1,(LEN(G347)-1)-3))/24+VALUE(MID(G347,0+(LEN(G347)-1)-1,2))/1440,-1),IF(AND((LEN(G347)-1)&gt;=1,(LEN(G347)-1)&lt;=2,ISNUMBER(VALUE(MID(G347,1,1))),IF((LEN(G347)-1)=2,ISNUMBER(VALUE(MID(G347,2,1))),TRUE),VALUE(MID(G347,1,(LEN(G347)-1)))&lt;24),VALUE(MID(G347,1,(LEN(G347)-1)))/24,-1)),-1)))</x:f>
      </x:c>
      <x:c r="J347" s="72" t="n">
        <x:f>IF(OR(E347="",E347="В"),0,IF(OR(E347=$B$42,E347=$B$43,E347=$B$44,E347=$B$45,E347=$B$46),INDEX($G$42:$G$46,MATCH(E347,$B$42:$B$46,0)),$D$7))</x:f>
        <x:v>0</x:v>
      </x:c>
      <x:c r="K347" s="73" t="n">
        <x:f>IF(OR(L347="",L347="Выходной"),0,IF(L347="Готово",ROUND(24*MOD(I347-H347,1)-J347/60,10),"Проверить"))</x:f>
        <x:v>0</x:v>
      </x:c>
      <x:c r="L347" s="74" t="str">
        <x:f>IF(E347="","",IF(C347="","Нет дня",IF(E347="В","Выходной",IF(LEN(TRIM($B$28))=0,"Нет имени",IF(COUNTIFS($B$10:$B$33,$B$28)&gt;1,"Повтор имени",IF(OR(E347=$B$42,E347=$B$43,E347=$B$44,E347=$B$45,E347=$B$46),IF(INDEX($I$42:$I$46,MATCH(E347,$B$42:$B$46,0))="Готово","Готово","Проверьте смену"),IF(OR(IFERROR(SEARCH("-",E347),0)=0,IFERROR(SEARCH("-",E347,SEARCH("-",E347)+1),0)&gt;0),"Нет кода",IF(OR(H347&lt;0,I347&lt;0),"Неверное время",IF(H347=I347,"Начало равно концу",IF(NOT(ISNUMBER($D$7)),"Проверьте перерыв",IF(OR($D$7&lt;0,$D$7&lt;&gt;INT($D$7)),"Проверьте перерыв",IF($D$7&gt;=ROUND(MOD(I347-H347,1)*1440,8),"Перерыв не меньше смены","Готово"))))))))))))</x:f>
      </x:c>
      <x:c r="M347" s="3"/>
      <x:c r="N347" s="3"/>
      <x:c r="O347" s="3"/>
      <x:c r="P347" s="3"/>
      <x:c r="Q347" s="3"/>
      <x:c r="R347" s="3"/>
      <x:c r="S347" s="3"/>
      <x:c r="T347" s="3"/>
      <x:c r="U347" s="3"/>
      <x:c r="V347" s="3"/>
      <x:c r="W347" s="3"/>
      <x:c r="X347" s="3"/>
      <x:c r="Y347" s="3"/>
      <x:c r="Z347" s="3"/>
      <x:c r="AA347" s="3"/>
      <x:c r="AB347" s="3"/>
      <x:c r="AC347" s="3"/>
      <x:c r="AD347" s="3"/>
      <x:c r="AE347" s="3"/>
      <x:c r="AF347" s="3"/>
      <x:c r="AG347" s="3"/>
      <x:c r="AH347" s="3"/>
      <x:c r="AI347" s="3"/>
      <x:c r="AJ347" s="3"/>
      <x:c r="AK347" s="3"/>
    </x:row>
    <x:row r="348" ht="30" customHeight="1">
      <x:c r="A348" s="3"/>
      <x:c r="B348" s="69" t="str">
        <x:f>IF($B$28="","",$B$28)</x:f>
      </x:c>
      <x:c r="C348" s="70" t="n">
        <x:f>IF(Q$8="","",Q$8)</x:f>
        <x:v>46340</x:v>
      </x:c>
      <x:c r="D348" s="69" t="str">
        <x:f>IF(Q28="","",Q28)</x:f>
      </x:c>
      <x:c r="E348" s="69" t="str">
        <x:f>IFERROR(UPPER(CONCATENATE("",SUBSTITUTE(CONCATENATE("",SUBSTITUTE(CONCATENATE("",SUBSTITUTE(TRIM(CONCATENATE("",D348))," ","")),"–","-")),"—","-"))),CONCATENATE("",D348))</x:f>
      </x:c>
      <x:c r="F348" s="69" t="str">
        <x:f>IFERROR(LEFT(CONCATENATE("[",E348),SEARCH("-",E348)),"")</x:f>
      </x:c>
      <x:c r="G348" s="69" t="str">
        <x:f>IFERROR(MID(CONCATENATE(E348,"]"),SEARCH("-",E348)+1,32),"")</x:f>
      </x:c>
      <x:c r="H348" s="71" t="str">
        <x:f>IF(OR(E348="",E348="В"),"",IF(OR(E348=$B$42,E348=$B$43,E348=$B$44,E348=$B$45,E348=$B$46),INDEX($E$42:$E$46,MATCH(E348,$B$42:$B$46,0)),IFERROR(IF(ISNUMBER(SEARCH(":",F348)),IF(AND(OR((LEN(F348)-1)=4,(LEN(F348)-1)=5),MID(F348,1+(LEN(F348)-1)-2,1)=":",ISNUMBER(VALUE(MID(F348,2,1))),IF((LEN(F348)-1)=5,ISNUMBER(VALUE(MID(F348,3,1))),TRUE),ISNUMBER(VALUE(MID(F348,1+(LEN(F348)-1)-1,1))),ISNUMBER(VALUE(MID(F348,1+(LEN(F348)-1),1))),VALUE(MID(F348,2,(LEN(F348)-1)-3))&lt;24,VALUE(MID(F348,1+(LEN(F348)-1)-1,2))&lt;60),VALUE(MID(F348,2,(LEN(F348)-1)-3))/24+VALUE(MID(F348,1+(LEN(F348)-1)-1,2))/1440,-1),IF(AND((LEN(F348)-1)&gt;=1,(LEN(F348)-1)&lt;=2,ISNUMBER(VALUE(MID(F348,2,1))),IF((LEN(F348)-1)=2,ISNUMBER(VALUE(MID(F348,3,1))),TRUE),VALUE(MID(F348,2,(LEN(F348)-1)))&lt;24),VALUE(MID(F348,2,(LEN(F348)-1)))/24,-1)),-1)))</x:f>
      </x:c>
      <x:c r="I348" s="71" t="str">
        <x:f>IF(OR(E348="",E348="В"),"",IF(OR(E348=$B$42,E348=$B$43,E348=$B$44,E348=$B$45,E348=$B$46),INDEX($F$42:$F$46,MATCH(E348,$B$42:$B$46,0)),IFERROR(IF(ISNUMBER(SEARCH(":",G348)),IF(AND(OR((LEN(G348)-1)=4,(LEN(G348)-1)=5),MID(G348,0+(LEN(G348)-1)-2,1)=":",ISNUMBER(VALUE(MID(G348,1,1))),IF((LEN(G348)-1)=5,ISNUMBER(VALUE(MID(G348,2,1))),TRUE),ISNUMBER(VALUE(MID(G348,0+(LEN(G348)-1)-1,1))),ISNUMBER(VALUE(MID(G348,0+(LEN(G348)-1),1))),VALUE(MID(G348,1,(LEN(G348)-1)-3))&lt;24,VALUE(MID(G348,0+(LEN(G348)-1)-1,2))&lt;60),VALUE(MID(G348,1,(LEN(G348)-1)-3))/24+VALUE(MID(G348,0+(LEN(G348)-1)-1,2))/1440,-1),IF(AND((LEN(G348)-1)&gt;=1,(LEN(G348)-1)&lt;=2,ISNUMBER(VALUE(MID(G348,1,1))),IF((LEN(G348)-1)=2,ISNUMBER(VALUE(MID(G348,2,1))),TRUE),VALUE(MID(G348,1,(LEN(G348)-1)))&lt;24),VALUE(MID(G348,1,(LEN(G348)-1)))/24,-1)),-1)))</x:f>
      </x:c>
      <x:c r="J348" s="72" t="n">
        <x:f>IF(OR(E348="",E348="В"),0,IF(OR(E348=$B$42,E348=$B$43,E348=$B$44,E348=$B$45,E348=$B$46),INDEX($G$42:$G$46,MATCH(E348,$B$42:$B$46,0)),$D$7))</x:f>
        <x:v>0</x:v>
      </x:c>
      <x:c r="K348" s="73" t="n">
        <x:f>IF(OR(L348="",L348="Выходной"),0,IF(L348="Готово",ROUND(24*MOD(I348-H348,1)-J348/60,10),"Проверить"))</x:f>
        <x:v>0</x:v>
      </x:c>
      <x:c r="L348" s="74" t="str">
        <x:f>IF(E348="","",IF(C348="","Нет дня",IF(E348="В","Выходной",IF(LEN(TRIM($B$28))=0,"Нет имени",IF(COUNTIFS($B$10:$B$33,$B$28)&gt;1,"Повтор имени",IF(OR(E348=$B$42,E348=$B$43,E348=$B$44,E348=$B$45,E348=$B$46),IF(INDEX($I$42:$I$46,MATCH(E348,$B$42:$B$46,0))="Готово","Готово","Проверьте смену"),IF(OR(IFERROR(SEARCH("-",E348),0)=0,IFERROR(SEARCH("-",E348,SEARCH("-",E348)+1),0)&gt;0),"Нет кода",IF(OR(H348&lt;0,I348&lt;0),"Неверное время",IF(H348=I348,"Начало равно концу",IF(NOT(ISNUMBER($D$7)),"Проверьте перерыв",IF(OR($D$7&lt;0,$D$7&lt;&gt;INT($D$7)),"Проверьте перерыв",IF($D$7&gt;=ROUND(MOD(I348-H348,1)*1440,8),"Перерыв не меньше смены","Готово"))))))))))))</x:f>
      </x:c>
      <x:c r="M348" s="3"/>
      <x:c r="N348" s="3"/>
      <x:c r="O348" s="3"/>
      <x:c r="P348" s="3"/>
      <x:c r="Q348" s="3"/>
      <x:c r="R348" s="3"/>
      <x:c r="S348" s="3"/>
      <x:c r="T348" s="3"/>
      <x:c r="U348" s="3"/>
      <x:c r="V348" s="3"/>
      <x:c r="W348" s="3"/>
      <x:c r="X348" s="3"/>
      <x:c r="Y348" s="3"/>
      <x:c r="Z348" s="3"/>
      <x:c r="AA348" s="3"/>
      <x:c r="AB348" s="3"/>
      <x:c r="AC348" s="3"/>
      <x:c r="AD348" s="3"/>
      <x:c r="AE348" s="3"/>
      <x:c r="AF348" s="3"/>
      <x:c r="AG348" s="3"/>
      <x:c r="AH348" s="3"/>
      <x:c r="AI348" s="3"/>
      <x:c r="AJ348" s="3"/>
      <x:c r="AK348" s="3"/>
    </x:row>
    <x:row r="349" ht="30" customHeight="1">
      <x:c r="A349" s="3"/>
      <x:c r="B349" s="69" t="str">
        <x:f>IF($B$28="","",$B$28)</x:f>
      </x:c>
      <x:c r="C349" s="70" t="n">
        <x:f>IF(R$8="","",R$8)</x:f>
        <x:v>46341</x:v>
      </x:c>
      <x:c r="D349" s="69" t="str">
        <x:f>IF(R28="","",R28)</x:f>
      </x:c>
      <x:c r="E349" s="69" t="str">
        <x:f>IFERROR(UPPER(CONCATENATE("",SUBSTITUTE(CONCATENATE("",SUBSTITUTE(CONCATENATE("",SUBSTITUTE(TRIM(CONCATENATE("",D349))," ","")),"–","-")),"—","-"))),CONCATENATE("",D349))</x:f>
      </x:c>
      <x:c r="F349" s="69" t="str">
        <x:f>IFERROR(LEFT(CONCATENATE("[",E349),SEARCH("-",E349)),"")</x:f>
      </x:c>
      <x:c r="G349" s="69" t="str">
        <x:f>IFERROR(MID(CONCATENATE(E349,"]"),SEARCH("-",E349)+1,32),"")</x:f>
      </x:c>
      <x:c r="H349" s="71" t="str">
        <x:f>IF(OR(E349="",E349="В"),"",IF(OR(E349=$B$42,E349=$B$43,E349=$B$44,E349=$B$45,E349=$B$46),INDEX($E$42:$E$46,MATCH(E349,$B$42:$B$46,0)),IFERROR(IF(ISNUMBER(SEARCH(":",F349)),IF(AND(OR((LEN(F349)-1)=4,(LEN(F349)-1)=5),MID(F349,1+(LEN(F349)-1)-2,1)=":",ISNUMBER(VALUE(MID(F349,2,1))),IF((LEN(F349)-1)=5,ISNUMBER(VALUE(MID(F349,3,1))),TRUE),ISNUMBER(VALUE(MID(F349,1+(LEN(F349)-1)-1,1))),ISNUMBER(VALUE(MID(F349,1+(LEN(F349)-1),1))),VALUE(MID(F349,2,(LEN(F349)-1)-3))&lt;24,VALUE(MID(F349,1+(LEN(F349)-1)-1,2))&lt;60),VALUE(MID(F349,2,(LEN(F349)-1)-3))/24+VALUE(MID(F349,1+(LEN(F349)-1)-1,2))/1440,-1),IF(AND((LEN(F349)-1)&gt;=1,(LEN(F349)-1)&lt;=2,ISNUMBER(VALUE(MID(F349,2,1))),IF((LEN(F349)-1)=2,ISNUMBER(VALUE(MID(F349,3,1))),TRUE),VALUE(MID(F349,2,(LEN(F349)-1)))&lt;24),VALUE(MID(F349,2,(LEN(F349)-1)))/24,-1)),-1)))</x:f>
      </x:c>
      <x:c r="I349" s="71" t="str">
        <x:f>IF(OR(E349="",E349="В"),"",IF(OR(E349=$B$42,E349=$B$43,E349=$B$44,E349=$B$45,E349=$B$46),INDEX($F$42:$F$46,MATCH(E349,$B$42:$B$46,0)),IFERROR(IF(ISNUMBER(SEARCH(":",G349)),IF(AND(OR((LEN(G349)-1)=4,(LEN(G349)-1)=5),MID(G349,0+(LEN(G349)-1)-2,1)=":",ISNUMBER(VALUE(MID(G349,1,1))),IF((LEN(G349)-1)=5,ISNUMBER(VALUE(MID(G349,2,1))),TRUE),ISNUMBER(VALUE(MID(G349,0+(LEN(G349)-1)-1,1))),ISNUMBER(VALUE(MID(G349,0+(LEN(G349)-1),1))),VALUE(MID(G349,1,(LEN(G349)-1)-3))&lt;24,VALUE(MID(G349,0+(LEN(G349)-1)-1,2))&lt;60),VALUE(MID(G349,1,(LEN(G349)-1)-3))/24+VALUE(MID(G349,0+(LEN(G349)-1)-1,2))/1440,-1),IF(AND((LEN(G349)-1)&gt;=1,(LEN(G349)-1)&lt;=2,ISNUMBER(VALUE(MID(G349,1,1))),IF((LEN(G349)-1)=2,ISNUMBER(VALUE(MID(G349,2,1))),TRUE),VALUE(MID(G349,1,(LEN(G349)-1)))&lt;24),VALUE(MID(G349,1,(LEN(G349)-1)))/24,-1)),-1)))</x:f>
      </x:c>
      <x:c r="J349" s="72" t="n">
        <x:f>IF(OR(E349="",E349="В"),0,IF(OR(E349=$B$42,E349=$B$43,E349=$B$44,E349=$B$45,E349=$B$46),INDEX($G$42:$G$46,MATCH(E349,$B$42:$B$46,0)),$D$7))</x:f>
        <x:v>0</x:v>
      </x:c>
      <x:c r="K349" s="73" t="n">
        <x:f>IF(OR(L349="",L349="Выходной"),0,IF(L349="Готово",ROUND(24*MOD(I349-H349,1)-J349/60,10),"Проверить"))</x:f>
        <x:v>0</x:v>
      </x:c>
      <x:c r="L349" s="74" t="str">
        <x:f>IF(E349="","",IF(C349="","Нет дня",IF(E349="В","Выходной",IF(LEN(TRIM($B$28))=0,"Нет имени",IF(COUNTIFS($B$10:$B$33,$B$28)&gt;1,"Повтор имени",IF(OR(E349=$B$42,E349=$B$43,E349=$B$44,E349=$B$45,E349=$B$46),IF(INDEX($I$42:$I$46,MATCH(E349,$B$42:$B$46,0))="Готово","Готово","Проверьте смену"),IF(OR(IFERROR(SEARCH("-",E349),0)=0,IFERROR(SEARCH("-",E349,SEARCH("-",E349)+1),0)&gt;0),"Нет кода",IF(OR(H349&lt;0,I349&lt;0),"Неверное время",IF(H349=I349,"Начало равно концу",IF(NOT(ISNUMBER($D$7)),"Проверьте перерыв",IF(OR($D$7&lt;0,$D$7&lt;&gt;INT($D$7)),"Проверьте перерыв",IF($D$7&gt;=ROUND(MOD(I349-H349,1)*1440,8),"Перерыв не меньше смены","Готово"))))))))))))</x:f>
      </x:c>
      <x:c r="M349" s="3"/>
      <x:c r="N349" s="3"/>
      <x:c r="O349" s="3"/>
      <x:c r="P349" s="3"/>
      <x:c r="Q349" s="3"/>
      <x:c r="R349" s="3"/>
      <x:c r="S349" s="3"/>
      <x:c r="T349" s="3"/>
      <x:c r="U349" s="3"/>
      <x:c r="V349" s="3"/>
      <x:c r="W349" s="3"/>
      <x:c r="X349" s="3"/>
      <x:c r="Y349" s="3"/>
      <x:c r="Z349" s="3"/>
      <x:c r="AA349" s="3"/>
      <x:c r="AB349" s="3"/>
      <x:c r="AC349" s="3"/>
      <x:c r="AD349" s="3"/>
      <x:c r="AE349" s="3"/>
      <x:c r="AF349" s="3"/>
      <x:c r="AG349" s="3"/>
      <x:c r="AH349" s="3"/>
      <x:c r="AI349" s="3"/>
      <x:c r="AJ349" s="3"/>
      <x:c r="AK349" s="3"/>
    </x:row>
    <x:row r="350" ht="30" customHeight="1">
      <x:c r="A350" s="3"/>
      <x:c r="B350" s="69" t="str">
        <x:f>IF($B$28="","",$B$28)</x:f>
      </x:c>
      <x:c r="C350" s="70" t="n">
        <x:f>IF(S$8="","",S$8)</x:f>
        <x:v>46342</x:v>
      </x:c>
      <x:c r="D350" s="69" t="str">
        <x:f>IF(S28="","",S28)</x:f>
      </x:c>
      <x:c r="E350" s="69" t="str">
        <x:f>IFERROR(UPPER(CONCATENATE("",SUBSTITUTE(CONCATENATE("",SUBSTITUTE(CONCATENATE("",SUBSTITUTE(TRIM(CONCATENATE("",D350))," ","")),"–","-")),"—","-"))),CONCATENATE("",D350))</x:f>
      </x:c>
      <x:c r="F350" s="69" t="str">
        <x:f>IFERROR(LEFT(CONCATENATE("[",E350),SEARCH("-",E350)),"")</x:f>
      </x:c>
      <x:c r="G350" s="69" t="str">
        <x:f>IFERROR(MID(CONCATENATE(E350,"]"),SEARCH("-",E350)+1,32),"")</x:f>
      </x:c>
      <x:c r="H350" s="71" t="str">
        <x:f>IF(OR(E350="",E350="В"),"",IF(OR(E350=$B$42,E350=$B$43,E350=$B$44,E350=$B$45,E350=$B$46),INDEX($E$42:$E$46,MATCH(E350,$B$42:$B$46,0)),IFERROR(IF(ISNUMBER(SEARCH(":",F350)),IF(AND(OR((LEN(F350)-1)=4,(LEN(F350)-1)=5),MID(F350,1+(LEN(F350)-1)-2,1)=":",ISNUMBER(VALUE(MID(F350,2,1))),IF((LEN(F350)-1)=5,ISNUMBER(VALUE(MID(F350,3,1))),TRUE),ISNUMBER(VALUE(MID(F350,1+(LEN(F350)-1)-1,1))),ISNUMBER(VALUE(MID(F350,1+(LEN(F350)-1),1))),VALUE(MID(F350,2,(LEN(F350)-1)-3))&lt;24,VALUE(MID(F350,1+(LEN(F350)-1)-1,2))&lt;60),VALUE(MID(F350,2,(LEN(F350)-1)-3))/24+VALUE(MID(F350,1+(LEN(F350)-1)-1,2))/1440,-1),IF(AND((LEN(F350)-1)&gt;=1,(LEN(F350)-1)&lt;=2,ISNUMBER(VALUE(MID(F350,2,1))),IF((LEN(F350)-1)=2,ISNUMBER(VALUE(MID(F350,3,1))),TRUE),VALUE(MID(F350,2,(LEN(F350)-1)))&lt;24),VALUE(MID(F350,2,(LEN(F350)-1)))/24,-1)),-1)))</x:f>
      </x:c>
      <x:c r="I350" s="71" t="str">
        <x:f>IF(OR(E350="",E350="В"),"",IF(OR(E350=$B$42,E350=$B$43,E350=$B$44,E350=$B$45,E350=$B$46),INDEX($F$42:$F$46,MATCH(E350,$B$42:$B$46,0)),IFERROR(IF(ISNUMBER(SEARCH(":",G350)),IF(AND(OR((LEN(G350)-1)=4,(LEN(G350)-1)=5),MID(G350,0+(LEN(G350)-1)-2,1)=":",ISNUMBER(VALUE(MID(G350,1,1))),IF((LEN(G350)-1)=5,ISNUMBER(VALUE(MID(G350,2,1))),TRUE),ISNUMBER(VALUE(MID(G350,0+(LEN(G350)-1)-1,1))),ISNUMBER(VALUE(MID(G350,0+(LEN(G350)-1),1))),VALUE(MID(G350,1,(LEN(G350)-1)-3))&lt;24,VALUE(MID(G350,0+(LEN(G350)-1)-1,2))&lt;60),VALUE(MID(G350,1,(LEN(G350)-1)-3))/24+VALUE(MID(G350,0+(LEN(G350)-1)-1,2))/1440,-1),IF(AND((LEN(G350)-1)&gt;=1,(LEN(G350)-1)&lt;=2,ISNUMBER(VALUE(MID(G350,1,1))),IF((LEN(G350)-1)=2,ISNUMBER(VALUE(MID(G350,2,1))),TRUE),VALUE(MID(G350,1,(LEN(G350)-1)))&lt;24),VALUE(MID(G350,1,(LEN(G350)-1)))/24,-1)),-1)))</x:f>
      </x:c>
      <x:c r="J350" s="72" t="n">
        <x:f>IF(OR(E350="",E350="В"),0,IF(OR(E350=$B$42,E350=$B$43,E350=$B$44,E350=$B$45,E350=$B$46),INDEX($G$42:$G$46,MATCH(E350,$B$42:$B$46,0)),$D$7))</x:f>
        <x:v>0</x:v>
      </x:c>
      <x:c r="K350" s="73" t="n">
        <x:f>IF(OR(L350="",L350="Выходной"),0,IF(L350="Готово",ROUND(24*MOD(I350-H350,1)-J350/60,10),"Проверить"))</x:f>
        <x:v>0</x:v>
      </x:c>
      <x:c r="L350" s="74" t="str">
        <x:f>IF(E350="","",IF(C350="","Нет дня",IF(E350="В","Выходной",IF(LEN(TRIM($B$28))=0,"Нет имени",IF(COUNTIFS($B$10:$B$33,$B$28)&gt;1,"Повтор имени",IF(OR(E350=$B$42,E350=$B$43,E350=$B$44,E350=$B$45,E350=$B$46),IF(INDEX($I$42:$I$46,MATCH(E350,$B$42:$B$46,0))="Готово","Готово","Проверьте смену"),IF(OR(IFERROR(SEARCH("-",E350),0)=0,IFERROR(SEARCH("-",E350,SEARCH("-",E350)+1),0)&gt;0),"Нет кода",IF(OR(H350&lt;0,I350&lt;0),"Неверное время",IF(H350=I350,"Начало равно концу",IF(NOT(ISNUMBER($D$7)),"Проверьте перерыв",IF(OR($D$7&lt;0,$D$7&lt;&gt;INT($D$7)),"Проверьте перерыв",IF($D$7&gt;=ROUND(MOD(I350-H350,1)*1440,8),"Перерыв не меньше смены","Готово"))))))))))))</x:f>
      </x:c>
      <x:c r="M350" s="3"/>
      <x:c r="N350" s="3"/>
      <x:c r="O350" s="3"/>
      <x:c r="P350" s="3"/>
      <x:c r="Q350" s="3"/>
      <x:c r="R350" s="3"/>
      <x:c r="S350" s="3"/>
      <x:c r="T350" s="3"/>
      <x:c r="U350" s="3"/>
      <x:c r="V350" s="3"/>
      <x:c r="W350" s="3"/>
      <x:c r="X350" s="3"/>
      <x:c r="Y350" s="3"/>
      <x:c r="Z350" s="3"/>
      <x:c r="AA350" s="3"/>
      <x:c r="AB350" s="3"/>
      <x:c r="AC350" s="3"/>
      <x:c r="AD350" s="3"/>
      <x:c r="AE350" s="3"/>
      <x:c r="AF350" s="3"/>
      <x:c r="AG350" s="3"/>
      <x:c r="AH350" s="3"/>
      <x:c r="AI350" s="3"/>
      <x:c r="AJ350" s="3"/>
      <x:c r="AK350" s="3"/>
    </x:row>
    <x:row r="351" ht="30" customHeight="1">
      <x:c r="A351" s="3"/>
      <x:c r="B351" s="69" t="str">
        <x:f>IF($B$28="","",$B$28)</x:f>
      </x:c>
      <x:c r="C351" s="70" t="n">
        <x:f>IF(T$8="","",T$8)</x:f>
        <x:v>46343</x:v>
      </x:c>
      <x:c r="D351" s="69" t="str">
        <x:f>IF(T28="","",T28)</x:f>
      </x:c>
      <x:c r="E351" s="69" t="str">
        <x:f>IFERROR(UPPER(CONCATENATE("",SUBSTITUTE(CONCATENATE("",SUBSTITUTE(CONCATENATE("",SUBSTITUTE(TRIM(CONCATENATE("",D351))," ","")),"–","-")),"—","-"))),CONCATENATE("",D351))</x:f>
      </x:c>
      <x:c r="F351" s="69" t="str">
        <x:f>IFERROR(LEFT(CONCATENATE("[",E351),SEARCH("-",E351)),"")</x:f>
      </x:c>
      <x:c r="G351" s="69" t="str">
        <x:f>IFERROR(MID(CONCATENATE(E351,"]"),SEARCH("-",E351)+1,32),"")</x:f>
      </x:c>
      <x:c r="H351" s="71" t="str">
        <x:f>IF(OR(E351="",E351="В"),"",IF(OR(E351=$B$42,E351=$B$43,E351=$B$44,E351=$B$45,E351=$B$46),INDEX($E$42:$E$46,MATCH(E351,$B$42:$B$46,0)),IFERROR(IF(ISNUMBER(SEARCH(":",F351)),IF(AND(OR((LEN(F351)-1)=4,(LEN(F351)-1)=5),MID(F351,1+(LEN(F351)-1)-2,1)=":",ISNUMBER(VALUE(MID(F351,2,1))),IF((LEN(F351)-1)=5,ISNUMBER(VALUE(MID(F351,3,1))),TRUE),ISNUMBER(VALUE(MID(F351,1+(LEN(F351)-1)-1,1))),ISNUMBER(VALUE(MID(F351,1+(LEN(F351)-1),1))),VALUE(MID(F351,2,(LEN(F351)-1)-3))&lt;24,VALUE(MID(F351,1+(LEN(F351)-1)-1,2))&lt;60),VALUE(MID(F351,2,(LEN(F351)-1)-3))/24+VALUE(MID(F351,1+(LEN(F351)-1)-1,2))/1440,-1),IF(AND((LEN(F351)-1)&gt;=1,(LEN(F351)-1)&lt;=2,ISNUMBER(VALUE(MID(F351,2,1))),IF((LEN(F351)-1)=2,ISNUMBER(VALUE(MID(F351,3,1))),TRUE),VALUE(MID(F351,2,(LEN(F351)-1)))&lt;24),VALUE(MID(F351,2,(LEN(F351)-1)))/24,-1)),-1)))</x:f>
      </x:c>
      <x:c r="I351" s="71" t="str">
        <x:f>IF(OR(E351="",E351="В"),"",IF(OR(E351=$B$42,E351=$B$43,E351=$B$44,E351=$B$45,E351=$B$46),INDEX($F$42:$F$46,MATCH(E351,$B$42:$B$46,0)),IFERROR(IF(ISNUMBER(SEARCH(":",G351)),IF(AND(OR((LEN(G351)-1)=4,(LEN(G351)-1)=5),MID(G351,0+(LEN(G351)-1)-2,1)=":",ISNUMBER(VALUE(MID(G351,1,1))),IF((LEN(G351)-1)=5,ISNUMBER(VALUE(MID(G351,2,1))),TRUE),ISNUMBER(VALUE(MID(G351,0+(LEN(G351)-1)-1,1))),ISNUMBER(VALUE(MID(G351,0+(LEN(G351)-1),1))),VALUE(MID(G351,1,(LEN(G351)-1)-3))&lt;24,VALUE(MID(G351,0+(LEN(G351)-1)-1,2))&lt;60),VALUE(MID(G351,1,(LEN(G351)-1)-3))/24+VALUE(MID(G351,0+(LEN(G351)-1)-1,2))/1440,-1),IF(AND((LEN(G351)-1)&gt;=1,(LEN(G351)-1)&lt;=2,ISNUMBER(VALUE(MID(G351,1,1))),IF((LEN(G351)-1)=2,ISNUMBER(VALUE(MID(G351,2,1))),TRUE),VALUE(MID(G351,1,(LEN(G351)-1)))&lt;24),VALUE(MID(G351,1,(LEN(G351)-1)))/24,-1)),-1)))</x:f>
      </x:c>
      <x:c r="J351" s="72" t="n">
        <x:f>IF(OR(E351="",E351="В"),0,IF(OR(E351=$B$42,E351=$B$43,E351=$B$44,E351=$B$45,E351=$B$46),INDEX($G$42:$G$46,MATCH(E351,$B$42:$B$46,0)),$D$7))</x:f>
        <x:v>0</x:v>
      </x:c>
      <x:c r="K351" s="73" t="n">
        <x:f>IF(OR(L351="",L351="Выходной"),0,IF(L351="Готово",ROUND(24*MOD(I351-H351,1)-J351/60,10),"Проверить"))</x:f>
        <x:v>0</x:v>
      </x:c>
      <x:c r="L351" s="74" t="str">
        <x:f>IF(E351="","",IF(C351="","Нет дня",IF(E351="В","Выходной",IF(LEN(TRIM($B$28))=0,"Нет имени",IF(COUNTIFS($B$10:$B$33,$B$28)&gt;1,"Повтор имени",IF(OR(E351=$B$42,E351=$B$43,E351=$B$44,E351=$B$45,E351=$B$46),IF(INDEX($I$42:$I$46,MATCH(E351,$B$42:$B$46,0))="Готово","Готово","Проверьте смену"),IF(OR(IFERROR(SEARCH("-",E351),0)=0,IFERROR(SEARCH("-",E351,SEARCH("-",E351)+1),0)&gt;0),"Нет кода",IF(OR(H351&lt;0,I351&lt;0),"Неверное время",IF(H351=I351,"Начало равно концу",IF(NOT(ISNUMBER($D$7)),"Проверьте перерыв",IF(OR($D$7&lt;0,$D$7&lt;&gt;INT($D$7)),"Проверьте перерыв",IF($D$7&gt;=ROUND(MOD(I351-H351,1)*1440,8),"Перерыв не меньше смены","Готово"))))))))))))</x:f>
      </x:c>
      <x:c r="M351" s="3"/>
      <x:c r="N351" s="3"/>
      <x:c r="O351" s="3"/>
      <x:c r="P351" s="3"/>
      <x:c r="Q351" s="3"/>
      <x:c r="R351" s="3"/>
      <x:c r="S351" s="3"/>
      <x:c r="T351" s="3"/>
      <x:c r="U351" s="3"/>
      <x:c r="V351" s="3"/>
      <x:c r="W351" s="3"/>
      <x:c r="X351" s="3"/>
      <x:c r="Y351" s="3"/>
      <x:c r="Z351" s="3"/>
      <x:c r="AA351" s="3"/>
      <x:c r="AB351" s="3"/>
      <x:c r="AC351" s="3"/>
      <x:c r="AD351" s="3"/>
      <x:c r="AE351" s="3"/>
      <x:c r="AF351" s="3"/>
      <x:c r="AG351" s="3"/>
      <x:c r="AH351" s="3"/>
      <x:c r="AI351" s="3"/>
      <x:c r="AJ351" s="3"/>
      <x:c r="AK351" s="3"/>
    </x:row>
    <x:row r="352" ht="30" customHeight="1">
      <x:c r="A352" s="3"/>
      <x:c r="B352" s="69" t="str">
        <x:f>IF($B$28="","",$B$28)</x:f>
      </x:c>
      <x:c r="C352" s="70" t="n">
        <x:f>IF(U$8="","",U$8)</x:f>
        <x:v>46344</x:v>
      </x:c>
      <x:c r="D352" s="69" t="str">
        <x:f>IF(U28="","",U28)</x:f>
      </x:c>
      <x:c r="E352" s="69" t="str">
        <x:f>IFERROR(UPPER(CONCATENATE("",SUBSTITUTE(CONCATENATE("",SUBSTITUTE(CONCATENATE("",SUBSTITUTE(TRIM(CONCATENATE("",D352))," ","")),"–","-")),"—","-"))),CONCATENATE("",D352))</x:f>
      </x:c>
      <x:c r="F352" s="69" t="str">
        <x:f>IFERROR(LEFT(CONCATENATE("[",E352),SEARCH("-",E352)),"")</x:f>
      </x:c>
      <x:c r="G352" s="69" t="str">
        <x:f>IFERROR(MID(CONCATENATE(E352,"]"),SEARCH("-",E352)+1,32),"")</x:f>
      </x:c>
      <x:c r="H352" s="71" t="str">
        <x:f>IF(OR(E352="",E352="В"),"",IF(OR(E352=$B$42,E352=$B$43,E352=$B$44,E352=$B$45,E352=$B$46),INDEX($E$42:$E$46,MATCH(E352,$B$42:$B$46,0)),IFERROR(IF(ISNUMBER(SEARCH(":",F352)),IF(AND(OR((LEN(F352)-1)=4,(LEN(F352)-1)=5),MID(F352,1+(LEN(F352)-1)-2,1)=":",ISNUMBER(VALUE(MID(F352,2,1))),IF((LEN(F352)-1)=5,ISNUMBER(VALUE(MID(F352,3,1))),TRUE),ISNUMBER(VALUE(MID(F352,1+(LEN(F352)-1)-1,1))),ISNUMBER(VALUE(MID(F352,1+(LEN(F352)-1),1))),VALUE(MID(F352,2,(LEN(F352)-1)-3))&lt;24,VALUE(MID(F352,1+(LEN(F352)-1)-1,2))&lt;60),VALUE(MID(F352,2,(LEN(F352)-1)-3))/24+VALUE(MID(F352,1+(LEN(F352)-1)-1,2))/1440,-1),IF(AND((LEN(F352)-1)&gt;=1,(LEN(F352)-1)&lt;=2,ISNUMBER(VALUE(MID(F352,2,1))),IF((LEN(F352)-1)=2,ISNUMBER(VALUE(MID(F352,3,1))),TRUE),VALUE(MID(F352,2,(LEN(F352)-1)))&lt;24),VALUE(MID(F352,2,(LEN(F352)-1)))/24,-1)),-1)))</x:f>
      </x:c>
      <x:c r="I352" s="71" t="str">
        <x:f>IF(OR(E352="",E352="В"),"",IF(OR(E352=$B$42,E352=$B$43,E352=$B$44,E352=$B$45,E352=$B$46),INDEX($F$42:$F$46,MATCH(E352,$B$42:$B$46,0)),IFERROR(IF(ISNUMBER(SEARCH(":",G352)),IF(AND(OR((LEN(G352)-1)=4,(LEN(G352)-1)=5),MID(G352,0+(LEN(G352)-1)-2,1)=":",ISNUMBER(VALUE(MID(G352,1,1))),IF((LEN(G352)-1)=5,ISNUMBER(VALUE(MID(G352,2,1))),TRUE),ISNUMBER(VALUE(MID(G352,0+(LEN(G352)-1)-1,1))),ISNUMBER(VALUE(MID(G352,0+(LEN(G352)-1),1))),VALUE(MID(G352,1,(LEN(G352)-1)-3))&lt;24,VALUE(MID(G352,0+(LEN(G352)-1)-1,2))&lt;60),VALUE(MID(G352,1,(LEN(G352)-1)-3))/24+VALUE(MID(G352,0+(LEN(G352)-1)-1,2))/1440,-1),IF(AND((LEN(G352)-1)&gt;=1,(LEN(G352)-1)&lt;=2,ISNUMBER(VALUE(MID(G352,1,1))),IF((LEN(G352)-1)=2,ISNUMBER(VALUE(MID(G352,2,1))),TRUE),VALUE(MID(G352,1,(LEN(G352)-1)))&lt;24),VALUE(MID(G352,1,(LEN(G352)-1)))/24,-1)),-1)))</x:f>
      </x:c>
      <x:c r="J352" s="72" t="n">
        <x:f>IF(OR(E352="",E352="В"),0,IF(OR(E352=$B$42,E352=$B$43,E352=$B$44,E352=$B$45,E352=$B$46),INDEX($G$42:$G$46,MATCH(E352,$B$42:$B$46,0)),$D$7))</x:f>
        <x:v>0</x:v>
      </x:c>
      <x:c r="K352" s="73" t="n">
        <x:f>IF(OR(L352="",L352="Выходной"),0,IF(L352="Готово",ROUND(24*MOD(I352-H352,1)-J352/60,10),"Проверить"))</x:f>
        <x:v>0</x:v>
      </x:c>
      <x:c r="L352" s="74" t="str">
        <x:f>IF(E352="","",IF(C352="","Нет дня",IF(E352="В","Выходной",IF(LEN(TRIM($B$28))=0,"Нет имени",IF(COUNTIFS($B$10:$B$33,$B$28)&gt;1,"Повтор имени",IF(OR(E352=$B$42,E352=$B$43,E352=$B$44,E352=$B$45,E352=$B$46),IF(INDEX($I$42:$I$46,MATCH(E352,$B$42:$B$46,0))="Готово","Готово","Проверьте смену"),IF(OR(IFERROR(SEARCH("-",E352),0)=0,IFERROR(SEARCH("-",E352,SEARCH("-",E352)+1),0)&gt;0),"Нет кода",IF(OR(H352&lt;0,I352&lt;0),"Неверное время",IF(H352=I352,"Начало равно концу",IF(NOT(ISNUMBER($D$7)),"Проверьте перерыв",IF(OR($D$7&lt;0,$D$7&lt;&gt;INT($D$7)),"Проверьте перерыв",IF($D$7&gt;=ROUND(MOD(I352-H352,1)*1440,8),"Перерыв не меньше смены","Готово"))))))))))))</x:f>
      </x:c>
      <x:c r="M352" s="3"/>
      <x:c r="N352" s="3"/>
      <x:c r="O352" s="3"/>
      <x:c r="P352" s="3"/>
      <x:c r="Q352" s="3"/>
      <x:c r="R352" s="3"/>
      <x:c r="S352" s="3"/>
      <x:c r="T352" s="3"/>
      <x:c r="U352" s="3"/>
      <x:c r="V352" s="3"/>
      <x:c r="W352" s="3"/>
      <x:c r="X352" s="3"/>
      <x:c r="Y352" s="3"/>
      <x:c r="Z352" s="3"/>
      <x:c r="AA352" s="3"/>
      <x:c r="AB352" s="3"/>
      <x:c r="AC352" s="3"/>
      <x:c r="AD352" s="3"/>
      <x:c r="AE352" s="3"/>
      <x:c r="AF352" s="3"/>
      <x:c r="AG352" s="3"/>
      <x:c r="AH352" s="3"/>
      <x:c r="AI352" s="3"/>
      <x:c r="AJ352" s="3"/>
      <x:c r="AK352" s="3"/>
    </x:row>
    <x:row r="353" ht="30" customHeight="1">
      <x:c r="A353" s="3"/>
      <x:c r="B353" s="69" t="str">
        <x:f>IF($B$28="","",$B$28)</x:f>
      </x:c>
      <x:c r="C353" s="70" t="n">
        <x:f>IF(V$8="","",V$8)</x:f>
        <x:v>46345</x:v>
      </x:c>
      <x:c r="D353" s="69" t="str">
        <x:f>IF(V28="","",V28)</x:f>
      </x:c>
      <x:c r="E353" s="69" t="str">
        <x:f>IFERROR(UPPER(CONCATENATE("",SUBSTITUTE(CONCATENATE("",SUBSTITUTE(CONCATENATE("",SUBSTITUTE(TRIM(CONCATENATE("",D353))," ","")),"–","-")),"—","-"))),CONCATENATE("",D353))</x:f>
      </x:c>
      <x:c r="F353" s="69" t="str">
        <x:f>IFERROR(LEFT(CONCATENATE("[",E353),SEARCH("-",E353)),"")</x:f>
      </x:c>
      <x:c r="G353" s="69" t="str">
        <x:f>IFERROR(MID(CONCATENATE(E353,"]"),SEARCH("-",E353)+1,32),"")</x:f>
      </x:c>
      <x:c r="H353" s="71" t="str">
        <x:f>IF(OR(E353="",E353="В"),"",IF(OR(E353=$B$42,E353=$B$43,E353=$B$44,E353=$B$45,E353=$B$46),INDEX($E$42:$E$46,MATCH(E353,$B$42:$B$46,0)),IFERROR(IF(ISNUMBER(SEARCH(":",F353)),IF(AND(OR((LEN(F353)-1)=4,(LEN(F353)-1)=5),MID(F353,1+(LEN(F353)-1)-2,1)=":",ISNUMBER(VALUE(MID(F353,2,1))),IF((LEN(F353)-1)=5,ISNUMBER(VALUE(MID(F353,3,1))),TRUE),ISNUMBER(VALUE(MID(F353,1+(LEN(F353)-1)-1,1))),ISNUMBER(VALUE(MID(F353,1+(LEN(F353)-1),1))),VALUE(MID(F353,2,(LEN(F353)-1)-3))&lt;24,VALUE(MID(F353,1+(LEN(F353)-1)-1,2))&lt;60),VALUE(MID(F353,2,(LEN(F353)-1)-3))/24+VALUE(MID(F353,1+(LEN(F353)-1)-1,2))/1440,-1),IF(AND((LEN(F353)-1)&gt;=1,(LEN(F353)-1)&lt;=2,ISNUMBER(VALUE(MID(F353,2,1))),IF((LEN(F353)-1)=2,ISNUMBER(VALUE(MID(F353,3,1))),TRUE),VALUE(MID(F353,2,(LEN(F353)-1)))&lt;24),VALUE(MID(F353,2,(LEN(F353)-1)))/24,-1)),-1)))</x:f>
      </x:c>
      <x:c r="I353" s="71" t="str">
        <x:f>IF(OR(E353="",E353="В"),"",IF(OR(E353=$B$42,E353=$B$43,E353=$B$44,E353=$B$45,E353=$B$46),INDEX($F$42:$F$46,MATCH(E353,$B$42:$B$46,0)),IFERROR(IF(ISNUMBER(SEARCH(":",G353)),IF(AND(OR((LEN(G353)-1)=4,(LEN(G353)-1)=5),MID(G353,0+(LEN(G353)-1)-2,1)=":",ISNUMBER(VALUE(MID(G353,1,1))),IF((LEN(G353)-1)=5,ISNUMBER(VALUE(MID(G353,2,1))),TRUE),ISNUMBER(VALUE(MID(G353,0+(LEN(G353)-1)-1,1))),ISNUMBER(VALUE(MID(G353,0+(LEN(G353)-1),1))),VALUE(MID(G353,1,(LEN(G353)-1)-3))&lt;24,VALUE(MID(G353,0+(LEN(G353)-1)-1,2))&lt;60),VALUE(MID(G353,1,(LEN(G353)-1)-3))/24+VALUE(MID(G353,0+(LEN(G353)-1)-1,2))/1440,-1),IF(AND((LEN(G353)-1)&gt;=1,(LEN(G353)-1)&lt;=2,ISNUMBER(VALUE(MID(G353,1,1))),IF((LEN(G353)-1)=2,ISNUMBER(VALUE(MID(G353,2,1))),TRUE),VALUE(MID(G353,1,(LEN(G353)-1)))&lt;24),VALUE(MID(G353,1,(LEN(G353)-1)))/24,-1)),-1)))</x:f>
      </x:c>
      <x:c r="J353" s="72" t="n">
        <x:f>IF(OR(E353="",E353="В"),0,IF(OR(E353=$B$42,E353=$B$43,E353=$B$44,E353=$B$45,E353=$B$46),INDEX($G$42:$G$46,MATCH(E353,$B$42:$B$46,0)),$D$7))</x:f>
        <x:v>0</x:v>
      </x:c>
      <x:c r="K353" s="73" t="n">
        <x:f>IF(OR(L353="",L353="Выходной"),0,IF(L353="Готово",ROUND(24*MOD(I353-H353,1)-J353/60,10),"Проверить"))</x:f>
        <x:v>0</x:v>
      </x:c>
      <x:c r="L353" s="74" t="str">
        <x:f>IF(E353="","",IF(C353="","Нет дня",IF(E353="В","Выходной",IF(LEN(TRIM($B$28))=0,"Нет имени",IF(COUNTIFS($B$10:$B$33,$B$28)&gt;1,"Повтор имени",IF(OR(E353=$B$42,E353=$B$43,E353=$B$44,E353=$B$45,E353=$B$46),IF(INDEX($I$42:$I$46,MATCH(E353,$B$42:$B$46,0))="Готово","Готово","Проверьте смену"),IF(OR(IFERROR(SEARCH("-",E353),0)=0,IFERROR(SEARCH("-",E353,SEARCH("-",E353)+1),0)&gt;0),"Нет кода",IF(OR(H353&lt;0,I353&lt;0),"Неверное время",IF(H353=I353,"Начало равно концу",IF(NOT(ISNUMBER($D$7)),"Проверьте перерыв",IF(OR($D$7&lt;0,$D$7&lt;&gt;INT($D$7)),"Проверьте перерыв",IF($D$7&gt;=ROUND(MOD(I353-H353,1)*1440,8),"Перерыв не меньше смены","Готово"))))))))))))</x:f>
      </x:c>
      <x:c r="M353" s="3"/>
      <x:c r="N353" s="3"/>
      <x:c r="O353" s="3"/>
      <x:c r="P353" s="3"/>
      <x:c r="Q353" s="3"/>
      <x:c r="R353" s="3"/>
      <x:c r="S353" s="3"/>
      <x:c r="T353" s="3"/>
      <x:c r="U353" s="3"/>
      <x:c r="V353" s="3"/>
      <x:c r="W353" s="3"/>
      <x:c r="X353" s="3"/>
      <x:c r="Y353" s="3"/>
      <x:c r="Z353" s="3"/>
      <x:c r="AA353" s="3"/>
      <x:c r="AB353" s="3"/>
      <x:c r="AC353" s="3"/>
      <x:c r="AD353" s="3"/>
      <x:c r="AE353" s="3"/>
      <x:c r="AF353" s="3"/>
      <x:c r="AG353" s="3"/>
      <x:c r="AH353" s="3"/>
      <x:c r="AI353" s="3"/>
      <x:c r="AJ353" s="3"/>
      <x:c r="AK353" s="3"/>
    </x:row>
    <x:row r="354" ht="30" customHeight="1">
      <x:c r="A354" s="3"/>
      <x:c r="B354" s="69" t="str">
        <x:f>IF($B$28="","",$B$28)</x:f>
      </x:c>
      <x:c r="C354" s="70" t="n">
        <x:f>IF(W$8="","",W$8)</x:f>
        <x:v>46346</x:v>
      </x:c>
      <x:c r="D354" s="69" t="str">
        <x:f>IF(W28="","",W28)</x:f>
      </x:c>
      <x:c r="E354" s="69" t="str">
        <x:f>IFERROR(UPPER(CONCATENATE("",SUBSTITUTE(CONCATENATE("",SUBSTITUTE(CONCATENATE("",SUBSTITUTE(TRIM(CONCATENATE("",D354))," ","")),"–","-")),"—","-"))),CONCATENATE("",D354))</x:f>
      </x:c>
      <x:c r="F354" s="69" t="str">
        <x:f>IFERROR(LEFT(CONCATENATE("[",E354),SEARCH("-",E354)),"")</x:f>
      </x:c>
      <x:c r="G354" s="69" t="str">
        <x:f>IFERROR(MID(CONCATENATE(E354,"]"),SEARCH("-",E354)+1,32),"")</x:f>
      </x:c>
      <x:c r="H354" s="71" t="str">
        <x:f>IF(OR(E354="",E354="В"),"",IF(OR(E354=$B$42,E354=$B$43,E354=$B$44,E354=$B$45,E354=$B$46),INDEX($E$42:$E$46,MATCH(E354,$B$42:$B$46,0)),IFERROR(IF(ISNUMBER(SEARCH(":",F354)),IF(AND(OR((LEN(F354)-1)=4,(LEN(F354)-1)=5),MID(F354,1+(LEN(F354)-1)-2,1)=":",ISNUMBER(VALUE(MID(F354,2,1))),IF((LEN(F354)-1)=5,ISNUMBER(VALUE(MID(F354,3,1))),TRUE),ISNUMBER(VALUE(MID(F354,1+(LEN(F354)-1)-1,1))),ISNUMBER(VALUE(MID(F354,1+(LEN(F354)-1),1))),VALUE(MID(F354,2,(LEN(F354)-1)-3))&lt;24,VALUE(MID(F354,1+(LEN(F354)-1)-1,2))&lt;60),VALUE(MID(F354,2,(LEN(F354)-1)-3))/24+VALUE(MID(F354,1+(LEN(F354)-1)-1,2))/1440,-1),IF(AND((LEN(F354)-1)&gt;=1,(LEN(F354)-1)&lt;=2,ISNUMBER(VALUE(MID(F354,2,1))),IF((LEN(F354)-1)=2,ISNUMBER(VALUE(MID(F354,3,1))),TRUE),VALUE(MID(F354,2,(LEN(F354)-1)))&lt;24),VALUE(MID(F354,2,(LEN(F354)-1)))/24,-1)),-1)))</x:f>
      </x:c>
      <x:c r="I354" s="71" t="str">
        <x:f>IF(OR(E354="",E354="В"),"",IF(OR(E354=$B$42,E354=$B$43,E354=$B$44,E354=$B$45,E354=$B$46),INDEX($F$42:$F$46,MATCH(E354,$B$42:$B$46,0)),IFERROR(IF(ISNUMBER(SEARCH(":",G354)),IF(AND(OR((LEN(G354)-1)=4,(LEN(G354)-1)=5),MID(G354,0+(LEN(G354)-1)-2,1)=":",ISNUMBER(VALUE(MID(G354,1,1))),IF((LEN(G354)-1)=5,ISNUMBER(VALUE(MID(G354,2,1))),TRUE),ISNUMBER(VALUE(MID(G354,0+(LEN(G354)-1)-1,1))),ISNUMBER(VALUE(MID(G354,0+(LEN(G354)-1),1))),VALUE(MID(G354,1,(LEN(G354)-1)-3))&lt;24,VALUE(MID(G354,0+(LEN(G354)-1)-1,2))&lt;60),VALUE(MID(G354,1,(LEN(G354)-1)-3))/24+VALUE(MID(G354,0+(LEN(G354)-1)-1,2))/1440,-1),IF(AND((LEN(G354)-1)&gt;=1,(LEN(G354)-1)&lt;=2,ISNUMBER(VALUE(MID(G354,1,1))),IF((LEN(G354)-1)=2,ISNUMBER(VALUE(MID(G354,2,1))),TRUE),VALUE(MID(G354,1,(LEN(G354)-1)))&lt;24),VALUE(MID(G354,1,(LEN(G354)-1)))/24,-1)),-1)))</x:f>
      </x:c>
      <x:c r="J354" s="72" t="n">
        <x:f>IF(OR(E354="",E354="В"),0,IF(OR(E354=$B$42,E354=$B$43,E354=$B$44,E354=$B$45,E354=$B$46),INDEX($G$42:$G$46,MATCH(E354,$B$42:$B$46,0)),$D$7))</x:f>
        <x:v>0</x:v>
      </x:c>
      <x:c r="K354" s="73" t="n">
        <x:f>IF(OR(L354="",L354="Выходной"),0,IF(L354="Готово",ROUND(24*MOD(I354-H354,1)-J354/60,10),"Проверить"))</x:f>
        <x:v>0</x:v>
      </x:c>
      <x:c r="L354" s="74" t="str">
        <x:f>IF(E354="","",IF(C354="","Нет дня",IF(E354="В","Выходной",IF(LEN(TRIM($B$28))=0,"Нет имени",IF(COUNTIFS($B$10:$B$33,$B$28)&gt;1,"Повтор имени",IF(OR(E354=$B$42,E354=$B$43,E354=$B$44,E354=$B$45,E354=$B$46),IF(INDEX($I$42:$I$46,MATCH(E354,$B$42:$B$46,0))="Готово","Готово","Проверьте смену"),IF(OR(IFERROR(SEARCH("-",E354),0)=0,IFERROR(SEARCH("-",E354,SEARCH("-",E354)+1),0)&gt;0),"Нет кода",IF(OR(H354&lt;0,I354&lt;0),"Неверное время",IF(H354=I354,"Начало равно концу",IF(NOT(ISNUMBER($D$7)),"Проверьте перерыв",IF(OR($D$7&lt;0,$D$7&lt;&gt;INT($D$7)),"Проверьте перерыв",IF($D$7&gt;=ROUND(MOD(I354-H354,1)*1440,8),"Перерыв не меньше смены","Готово"))))))))))))</x:f>
      </x:c>
      <x:c r="M354" s="3"/>
      <x:c r="N354" s="3"/>
      <x:c r="O354" s="3"/>
      <x:c r="P354" s="3"/>
      <x:c r="Q354" s="3"/>
      <x:c r="R354" s="3"/>
      <x:c r="S354" s="3"/>
      <x:c r="T354" s="3"/>
      <x:c r="U354" s="3"/>
      <x:c r="V354" s="3"/>
      <x:c r="W354" s="3"/>
      <x:c r="X354" s="3"/>
      <x:c r="Y354" s="3"/>
      <x:c r="Z354" s="3"/>
      <x:c r="AA354" s="3"/>
      <x:c r="AB354" s="3"/>
      <x:c r="AC354" s="3"/>
      <x:c r="AD354" s="3"/>
      <x:c r="AE354" s="3"/>
      <x:c r="AF354" s="3"/>
      <x:c r="AG354" s="3"/>
      <x:c r="AH354" s="3"/>
      <x:c r="AI354" s="3"/>
      <x:c r="AJ354" s="3"/>
      <x:c r="AK354" s="3"/>
    </x:row>
    <x:row r="355" ht="30" customHeight="1">
      <x:c r="A355" s="3"/>
      <x:c r="B355" s="69" t="str">
        <x:f>IF($B$28="","",$B$28)</x:f>
      </x:c>
      <x:c r="C355" s="70" t="n">
        <x:f>IF(X$8="","",X$8)</x:f>
        <x:v>46347</x:v>
      </x:c>
      <x:c r="D355" s="69" t="str">
        <x:f>IF(X28="","",X28)</x:f>
      </x:c>
      <x:c r="E355" s="69" t="str">
        <x:f>IFERROR(UPPER(CONCATENATE("",SUBSTITUTE(CONCATENATE("",SUBSTITUTE(CONCATENATE("",SUBSTITUTE(TRIM(CONCATENATE("",D355))," ","")),"–","-")),"—","-"))),CONCATENATE("",D355))</x:f>
      </x:c>
      <x:c r="F355" s="69" t="str">
        <x:f>IFERROR(LEFT(CONCATENATE("[",E355),SEARCH("-",E355)),"")</x:f>
      </x:c>
      <x:c r="G355" s="69" t="str">
        <x:f>IFERROR(MID(CONCATENATE(E355,"]"),SEARCH("-",E355)+1,32),"")</x:f>
      </x:c>
      <x:c r="H355" s="71" t="str">
        <x:f>IF(OR(E355="",E355="В"),"",IF(OR(E355=$B$42,E355=$B$43,E355=$B$44,E355=$B$45,E355=$B$46),INDEX($E$42:$E$46,MATCH(E355,$B$42:$B$46,0)),IFERROR(IF(ISNUMBER(SEARCH(":",F355)),IF(AND(OR((LEN(F355)-1)=4,(LEN(F355)-1)=5),MID(F355,1+(LEN(F355)-1)-2,1)=":",ISNUMBER(VALUE(MID(F355,2,1))),IF((LEN(F355)-1)=5,ISNUMBER(VALUE(MID(F355,3,1))),TRUE),ISNUMBER(VALUE(MID(F355,1+(LEN(F355)-1)-1,1))),ISNUMBER(VALUE(MID(F355,1+(LEN(F355)-1),1))),VALUE(MID(F355,2,(LEN(F355)-1)-3))&lt;24,VALUE(MID(F355,1+(LEN(F355)-1)-1,2))&lt;60),VALUE(MID(F355,2,(LEN(F355)-1)-3))/24+VALUE(MID(F355,1+(LEN(F355)-1)-1,2))/1440,-1),IF(AND((LEN(F355)-1)&gt;=1,(LEN(F355)-1)&lt;=2,ISNUMBER(VALUE(MID(F355,2,1))),IF((LEN(F355)-1)=2,ISNUMBER(VALUE(MID(F355,3,1))),TRUE),VALUE(MID(F355,2,(LEN(F355)-1)))&lt;24),VALUE(MID(F355,2,(LEN(F355)-1)))/24,-1)),-1)))</x:f>
      </x:c>
      <x:c r="I355" s="71" t="str">
        <x:f>IF(OR(E355="",E355="В"),"",IF(OR(E355=$B$42,E355=$B$43,E355=$B$44,E355=$B$45,E355=$B$46),INDEX($F$42:$F$46,MATCH(E355,$B$42:$B$46,0)),IFERROR(IF(ISNUMBER(SEARCH(":",G355)),IF(AND(OR((LEN(G355)-1)=4,(LEN(G355)-1)=5),MID(G355,0+(LEN(G355)-1)-2,1)=":",ISNUMBER(VALUE(MID(G355,1,1))),IF((LEN(G355)-1)=5,ISNUMBER(VALUE(MID(G355,2,1))),TRUE),ISNUMBER(VALUE(MID(G355,0+(LEN(G355)-1)-1,1))),ISNUMBER(VALUE(MID(G355,0+(LEN(G355)-1),1))),VALUE(MID(G355,1,(LEN(G355)-1)-3))&lt;24,VALUE(MID(G355,0+(LEN(G355)-1)-1,2))&lt;60),VALUE(MID(G355,1,(LEN(G355)-1)-3))/24+VALUE(MID(G355,0+(LEN(G355)-1)-1,2))/1440,-1),IF(AND((LEN(G355)-1)&gt;=1,(LEN(G355)-1)&lt;=2,ISNUMBER(VALUE(MID(G355,1,1))),IF((LEN(G355)-1)=2,ISNUMBER(VALUE(MID(G355,2,1))),TRUE),VALUE(MID(G355,1,(LEN(G355)-1)))&lt;24),VALUE(MID(G355,1,(LEN(G355)-1)))/24,-1)),-1)))</x:f>
      </x:c>
      <x:c r="J355" s="72" t="n">
        <x:f>IF(OR(E355="",E355="В"),0,IF(OR(E355=$B$42,E355=$B$43,E355=$B$44,E355=$B$45,E355=$B$46),INDEX($G$42:$G$46,MATCH(E355,$B$42:$B$46,0)),$D$7))</x:f>
        <x:v>0</x:v>
      </x:c>
      <x:c r="K355" s="73" t="n">
        <x:f>IF(OR(L355="",L355="Выходной"),0,IF(L355="Готово",ROUND(24*MOD(I355-H355,1)-J355/60,10),"Проверить"))</x:f>
        <x:v>0</x:v>
      </x:c>
      <x:c r="L355" s="74" t="str">
        <x:f>IF(E355="","",IF(C355="","Нет дня",IF(E355="В","Выходной",IF(LEN(TRIM($B$28))=0,"Нет имени",IF(COUNTIFS($B$10:$B$33,$B$28)&gt;1,"Повтор имени",IF(OR(E355=$B$42,E355=$B$43,E355=$B$44,E355=$B$45,E355=$B$46),IF(INDEX($I$42:$I$46,MATCH(E355,$B$42:$B$46,0))="Готово","Готово","Проверьте смену"),IF(OR(IFERROR(SEARCH("-",E355),0)=0,IFERROR(SEARCH("-",E355,SEARCH("-",E355)+1),0)&gt;0),"Нет кода",IF(OR(H355&lt;0,I355&lt;0),"Неверное время",IF(H355=I355,"Начало равно концу",IF(NOT(ISNUMBER($D$7)),"Проверьте перерыв",IF(OR($D$7&lt;0,$D$7&lt;&gt;INT($D$7)),"Проверьте перерыв",IF($D$7&gt;=ROUND(MOD(I355-H355,1)*1440,8),"Перерыв не меньше смены","Готово"))))))))))))</x:f>
      </x:c>
      <x:c r="M355" s="3"/>
      <x:c r="N355" s="3"/>
      <x:c r="O355" s="3"/>
      <x:c r="P355" s="3"/>
      <x:c r="Q355" s="3"/>
      <x:c r="R355" s="3"/>
      <x:c r="S355" s="3"/>
      <x:c r="T355" s="3"/>
      <x:c r="U355" s="3"/>
      <x:c r="V355" s="3"/>
      <x:c r="W355" s="3"/>
      <x:c r="X355" s="3"/>
      <x:c r="Y355" s="3"/>
      <x:c r="Z355" s="3"/>
      <x:c r="AA355" s="3"/>
      <x:c r="AB355" s="3"/>
      <x:c r="AC355" s="3"/>
      <x:c r="AD355" s="3"/>
      <x:c r="AE355" s="3"/>
      <x:c r="AF355" s="3"/>
      <x:c r="AG355" s="3"/>
      <x:c r="AH355" s="3"/>
      <x:c r="AI355" s="3"/>
      <x:c r="AJ355" s="3"/>
      <x:c r="AK355" s="3"/>
    </x:row>
    <x:row r="356" ht="30" customHeight="1">
      <x:c r="A356" s="3"/>
      <x:c r="B356" s="69" t="str">
        <x:f>IF($B$28="","",$B$28)</x:f>
      </x:c>
      <x:c r="C356" s="70" t="n">
        <x:f>IF(Y$8="","",Y$8)</x:f>
        <x:v>46348</x:v>
      </x:c>
      <x:c r="D356" s="69" t="str">
        <x:f>IF(Y28="","",Y28)</x:f>
      </x:c>
      <x:c r="E356" s="69" t="str">
        <x:f>IFERROR(UPPER(CONCATENATE("",SUBSTITUTE(CONCATENATE("",SUBSTITUTE(CONCATENATE("",SUBSTITUTE(TRIM(CONCATENATE("",D356))," ","")),"–","-")),"—","-"))),CONCATENATE("",D356))</x:f>
      </x:c>
      <x:c r="F356" s="69" t="str">
        <x:f>IFERROR(LEFT(CONCATENATE("[",E356),SEARCH("-",E356)),"")</x:f>
      </x:c>
      <x:c r="G356" s="69" t="str">
        <x:f>IFERROR(MID(CONCATENATE(E356,"]"),SEARCH("-",E356)+1,32),"")</x:f>
      </x:c>
      <x:c r="H356" s="71" t="str">
        <x:f>IF(OR(E356="",E356="В"),"",IF(OR(E356=$B$42,E356=$B$43,E356=$B$44,E356=$B$45,E356=$B$46),INDEX($E$42:$E$46,MATCH(E356,$B$42:$B$46,0)),IFERROR(IF(ISNUMBER(SEARCH(":",F356)),IF(AND(OR((LEN(F356)-1)=4,(LEN(F356)-1)=5),MID(F356,1+(LEN(F356)-1)-2,1)=":",ISNUMBER(VALUE(MID(F356,2,1))),IF((LEN(F356)-1)=5,ISNUMBER(VALUE(MID(F356,3,1))),TRUE),ISNUMBER(VALUE(MID(F356,1+(LEN(F356)-1)-1,1))),ISNUMBER(VALUE(MID(F356,1+(LEN(F356)-1),1))),VALUE(MID(F356,2,(LEN(F356)-1)-3))&lt;24,VALUE(MID(F356,1+(LEN(F356)-1)-1,2))&lt;60),VALUE(MID(F356,2,(LEN(F356)-1)-3))/24+VALUE(MID(F356,1+(LEN(F356)-1)-1,2))/1440,-1),IF(AND((LEN(F356)-1)&gt;=1,(LEN(F356)-1)&lt;=2,ISNUMBER(VALUE(MID(F356,2,1))),IF((LEN(F356)-1)=2,ISNUMBER(VALUE(MID(F356,3,1))),TRUE),VALUE(MID(F356,2,(LEN(F356)-1)))&lt;24),VALUE(MID(F356,2,(LEN(F356)-1)))/24,-1)),-1)))</x:f>
      </x:c>
      <x:c r="I356" s="71" t="str">
        <x:f>IF(OR(E356="",E356="В"),"",IF(OR(E356=$B$42,E356=$B$43,E356=$B$44,E356=$B$45,E356=$B$46),INDEX($F$42:$F$46,MATCH(E356,$B$42:$B$46,0)),IFERROR(IF(ISNUMBER(SEARCH(":",G356)),IF(AND(OR((LEN(G356)-1)=4,(LEN(G356)-1)=5),MID(G356,0+(LEN(G356)-1)-2,1)=":",ISNUMBER(VALUE(MID(G356,1,1))),IF((LEN(G356)-1)=5,ISNUMBER(VALUE(MID(G356,2,1))),TRUE),ISNUMBER(VALUE(MID(G356,0+(LEN(G356)-1)-1,1))),ISNUMBER(VALUE(MID(G356,0+(LEN(G356)-1),1))),VALUE(MID(G356,1,(LEN(G356)-1)-3))&lt;24,VALUE(MID(G356,0+(LEN(G356)-1)-1,2))&lt;60),VALUE(MID(G356,1,(LEN(G356)-1)-3))/24+VALUE(MID(G356,0+(LEN(G356)-1)-1,2))/1440,-1),IF(AND((LEN(G356)-1)&gt;=1,(LEN(G356)-1)&lt;=2,ISNUMBER(VALUE(MID(G356,1,1))),IF((LEN(G356)-1)=2,ISNUMBER(VALUE(MID(G356,2,1))),TRUE),VALUE(MID(G356,1,(LEN(G356)-1)))&lt;24),VALUE(MID(G356,1,(LEN(G356)-1)))/24,-1)),-1)))</x:f>
      </x:c>
      <x:c r="J356" s="72" t="n">
        <x:f>IF(OR(E356="",E356="В"),0,IF(OR(E356=$B$42,E356=$B$43,E356=$B$44,E356=$B$45,E356=$B$46),INDEX($G$42:$G$46,MATCH(E356,$B$42:$B$46,0)),$D$7))</x:f>
        <x:v>0</x:v>
      </x:c>
      <x:c r="K356" s="73" t="n">
        <x:f>IF(OR(L356="",L356="Выходной"),0,IF(L356="Готово",ROUND(24*MOD(I356-H356,1)-J356/60,10),"Проверить"))</x:f>
        <x:v>0</x:v>
      </x:c>
      <x:c r="L356" s="74" t="str">
        <x:f>IF(E356="","",IF(C356="","Нет дня",IF(E356="В","Выходной",IF(LEN(TRIM($B$28))=0,"Нет имени",IF(COUNTIFS($B$10:$B$33,$B$28)&gt;1,"Повтор имени",IF(OR(E356=$B$42,E356=$B$43,E356=$B$44,E356=$B$45,E356=$B$46),IF(INDEX($I$42:$I$46,MATCH(E356,$B$42:$B$46,0))="Готово","Готово","Проверьте смену"),IF(OR(IFERROR(SEARCH("-",E356),0)=0,IFERROR(SEARCH("-",E356,SEARCH("-",E356)+1),0)&gt;0),"Нет кода",IF(OR(H356&lt;0,I356&lt;0),"Неверное время",IF(H356=I356,"Начало равно концу",IF(NOT(ISNUMBER($D$7)),"Проверьте перерыв",IF(OR($D$7&lt;0,$D$7&lt;&gt;INT($D$7)),"Проверьте перерыв",IF($D$7&gt;=ROUND(MOD(I356-H356,1)*1440,8),"Перерыв не меньше смены","Готово"))))))))))))</x:f>
      </x:c>
      <x:c r="M356" s="3"/>
      <x:c r="N356" s="3"/>
      <x:c r="O356" s="3"/>
      <x:c r="P356" s="3"/>
      <x:c r="Q356" s="3"/>
      <x:c r="R356" s="3"/>
      <x:c r="S356" s="3"/>
      <x:c r="T356" s="3"/>
      <x:c r="U356" s="3"/>
      <x:c r="V356" s="3"/>
      <x:c r="W356" s="3"/>
      <x:c r="X356" s="3"/>
      <x:c r="Y356" s="3"/>
      <x:c r="Z356" s="3"/>
      <x:c r="AA356" s="3"/>
      <x:c r="AB356" s="3"/>
      <x:c r="AC356" s="3"/>
      <x:c r="AD356" s="3"/>
      <x:c r="AE356" s="3"/>
      <x:c r="AF356" s="3"/>
      <x:c r="AG356" s="3"/>
      <x:c r="AH356" s="3"/>
      <x:c r="AI356" s="3"/>
      <x:c r="AJ356" s="3"/>
      <x:c r="AK356" s="3"/>
    </x:row>
    <x:row r="357" ht="30" customHeight="1">
      <x:c r="A357" s="3"/>
      <x:c r="B357" s="69" t="str">
        <x:f>IF($B$28="","",$B$28)</x:f>
      </x:c>
      <x:c r="C357" s="70" t="n">
        <x:f>IF(Z$8="","",Z$8)</x:f>
        <x:v>46349</x:v>
      </x:c>
      <x:c r="D357" s="69" t="str">
        <x:f>IF(Z28="","",Z28)</x:f>
      </x:c>
      <x:c r="E357" s="69" t="str">
        <x:f>IFERROR(UPPER(CONCATENATE("",SUBSTITUTE(CONCATENATE("",SUBSTITUTE(CONCATENATE("",SUBSTITUTE(TRIM(CONCATENATE("",D357))," ","")),"–","-")),"—","-"))),CONCATENATE("",D357))</x:f>
      </x:c>
      <x:c r="F357" s="69" t="str">
        <x:f>IFERROR(LEFT(CONCATENATE("[",E357),SEARCH("-",E357)),"")</x:f>
      </x:c>
      <x:c r="G357" s="69" t="str">
        <x:f>IFERROR(MID(CONCATENATE(E357,"]"),SEARCH("-",E357)+1,32),"")</x:f>
      </x:c>
      <x:c r="H357" s="71" t="str">
        <x:f>IF(OR(E357="",E357="В"),"",IF(OR(E357=$B$42,E357=$B$43,E357=$B$44,E357=$B$45,E357=$B$46),INDEX($E$42:$E$46,MATCH(E357,$B$42:$B$46,0)),IFERROR(IF(ISNUMBER(SEARCH(":",F357)),IF(AND(OR((LEN(F357)-1)=4,(LEN(F357)-1)=5),MID(F357,1+(LEN(F357)-1)-2,1)=":",ISNUMBER(VALUE(MID(F357,2,1))),IF((LEN(F357)-1)=5,ISNUMBER(VALUE(MID(F357,3,1))),TRUE),ISNUMBER(VALUE(MID(F357,1+(LEN(F357)-1)-1,1))),ISNUMBER(VALUE(MID(F357,1+(LEN(F357)-1),1))),VALUE(MID(F357,2,(LEN(F357)-1)-3))&lt;24,VALUE(MID(F357,1+(LEN(F357)-1)-1,2))&lt;60),VALUE(MID(F357,2,(LEN(F357)-1)-3))/24+VALUE(MID(F357,1+(LEN(F357)-1)-1,2))/1440,-1),IF(AND((LEN(F357)-1)&gt;=1,(LEN(F357)-1)&lt;=2,ISNUMBER(VALUE(MID(F357,2,1))),IF((LEN(F357)-1)=2,ISNUMBER(VALUE(MID(F357,3,1))),TRUE),VALUE(MID(F357,2,(LEN(F357)-1)))&lt;24),VALUE(MID(F357,2,(LEN(F357)-1)))/24,-1)),-1)))</x:f>
      </x:c>
      <x:c r="I357" s="71" t="str">
        <x:f>IF(OR(E357="",E357="В"),"",IF(OR(E357=$B$42,E357=$B$43,E357=$B$44,E357=$B$45,E357=$B$46),INDEX($F$42:$F$46,MATCH(E357,$B$42:$B$46,0)),IFERROR(IF(ISNUMBER(SEARCH(":",G357)),IF(AND(OR((LEN(G357)-1)=4,(LEN(G357)-1)=5),MID(G357,0+(LEN(G357)-1)-2,1)=":",ISNUMBER(VALUE(MID(G357,1,1))),IF((LEN(G357)-1)=5,ISNUMBER(VALUE(MID(G357,2,1))),TRUE),ISNUMBER(VALUE(MID(G357,0+(LEN(G357)-1)-1,1))),ISNUMBER(VALUE(MID(G357,0+(LEN(G357)-1),1))),VALUE(MID(G357,1,(LEN(G357)-1)-3))&lt;24,VALUE(MID(G357,0+(LEN(G357)-1)-1,2))&lt;60),VALUE(MID(G357,1,(LEN(G357)-1)-3))/24+VALUE(MID(G357,0+(LEN(G357)-1)-1,2))/1440,-1),IF(AND((LEN(G357)-1)&gt;=1,(LEN(G357)-1)&lt;=2,ISNUMBER(VALUE(MID(G357,1,1))),IF((LEN(G357)-1)=2,ISNUMBER(VALUE(MID(G357,2,1))),TRUE),VALUE(MID(G357,1,(LEN(G357)-1)))&lt;24),VALUE(MID(G357,1,(LEN(G357)-1)))/24,-1)),-1)))</x:f>
      </x:c>
      <x:c r="J357" s="72" t="n">
        <x:f>IF(OR(E357="",E357="В"),0,IF(OR(E357=$B$42,E357=$B$43,E357=$B$44,E357=$B$45,E357=$B$46),INDEX($G$42:$G$46,MATCH(E357,$B$42:$B$46,0)),$D$7))</x:f>
        <x:v>0</x:v>
      </x:c>
      <x:c r="K357" s="73" t="n">
        <x:f>IF(OR(L357="",L357="Выходной"),0,IF(L357="Готово",ROUND(24*MOD(I357-H357,1)-J357/60,10),"Проверить"))</x:f>
        <x:v>0</x:v>
      </x:c>
      <x:c r="L357" s="74" t="str">
        <x:f>IF(E357="","",IF(C357="","Нет дня",IF(E357="В","Выходной",IF(LEN(TRIM($B$28))=0,"Нет имени",IF(COUNTIFS($B$10:$B$33,$B$28)&gt;1,"Повтор имени",IF(OR(E357=$B$42,E357=$B$43,E357=$B$44,E357=$B$45,E357=$B$46),IF(INDEX($I$42:$I$46,MATCH(E357,$B$42:$B$46,0))="Готово","Готово","Проверьте смену"),IF(OR(IFERROR(SEARCH("-",E357),0)=0,IFERROR(SEARCH("-",E357,SEARCH("-",E357)+1),0)&gt;0),"Нет кода",IF(OR(H357&lt;0,I357&lt;0),"Неверное время",IF(H357=I357,"Начало равно концу",IF(NOT(ISNUMBER($D$7)),"Проверьте перерыв",IF(OR($D$7&lt;0,$D$7&lt;&gt;INT($D$7)),"Проверьте перерыв",IF($D$7&gt;=ROUND(MOD(I357-H357,1)*1440,8),"Перерыв не меньше смены","Готово"))))))))))))</x:f>
      </x:c>
      <x:c r="M357" s="3"/>
      <x:c r="N357" s="3"/>
      <x:c r="O357" s="3"/>
      <x:c r="P357" s="3"/>
      <x:c r="Q357" s="3"/>
      <x:c r="R357" s="3"/>
      <x:c r="S357" s="3"/>
      <x:c r="T357" s="3"/>
      <x:c r="U357" s="3"/>
      <x:c r="V357" s="3"/>
      <x:c r="W357" s="3"/>
      <x:c r="X357" s="3"/>
      <x:c r="Y357" s="3"/>
      <x:c r="Z357" s="3"/>
      <x:c r="AA357" s="3"/>
      <x:c r="AB357" s="3"/>
      <x:c r="AC357" s="3"/>
      <x:c r="AD357" s="3"/>
      <x:c r="AE357" s="3"/>
      <x:c r="AF357" s="3"/>
      <x:c r="AG357" s="3"/>
      <x:c r="AH357" s="3"/>
      <x:c r="AI357" s="3"/>
      <x:c r="AJ357" s="3"/>
      <x:c r="AK357" s="3"/>
    </x:row>
    <x:row r="358" ht="30" customHeight="1">
      <x:c r="A358" s="3"/>
      <x:c r="B358" s="69" t="str">
        <x:f>IF($B$28="","",$B$28)</x:f>
      </x:c>
      <x:c r="C358" s="70" t="n">
        <x:f>IF(AA$8="","",AA$8)</x:f>
        <x:v>46350</x:v>
      </x:c>
      <x:c r="D358" s="69" t="str">
        <x:f>IF(AA28="","",AA28)</x:f>
      </x:c>
      <x:c r="E358" s="69" t="str">
        <x:f>IFERROR(UPPER(CONCATENATE("",SUBSTITUTE(CONCATENATE("",SUBSTITUTE(CONCATENATE("",SUBSTITUTE(TRIM(CONCATENATE("",D358))," ","")),"–","-")),"—","-"))),CONCATENATE("",D358))</x:f>
      </x:c>
      <x:c r="F358" s="69" t="str">
        <x:f>IFERROR(LEFT(CONCATENATE("[",E358),SEARCH("-",E358)),"")</x:f>
      </x:c>
      <x:c r="G358" s="69" t="str">
        <x:f>IFERROR(MID(CONCATENATE(E358,"]"),SEARCH("-",E358)+1,32),"")</x:f>
      </x:c>
      <x:c r="H358" s="71" t="str">
        <x:f>IF(OR(E358="",E358="В"),"",IF(OR(E358=$B$42,E358=$B$43,E358=$B$44,E358=$B$45,E358=$B$46),INDEX($E$42:$E$46,MATCH(E358,$B$42:$B$46,0)),IFERROR(IF(ISNUMBER(SEARCH(":",F358)),IF(AND(OR((LEN(F358)-1)=4,(LEN(F358)-1)=5),MID(F358,1+(LEN(F358)-1)-2,1)=":",ISNUMBER(VALUE(MID(F358,2,1))),IF((LEN(F358)-1)=5,ISNUMBER(VALUE(MID(F358,3,1))),TRUE),ISNUMBER(VALUE(MID(F358,1+(LEN(F358)-1)-1,1))),ISNUMBER(VALUE(MID(F358,1+(LEN(F358)-1),1))),VALUE(MID(F358,2,(LEN(F358)-1)-3))&lt;24,VALUE(MID(F358,1+(LEN(F358)-1)-1,2))&lt;60),VALUE(MID(F358,2,(LEN(F358)-1)-3))/24+VALUE(MID(F358,1+(LEN(F358)-1)-1,2))/1440,-1),IF(AND((LEN(F358)-1)&gt;=1,(LEN(F358)-1)&lt;=2,ISNUMBER(VALUE(MID(F358,2,1))),IF((LEN(F358)-1)=2,ISNUMBER(VALUE(MID(F358,3,1))),TRUE),VALUE(MID(F358,2,(LEN(F358)-1)))&lt;24),VALUE(MID(F358,2,(LEN(F358)-1)))/24,-1)),-1)))</x:f>
      </x:c>
      <x:c r="I358" s="71" t="str">
        <x:f>IF(OR(E358="",E358="В"),"",IF(OR(E358=$B$42,E358=$B$43,E358=$B$44,E358=$B$45,E358=$B$46),INDEX($F$42:$F$46,MATCH(E358,$B$42:$B$46,0)),IFERROR(IF(ISNUMBER(SEARCH(":",G358)),IF(AND(OR((LEN(G358)-1)=4,(LEN(G358)-1)=5),MID(G358,0+(LEN(G358)-1)-2,1)=":",ISNUMBER(VALUE(MID(G358,1,1))),IF((LEN(G358)-1)=5,ISNUMBER(VALUE(MID(G358,2,1))),TRUE),ISNUMBER(VALUE(MID(G358,0+(LEN(G358)-1)-1,1))),ISNUMBER(VALUE(MID(G358,0+(LEN(G358)-1),1))),VALUE(MID(G358,1,(LEN(G358)-1)-3))&lt;24,VALUE(MID(G358,0+(LEN(G358)-1)-1,2))&lt;60),VALUE(MID(G358,1,(LEN(G358)-1)-3))/24+VALUE(MID(G358,0+(LEN(G358)-1)-1,2))/1440,-1),IF(AND((LEN(G358)-1)&gt;=1,(LEN(G358)-1)&lt;=2,ISNUMBER(VALUE(MID(G358,1,1))),IF((LEN(G358)-1)=2,ISNUMBER(VALUE(MID(G358,2,1))),TRUE),VALUE(MID(G358,1,(LEN(G358)-1)))&lt;24),VALUE(MID(G358,1,(LEN(G358)-1)))/24,-1)),-1)))</x:f>
      </x:c>
      <x:c r="J358" s="72" t="n">
        <x:f>IF(OR(E358="",E358="В"),0,IF(OR(E358=$B$42,E358=$B$43,E358=$B$44,E358=$B$45,E358=$B$46),INDEX($G$42:$G$46,MATCH(E358,$B$42:$B$46,0)),$D$7))</x:f>
        <x:v>0</x:v>
      </x:c>
      <x:c r="K358" s="73" t="n">
        <x:f>IF(OR(L358="",L358="Выходной"),0,IF(L358="Готово",ROUND(24*MOD(I358-H358,1)-J358/60,10),"Проверить"))</x:f>
        <x:v>0</x:v>
      </x:c>
      <x:c r="L358" s="74" t="str">
        <x:f>IF(E358="","",IF(C358="","Нет дня",IF(E358="В","Выходной",IF(LEN(TRIM($B$28))=0,"Нет имени",IF(COUNTIFS($B$10:$B$33,$B$28)&gt;1,"Повтор имени",IF(OR(E358=$B$42,E358=$B$43,E358=$B$44,E358=$B$45,E358=$B$46),IF(INDEX($I$42:$I$46,MATCH(E358,$B$42:$B$46,0))="Готово","Готово","Проверьте смену"),IF(OR(IFERROR(SEARCH("-",E358),0)=0,IFERROR(SEARCH("-",E358,SEARCH("-",E358)+1),0)&gt;0),"Нет кода",IF(OR(H358&lt;0,I358&lt;0),"Неверное время",IF(H358=I358,"Начало равно концу",IF(NOT(ISNUMBER($D$7)),"Проверьте перерыв",IF(OR($D$7&lt;0,$D$7&lt;&gt;INT($D$7)),"Проверьте перерыв",IF($D$7&gt;=ROUND(MOD(I358-H358,1)*1440,8),"Перерыв не меньше смены","Готово"))))))))))))</x:f>
      </x:c>
      <x:c r="M358" s="3"/>
      <x:c r="N358" s="3"/>
      <x:c r="O358" s="3"/>
      <x:c r="P358" s="3"/>
      <x:c r="Q358" s="3"/>
      <x:c r="R358" s="3"/>
      <x:c r="S358" s="3"/>
      <x:c r="T358" s="3"/>
      <x:c r="U358" s="3"/>
      <x:c r="V358" s="3"/>
      <x:c r="W358" s="3"/>
      <x:c r="X358" s="3"/>
      <x:c r="Y358" s="3"/>
      <x:c r="Z358" s="3"/>
      <x:c r="AA358" s="3"/>
      <x:c r="AB358" s="3"/>
      <x:c r="AC358" s="3"/>
      <x:c r="AD358" s="3"/>
      <x:c r="AE358" s="3"/>
      <x:c r="AF358" s="3"/>
      <x:c r="AG358" s="3"/>
      <x:c r="AH358" s="3"/>
      <x:c r="AI358" s="3"/>
      <x:c r="AJ358" s="3"/>
      <x:c r="AK358" s="3"/>
    </x:row>
    <x:row r="359" ht="30" customHeight="1">
      <x:c r="A359" s="3"/>
      <x:c r="B359" s="69" t="str">
        <x:f>IF($B$28="","",$B$28)</x:f>
      </x:c>
      <x:c r="C359" s="70" t="n">
        <x:f>IF(AB$8="","",AB$8)</x:f>
        <x:v>46351</x:v>
      </x:c>
      <x:c r="D359" s="69" t="str">
        <x:f>IF(AB28="","",AB28)</x:f>
      </x:c>
      <x:c r="E359" s="69" t="str">
        <x:f>IFERROR(UPPER(CONCATENATE("",SUBSTITUTE(CONCATENATE("",SUBSTITUTE(CONCATENATE("",SUBSTITUTE(TRIM(CONCATENATE("",D359))," ","")),"–","-")),"—","-"))),CONCATENATE("",D359))</x:f>
      </x:c>
      <x:c r="F359" s="69" t="str">
        <x:f>IFERROR(LEFT(CONCATENATE("[",E359),SEARCH("-",E359)),"")</x:f>
      </x:c>
      <x:c r="G359" s="69" t="str">
        <x:f>IFERROR(MID(CONCATENATE(E359,"]"),SEARCH("-",E359)+1,32),"")</x:f>
      </x:c>
      <x:c r="H359" s="71" t="str">
        <x:f>IF(OR(E359="",E359="В"),"",IF(OR(E359=$B$42,E359=$B$43,E359=$B$44,E359=$B$45,E359=$B$46),INDEX($E$42:$E$46,MATCH(E359,$B$42:$B$46,0)),IFERROR(IF(ISNUMBER(SEARCH(":",F359)),IF(AND(OR((LEN(F359)-1)=4,(LEN(F359)-1)=5),MID(F359,1+(LEN(F359)-1)-2,1)=":",ISNUMBER(VALUE(MID(F359,2,1))),IF((LEN(F359)-1)=5,ISNUMBER(VALUE(MID(F359,3,1))),TRUE),ISNUMBER(VALUE(MID(F359,1+(LEN(F359)-1)-1,1))),ISNUMBER(VALUE(MID(F359,1+(LEN(F359)-1),1))),VALUE(MID(F359,2,(LEN(F359)-1)-3))&lt;24,VALUE(MID(F359,1+(LEN(F359)-1)-1,2))&lt;60),VALUE(MID(F359,2,(LEN(F359)-1)-3))/24+VALUE(MID(F359,1+(LEN(F359)-1)-1,2))/1440,-1),IF(AND((LEN(F359)-1)&gt;=1,(LEN(F359)-1)&lt;=2,ISNUMBER(VALUE(MID(F359,2,1))),IF((LEN(F359)-1)=2,ISNUMBER(VALUE(MID(F359,3,1))),TRUE),VALUE(MID(F359,2,(LEN(F359)-1)))&lt;24),VALUE(MID(F359,2,(LEN(F359)-1)))/24,-1)),-1)))</x:f>
      </x:c>
      <x:c r="I359" s="71" t="str">
        <x:f>IF(OR(E359="",E359="В"),"",IF(OR(E359=$B$42,E359=$B$43,E359=$B$44,E359=$B$45,E359=$B$46),INDEX($F$42:$F$46,MATCH(E359,$B$42:$B$46,0)),IFERROR(IF(ISNUMBER(SEARCH(":",G359)),IF(AND(OR((LEN(G359)-1)=4,(LEN(G359)-1)=5),MID(G359,0+(LEN(G359)-1)-2,1)=":",ISNUMBER(VALUE(MID(G359,1,1))),IF((LEN(G359)-1)=5,ISNUMBER(VALUE(MID(G359,2,1))),TRUE),ISNUMBER(VALUE(MID(G359,0+(LEN(G359)-1)-1,1))),ISNUMBER(VALUE(MID(G359,0+(LEN(G359)-1),1))),VALUE(MID(G359,1,(LEN(G359)-1)-3))&lt;24,VALUE(MID(G359,0+(LEN(G359)-1)-1,2))&lt;60),VALUE(MID(G359,1,(LEN(G359)-1)-3))/24+VALUE(MID(G359,0+(LEN(G359)-1)-1,2))/1440,-1),IF(AND((LEN(G359)-1)&gt;=1,(LEN(G359)-1)&lt;=2,ISNUMBER(VALUE(MID(G359,1,1))),IF((LEN(G359)-1)=2,ISNUMBER(VALUE(MID(G359,2,1))),TRUE),VALUE(MID(G359,1,(LEN(G359)-1)))&lt;24),VALUE(MID(G359,1,(LEN(G359)-1)))/24,-1)),-1)))</x:f>
      </x:c>
      <x:c r="J359" s="72" t="n">
        <x:f>IF(OR(E359="",E359="В"),0,IF(OR(E359=$B$42,E359=$B$43,E359=$B$44,E359=$B$45,E359=$B$46),INDEX($G$42:$G$46,MATCH(E359,$B$42:$B$46,0)),$D$7))</x:f>
        <x:v>0</x:v>
      </x:c>
      <x:c r="K359" s="73" t="n">
        <x:f>IF(OR(L359="",L359="Выходной"),0,IF(L359="Готово",ROUND(24*MOD(I359-H359,1)-J359/60,10),"Проверить"))</x:f>
        <x:v>0</x:v>
      </x:c>
      <x:c r="L359" s="74" t="str">
        <x:f>IF(E359="","",IF(C359="","Нет дня",IF(E359="В","Выходной",IF(LEN(TRIM($B$28))=0,"Нет имени",IF(COUNTIFS($B$10:$B$33,$B$28)&gt;1,"Повтор имени",IF(OR(E359=$B$42,E359=$B$43,E359=$B$44,E359=$B$45,E359=$B$46),IF(INDEX($I$42:$I$46,MATCH(E359,$B$42:$B$46,0))="Готово","Готово","Проверьте смену"),IF(OR(IFERROR(SEARCH("-",E359),0)=0,IFERROR(SEARCH("-",E359,SEARCH("-",E359)+1),0)&gt;0),"Нет кода",IF(OR(H359&lt;0,I359&lt;0),"Неверное время",IF(H359=I359,"Начало равно концу",IF(NOT(ISNUMBER($D$7)),"Проверьте перерыв",IF(OR($D$7&lt;0,$D$7&lt;&gt;INT($D$7)),"Проверьте перерыв",IF($D$7&gt;=ROUND(MOD(I359-H359,1)*1440,8),"Перерыв не меньше смены","Готово"))))))))))))</x:f>
      </x:c>
      <x:c r="M359" s="3"/>
      <x:c r="N359" s="3"/>
      <x:c r="O359" s="3"/>
      <x:c r="P359" s="3"/>
      <x:c r="Q359" s="3"/>
      <x:c r="R359" s="3"/>
      <x:c r="S359" s="3"/>
      <x:c r="T359" s="3"/>
      <x:c r="U359" s="3"/>
      <x:c r="V359" s="3"/>
      <x:c r="W359" s="3"/>
      <x:c r="X359" s="3"/>
      <x:c r="Y359" s="3"/>
      <x:c r="Z359" s="3"/>
      <x:c r="AA359" s="3"/>
      <x:c r="AB359" s="3"/>
      <x:c r="AC359" s="3"/>
      <x:c r="AD359" s="3"/>
      <x:c r="AE359" s="3"/>
      <x:c r="AF359" s="3"/>
      <x:c r="AG359" s="3"/>
      <x:c r="AH359" s="3"/>
      <x:c r="AI359" s="3"/>
      <x:c r="AJ359" s="3"/>
      <x:c r="AK359" s="3"/>
    </x:row>
    <x:row r="360" ht="30" customHeight="1">
      <x:c r="A360" s="3"/>
      <x:c r="B360" s="69" t="str">
        <x:f>IF($B$28="","",$B$28)</x:f>
      </x:c>
      <x:c r="C360" s="70" t="n">
        <x:f>IF(AC$8="","",AC$8)</x:f>
        <x:v>46352</x:v>
      </x:c>
      <x:c r="D360" s="69" t="str">
        <x:f>IF(AC28="","",AC28)</x:f>
      </x:c>
      <x:c r="E360" s="69" t="str">
        <x:f>IFERROR(UPPER(CONCATENATE("",SUBSTITUTE(CONCATENATE("",SUBSTITUTE(CONCATENATE("",SUBSTITUTE(TRIM(CONCATENATE("",D360))," ","")),"–","-")),"—","-"))),CONCATENATE("",D360))</x:f>
      </x:c>
      <x:c r="F360" s="69" t="str">
        <x:f>IFERROR(LEFT(CONCATENATE("[",E360),SEARCH("-",E360)),"")</x:f>
      </x:c>
      <x:c r="G360" s="69" t="str">
        <x:f>IFERROR(MID(CONCATENATE(E360,"]"),SEARCH("-",E360)+1,32),"")</x:f>
      </x:c>
      <x:c r="H360" s="71" t="str">
        <x:f>IF(OR(E360="",E360="В"),"",IF(OR(E360=$B$42,E360=$B$43,E360=$B$44,E360=$B$45,E360=$B$46),INDEX($E$42:$E$46,MATCH(E360,$B$42:$B$46,0)),IFERROR(IF(ISNUMBER(SEARCH(":",F360)),IF(AND(OR((LEN(F360)-1)=4,(LEN(F360)-1)=5),MID(F360,1+(LEN(F360)-1)-2,1)=":",ISNUMBER(VALUE(MID(F360,2,1))),IF((LEN(F360)-1)=5,ISNUMBER(VALUE(MID(F360,3,1))),TRUE),ISNUMBER(VALUE(MID(F360,1+(LEN(F360)-1)-1,1))),ISNUMBER(VALUE(MID(F360,1+(LEN(F360)-1),1))),VALUE(MID(F360,2,(LEN(F360)-1)-3))&lt;24,VALUE(MID(F360,1+(LEN(F360)-1)-1,2))&lt;60),VALUE(MID(F360,2,(LEN(F360)-1)-3))/24+VALUE(MID(F360,1+(LEN(F360)-1)-1,2))/1440,-1),IF(AND((LEN(F360)-1)&gt;=1,(LEN(F360)-1)&lt;=2,ISNUMBER(VALUE(MID(F360,2,1))),IF((LEN(F360)-1)=2,ISNUMBER(VALUE(MID(F360,3,1))),TRUE),VALUE(MID(F360,2,(LEN(F360)-1)))&lt;24),VALUE(MID(F360,2,(LEN(F360)-1)))/24,-1)),-1)))</x:f>
      </x:c>
      <x:c r="I360" s="71" t="str">
        <x:f>IF(OR(E360="",E360="В"),"",IF(OR(E360=$B$42,E360=$B$43,E360=$B$44,E360=$B$45,E360=$B$46),INDEX($F$42:$F$46,MATCH(E360,$B$42:$B$46,0)),IFERROR(IF(ISNUMBER(SEARCH(":",G360)),IF(AND(OR((LEN(G360)-1)=4,(LEN(G360)-1)=5),MID(G360,0+(LEN(G360)-1)-2,1)=":",ISNUMBER(VALUE(MID(G360,1,1))),IF((LEN(G360)-1)=5,ISNUMBER(VALUE(MID(G360,2,1))),TRUE),ISNUMBER(VALUE(MID(G360,0+(LEN(G360)-1)-1,1))),ISNUMBER(VALUE(MID(G360,0+(LEN(G360)-1),1))),VALUE(MID(G360,1,(LEN(G360)-1)-3))&lt;24,VALUE(MID(G360,0+(LEN(G360)-1)-1,2))&lt;60),VALUE(MID(G360,1,(LEN(G360)-1)-3))/24+VALUE(MID(G360,0+(LEN(G360)-1)-1,2))/1440,-1),IF(AND((LEN(G360)-1)&gt;=1,(LEN(G360)-1)&lt;=2,ISNUMBER(VALUE(MID(G360,1,1))),IF((LEN(G360)-1)=2,ISNUMBER(VALUE(MID(G360,2,1))),TRUE),VALUE(MID(G360,1,(LEN(G360)-1)))&lt;24),VALUE(MID(G360,1,(LEN(G360)-1)))/24,-1)),-1)))</x:f>
      </x:c>
      <x:c r="J360" s="72" t="n">
        <x:f>IF(OR(E360="",E360="В"),0,IF(OR(E360=$B$42,E360=$B$43,E360=$B$44,E360=$B$45,E360=$B$46),INDEX($G$42:$G$46,MATCH(E360,$B$42:$B$46,0)),$D$7))</x:f>
        <x:v>0</x:v>
      </x:c>
      <x:c r="K360" s="73" t="n">
        <x:f>IF(OR(L360="",L360="Выходной"),0,IF(L360="Готово",ROUND(24*MOD(I360-H360,1)-J360/60,10),"Проверить"))</x:f>
        <x:v>0</x:v>
      </x:c>
      <x:c r="L360" s="74" t="str">
        <x:f>IF(E360="","",IF(C360="","Нет дня",IF(E360="В","Выходной",IF(LEN(TRIM($B$28))=0,"Нет имени",IF(COUNTIFS($B$10:$B$33,$B$28)&gt;1,"Повтор имени",IF(OR(E360=$B$42,E360=$B$43,E360=$B$44,E360=$B$45,E360=$B$46),IF(INDEX($I$42:$I$46,MATCH(E360,$B$42:$B$46,0))="Готово","Готово","Проверьте смену"),IF(OR(IFERROR(SEARCH("-",E360),0)=0,IFERROR(SEARCH("-",E360,SEARCH("-",E360)+1),0)&gt;0),"Нет кода",IF(OR(H360&lt;0,I360&lt;0),"Неверное время",IF(H360=I360,"Начало равно концу",IF(NOT(ISNUMBER($D$7)),"Проверьте перерыв",IF(OR($D$7&lt;0,$D$7&lt;&gt;INT($D$7)),"Проверьте перерыв",IF($D$7&gt;=ROUND(MOD(I360-H360,1)*1440,8),"Перерыв не меньше смены","Готово"))))))))))))</x:f>
      </x:c>
      <x:c r="M360" s="3"/>
      <x:c r="N360" s="3"/>
      <x:c r="O360" s="3"/>
      <x:c r="P360" s="3"/>
      <x:c r="Q360" s="3"/>
      <x:c r="R360" s="3"/>
      <x:c r="S360" s="3"/>
      <x:c r="T360" s="3"/>
      <x:c r="U360" s="3"/>
      <x:c r="V360" s="3"/>
      <x:c r="W360" s="3"/>
      <x:c r="X360" s="3"/>
      <x:c r="Y360" s="3"/>
      <x:c r="Z360" s="3"/>
      <x:c r="AA360" s="3"/>
      <x:c r="AB360" s="3"/>
      <x:c r="AC360" s="3"/>
      <x:c r="AD360" s="3"/>
      <x:c r="AE360" s="3"/>
      <x:c r="AF360" s="3"/>
      <x:c r="AG360" s="3"/>
      <x:c r="AH360" s="3"/>
      <x:c r="AI360" s="3"/>
      <x:c r="AJ360" s="3"/>
      <x:c r="AK360" s="3"/>
    </x:row>
    <x:row r="361" ht="30" customHeight="1">
      <x:c r="A361" s="3"/>
      <x:c r="B361" s="69" t="str">
        <x:f>IF($B$28="","",$B$28)</x:f>
      </x:c>
      <x:c r="C361" s="70" t="n">
        <x:f>IF(AD$8="","",AD$8)</x:f>
        <x:v>46353</x:v>
      </x:c>
      <x:c r="D361" s="69" t="str">
        <x:f>IF(AD28="","",AD28)</x:f>
      </x:c>
      <x:c r="E361" s="69" t="str">
        <x:f>IFERROR(UPPER(CONCATENATE("",SUBSTITUTE(CONCATENATE("",SUBSTITUTE(CONCATENATE("",SUBSTITUTE(TRIM(CONCATENATE("",D361))," ","")),"–","-")),"—","-"))),CONCATENATE("",D361))</x:f>
      </x:c>
      <x:c r="F361" s="69" t="str">
        <x:f>IFERROR(LEFT(CONCATENATE("[",E361),SEARCH("-",E361)),"")</x:f>
      </x:c>
      <x:c r="G361" s="69" t="str">
        <x:f>IFERROR(MID(CONCATENATE(E361,"]"),SEARCH("-",E361)+1,32),"")</x:f>
      </x:c>
      <x:c r="H361" s="71" t="str">
        <x:f>IF(OR(E361="",E361="В"),"",IF(OR(E361=$B$42,E361=$B$43,E361=$B$44,E361=$B$45,E361=$B$46),INDEX($E$42:$E$46,MATCH(E361,$B$42:$B$46,0)),IFERROR(IF(ISNUMBER(SEARCH(":",F361)),IF(AND(OR((LEN(F361)-1)=4,(LEN(F361)-1)=5),MID(F361,1+(LEN(F361)-1)-2,1)=":",ISNUMBER(VALUE(MID(F361,2,1))),IF((LEN(F361)-1)=5,ISNUMBER(VALUE(MID(F361,3,1))),TRUE),ISNUMBER(VALUE(MID(F361,1+(LEN(F361)-1)-1,1))),ISNUMBER(VALUE(MID(F361,1+(LEN(F361)-1),1))),VALUE(MID(F361,2,(LEN(F361)-1)-3))&lt;24,VALUE(MID(F361,1+(LEN(F361)-1)-1,2))&lt;60),VALUE(MID(F361,2,(LEN(F361)-1)-3))/24+VALUE(MID(F361,1+(LEN(F361)-1)-1,2))/1440,-1),IF(AND((LEN(F361)-1)&gt;=1,(LEN(F361)-1)&lt;=2,ISNUMBER(VALUE(MID(F361,2,1))),IF((LEN(F361)-1)=2,ISNUMBER(VALUE(MID(F361,3,1))),TRUE),VALUE(MID(F361,2,(LEN(F361)-1)))&lt;24),VALUE(MID(F361,2,(LEN(F361)-1)))/24,-1)),-1)))</x:f>
      </x:c>
      <x:c r="I361" s="71" t="str">
        <x:f>IF(OR(E361="",E361="В"),"",IF(OR(E361=$B$42,E361=$B$43,E361=$B$44,E361=$B$45,E361=$B$46),INDEX($F$42:$F$46,MATCH(E361,$B$42:$B$46,0)),IFERROR(IF(ISNUMBER(SEARCH(":",G361)),IF(AND(OR((LEN(G361)-1)=4,(LEN(G361)-1)=5),MID(G361,0+(LEN(G361)-1)-2,1)=":",ISNUMBER(VALUE(MID(G361,1,1))),IF((LEN(G361)-1)=5,ISNUMBER(VALUE(MID(G361,2,1))),TRUE),ISNUMBER(VALUE(MID(G361,0+(LEN(G361)-1)-1,1))),ISNUMBER(VALUE(MID(G361,0+(LEN(G361)-1),1))),VALUE(MID(G361,1,(LEN(G361)-1)-3))&lt;24,VALUE(MID(G361,0+(LEN(G361)-1)-1,2))&lt;60),VALUE(MID(G361,1,(LEN(G361)-1)-3))/24+VALUE(MID(G361,0+(LEN(G361)-1)-1,2))/1440,-1),IF(AND((LEN(G361)-1)&gt;=1,(LEN(G361)-1)&lt;=2,ISNUMBER(VALUE(MID(G361,1,1))),IF((LEN(G361)-1)=2,ISNUMBER(VALUE(MID(G361,2,1))),TRUE),VALUE(MID(G361,1,(LEN(G361)-1)))&lt;24),VALUE(MID(G361,1,(LEN(G361)-1)))/24,-1)),-1)))</x:f>
      </x:c>
      <x:c r="J361" s="72" t="n">
        <x:f>IF(OR(E361="",E361="В"),0,IF(OR(E361=$B$42,E361=$B$43,E361=$B$44,E361=$B$45,E361=$B$46),INDEX($G$42:$G$46,MATCH(E361,$B$42:$B$46,0)),$D$7))</x:f>
        <x:v>0</x:v>
      </x:c>
      <x:c r="K361" s="73" t="n">
        <x:f>IF(OR(L361="",L361="Выходной"),0,IF(L361="Готово",ROUND(24*MOD(I361-H361,1)-J361/60,10),"Проверить"))</x:f>
        <x:v>0</x:v>
      </x:c>
      <x:c r="L361" s="74" t="str">
        <x:f>IF(E361="","",IF(C361="","Нет дня",IF(E361="В","Выходной",IF(LEN(TRIM($B$28))=0,"Нет имени",IF(COUNTIFS($B$10:$B$33,$B$28)&gt;1,"Повтор имени",IF(OR(E361=$B$42,E361=$B$43,E361=$B$44,E361=$B$45,E361=$B$46),IF(INDEX($I$42:$I$46,MATCH(E361,$B$42:$B$46,0))="Готово","Готово","Проверьте смену"),IF(OR(IFERROR(SEARCH("-",E361),0)=0,IFERROR(SEARCH("-",E361,SEARCH("-",E361)+1),0)&gt;0),"Нет кода",IF(OR(H361&lt;0,I361&lt;0),"Неверное время",IF(H361=I361,"Начало равно концу",IF(NOT(ISNUMBER($D$7)),"Проверьте перерыв",IF(OR($D$7&lt;0,$D$7&lt;&gt;INT($D$7)),"Проверьте перерыв",IF($D$7&gt;=ROUND(MOD(I361-H361,1)*1440,8),"Перерыв не меньше смены","Готово"))))))))))))</x:f>
      </x:c>
      <x:c r="M361" s="3"/>
      <x:c r="N361" s="3"/>
      <x:c r="O361" s="3"/>
      <x:c r="P361" s="3"/>
      <x:c r="Q361" s="3"/>
      <x:c r="R361" s="3"/>
      <x:c r="S361" s="3"/>
      <x:c r="T361" s="3"/>
      <x:c r="U361" s="3"/>
      <x:c r="V361" s="3"/>
      <x:c r="W361" s="3"/>
      <x:c r="X361" s="3"/>
      <x:c r="Y361" s="3"/>
      <x:c r="Z361" s="3"/>
      <x:c r="AA361" s="3"/>
      <x:c r="AB361" s="3"/>
      <x:c r="AC361" s="3"/>
      <x:c r="AD361" s="3"/>
      <x:c r="AE361" s="3"/>
      <x:c r="AF361" s="3"/>
      <x:c r="AG361" s="3"/>
      <x:c r="AH361" s="3"/>
      <x:c r="AI361" s="3"/>
      <x:c r="AJ361" s="3"/>
      <x:c r="AK361" s="3"/>
    </x:row>
    <x:row r="362" ht="30" customHeight="1">
      <x:c r="A362" s="3"/>
      <x:c r="B362" s="69" t="str">
        <x:f>IF($B$28="","",$B$28)</x:f>
      </x:c>
      <x:c r="C362" s="70" t="n">
        <x:f>IF(AE$8="","",AE$8)</x:f>
        <x:v>46354</x:v>
      </x:c>
      <x:c r="D362" s="69" t="str">
        <x:f>IF(AE28="","",AE28)</x:f>
      </x:c>
      <x:c r="E362" s="69" t="str">
        <x:f>IFERROR(UPPER(CONCATENATE("",SUBSTITUTE(CONCATENATE("",SUBSTITUTE(CONCATENATE("",SUBSTITUTE(TRIM(CONCATENATE("",D362))," ","")),"–","-")),"—","-"))),CONCATENATE("",D362))</x:f>
      </x:c>
      <x:c r="F362" s="69" t="str">
        <x:f>IFERROR(LEFT(CONCATENATE("[",E362),SEARCH("-",E362)),"")</x:f>
      </x:c>
      <x:c r="G362" s="69" t="str">
        <x:f>IFERROR(MID(CONCATENATE(E362,"]"),SEARCH("-",E362)+1,32),"")</x:f>
      </x:c>
      <x:c r="H362" s="71" t="str">
        <x:f>IF(OR(E362="",E362="В"),"",IF(OR(E362=$B$42,E362=$B$43,E362=$B$44,E362=$B$45,E362=$B$46),INDEX($E$42:$E$46,MATCH(E362,$B$42:$B$46,0)),IFERROR(IF(ISNUMBER(SEARCH(":",F362)),IF(AND(OR((LEN(F362)-1)=4,(LEN(F362)-1)=5),MID(F362,1+(LEN(F362)-1)-2,1)=":",ISNUMBER(VALUE(MID(F362,2,1))),IF((LEN(F362)-1)=5,ISNUMBER(VALUE(MID(F362,3,1))),TRUE),ISNUMBER(VALUE(MID(F362,1+(LEN(F362)-1)-1,1))),ISNUMBER(VALUE(MID(F362,1+(LEN(F362)-1),1))),VALUE(MID(F362,2,(LEN(F362)-1)-3))&lt;24,VALUE(MID(F362,1+(LEN(F362)-1)-1,2))&lt;60),VALUE(MID(F362,2,(LEN(F362)-1)-3))/24+VALUE(MID(F362,1+(LEN(F362)-1)-1,2))/1440,-1),IF(AND((LEN(F362)-1)&gt;=1,(LEN(F362)-1)&lt;=2,ISNUMBER(VALUE(MID(F362,2,1))),IF((LEN(F362)-1)=2,ISNUMBER(VALUE(MID(F362,3,1))),TRUE),VALUE(MID(F362,2,(LEN(F362)-1)))&lt;24),VALUE(MID(F362,2,(LEN(F362)-1)))/24,-1)),-1)))</x:f>
      </x:c>
      <x:c r="I362" s="71" t="str">
        <x:f>IF(OR(E362="",E362="В"),"",IF(OR(E362=$B$42,E362=$B$43,E362=$B$44,E362=$B$45,E362=$B$46),INDEX($F$42:$F$46,MATCH(E362,$B$42:$B$46,0)),IFERROR(IF(ISNUMBER(SEARCH(":",G362)),IF(AND(OR((LEN(G362)-1)=4,(LEN(G362)-1)=5),MID(G362,0+(LEN(G362)-1)-2,1)=":",ISNUMBER(VALUE(MID(G362,1,1))),IF((LEN(G362)-1)=5,ISNUMBER(VALUE(MID(G362,2,1))),TRUE),ISNUMBER(VALUE(MID(G362,0+(LEN(G362)-1)-1,1))),ISNUMBER(VALUE(MID(G362,0+(LEN(G362)-1),1))),VALUE(MID(G362,1,(LEN(G362)-1)-3))&lt;24,VALUE(MID(G362,0+(LEN(G362)-1)-1,2))&lt;60),VALUE(MID(G362,1,(LEN(G362)-1)-3))/24+VALUE(MID(G362,0+(LEN(G362)-1)-1,2))/1440,-1),IF(AND((LEN(G362)-1)&gt;=1,(LEN(G362)-1)&lt;=2,ISNUMBER(VALUE(MID(G362,1,1))),IF((LEN(G362)-1)=2,ISNUMBER(VALUE(MID(G362,2,1))),TRUE),VALUE(MID(G362,1,(LEN(G362)-1)))&lt;24),VALUE(MID(G362,1,(LEN(G362)-1)))/24,-1)),-1)))</x:f>
      </x:c>
      <x:c r="J362" s="72" t="n">
        <x:f>IF(OR(E362="",E362="В"),0,IF(OR(E362=$B$42,E362=$B$43,E362=$B$44,E362=$B$45,E362=$B$46),INDEX($G$42:$G$46,MATCH(E362,$B$42:$B$46,0)),$D$7))</x:f>
        <x:v>0</x:v>
      </x:c>
      <x:c r="K362" s="73" t="n">
        <x:f>IF(OR(L362="",L362="Выходной"),0,IF(L362="Готово",ROUND(24*MOD(I362-H362,1)-J362/60,10),"Проверить"))</x:f>
        <x:v>0</x:v>
      </x:c>
      <x:c r="L362" s="74" t="str">
        <x:f>IF(E362="","",IF(C362="","Нет дня",IF(E362="В","Выходной",IF(LEN(TRIM($B$28))=0,"Нет имени",IF(COUNTIFS($B$10:$B$33,$B$28)&gt;1,"Повтор имени",IF(OR(E362=$B$42,E362=$B$43,E362=$B$44,E362=$B$45,E362=$B$46),IF(INDEX($I$42:$I$46,MATCH(E362,$B$42:$B$46,0))="Готово","Готово","Проверьте смену"),IF(OR(IFERROR(SEARCH("-",E362),0)=0,IFERROR(SEARCH("-",E362,SEARCH("-",E362)+1),0)&gt;0),"Нет кода",IF(OR(H362&lt;0,I362&lt;0),"Неверное время",IF(H362=I362,"Начало равно концу",IF(NOT(ISNUMBER($D$7)),"Проверьте перерыв",IF(OR($D$7&lt;0,$D$7&lt;&gt;INT($D$7)),"Проверьте перерыв",IF($D$7&gt;=ROUND(MOD(I362-H362,1)*1440,8),"Перерыв не меньше смены","Готово"))))))))))))</x:f>
      </x:c>
      <x:c r="M362" s="3"/>
      <x:c r="N362" s="3"/>
      <x:c r="O362" s="3"/>
      <x:c r="P362" s="3"/>
      <x:c r="Q362" s="3"/>
      <x:c r="R362" s="3"/>
      <x:c r="S362" s="3"/>
      <x:c r="T362" s="3"/>
      <x:c r="U362" s="3"/>
      <x:c r="V362" s="3"/>
      <x:c r="W362" s="3"/>
      <x:c r="X362" s="3"/>
      <x:c r="Y362" s="3"/>
      <x:c r="Z362" s="3"/>
      <x:c r="AA362" s="3"/>
      <x:c r="AB362" s="3"/>
      <x:c r="AC362" s="3"/>
      <x:c r="AD362" s="3"/>
      <x:c r="AE362" s="3"/>
      <x:c r="AF362" s="3"/>
      <x:c r="AG362" s="3"/>
      <x:c r="AH362" s="3"/>
      <x:c r="AI362" s="3"/>
      <x:c r="AJ362" s="3"/>
      <x:c r="AK362" s="3"/>
    </x:row>
    <x:row r="363" ht="30" customHeight="1">
      <x:c r="A363" s="3"/>
      <x:c r="B363" s="69" t="str">
        <x:f>IF($B$28="","",$B$28)</x:f>
      </x:c>
      <x:c r="C363" s="70" t="n">
        <x:f>IF(AF$8="","",AF$8)</x:f>
        <x:v>46355</x:v>
      </x:c>
      <x:c r="D363" s="69" t="str">
        <x:f>IF(AF28="","",AF28)</x:f>
      </x:c>
      <x:c r="E363" s="69" t="str">
        <x:f>IFERROR(UPPER(CONCATENATE("",SUBSTITUTE(CONCATENATE("",SUBSTITUTE(CONCATENATE("",SUBSTITUTE(TRIM(CONCATENATE("",D363))," ","")),"–","-")),"—","-"))),CONCATENATE("",D363))</x:f>
      </x:c>
      <x:c r="F363" s="69" t="str">
        <x:f>IFERROR(LEFT(CONCATENATE("[",E363),SEARCH("-",E363)),"")</x:f>
      </x:c>
      <x:c r="G363" s="69" t="str">
        <x:f>IFERROR(MID(CONCATENATE(E363,"]"),SEARCH("-",E363)+1,32),"")</x:f>
      </x:c>
      <x:c r="H363" s="71" t="str">
        <x:f>IF(OR(E363="",E363="В"),"",IF(OR(E363=$B$42,E363=$B$43,E363=$B$44,E363=$B$45,E363=$B$46),INDEX($E$42:$E$46,MATCH(E363,$B$42:$B$46,0)),IFERROR(IF(ISNUMBER(SEARCH(":",F363)),IF(AND(OR((LEN(F363)-1)=4,(LEN(F363)-1)=5),MID(F363,1+(LEN(F363)-1)-2,1)=":",ISNUMBER(VALUE(MID(F363,2,1))),IF((LEN(F363)-1)=5,ISNUMBER(VALUE(MID(F363,3,1))),TRUE),ISNUMBER(VALUE(MID(F363,1+(LEN(F363)-1)-1,1))),ISNUMBER(VALUE(MID(F363,1+(LEN(F363)-1),1))),VALUE(MID(F363,2,(LEN(F363)-1)-3))&lt;24,VALUE(MID(F363,1+(LEN(F363)-1)-1,2))&lt;60),VALUE(MID(F363,2,(LEN(F363)-1)-3))/24+VALUE(MID(F363,1+(LEN(F363)-1)-1,2))/1440,-1),IF(AND((LEN(F363)-1)&gt;=1,(LEN(F363)-1)&lt;=2,ISNUMBER(VALUE(MID(F363,2,1))),IF((LEN(F363)-1)=2,ISNUMBER(VALUE(MID(F363,3,1))),TRUE),VALUE(MID(F363,2,(LEN(F363)-1)))&lt;24),VALUE(MID(F363,2,(LEN(F363)-1)))/24,-1)),-1)))</x:f>
      </x:c>
      <x:c r="I363" s="71" t="str">
        <x:f>IF(OR(E363="",E363="В"),"",IF(OR(E363=$B$42,E363=$B$43,E363=$B$44,E363=$B$45,E363=$B$46),INDEX($F$42:$F$46,MATCH(E363,$B$42:$B$46,0)),IFERROR(IF(ISNUMBER(SEARCH(":",G363)),IF(AND(OR((LEN(G363)-1)=4,(LEN(G363)-1)=5),MID(G363,0+(LEN(G363)-1)-2,1)=":",ISNUMBER(VALUE(MID(G363,1,1))),IF((LEN(G363)-1)=5,ISNUMBER(VALUE(MID(G363,2,1))),TRUE),ISNUMBER(VALUE(MID(G363,0+(LEN(G363)-1)-1,1))),ISNUMBER(VALUE(MID(G363,0+(LEN(G363)-1),1))),VALUE(MID(G363,1,(LEN(G363)-1)-3))&lt;24,VALUE(MID(G363,0+(LEN(G363)-1)-1,2))&lt;60),VALUE(MID(G363,1,(LEN(G363)-1)-3))/24+VALUE(MID(G363,0+(LEN(G363)-1)-1,2))/1440,-1),IF(AND((LEN(G363)-1)&gt;=1,(LEN(G363)-1)&lt;=2,ISNUMBER(VALUE(MID(G363,1,1))),IF((LEN(G363)-1)=2,ISNUMBER(VALUE(MID(G363,2,1))),TRUE),VALUE(MID(G363,1,(LEN(G363)-1)))&lt;24),VALUE(MID(G363,1,(LEN(G363)-1)))/24,-1)),-1)))</x:f>
      </x:c>
      <x:c r="J363" s="72" t="n">
        <x:f>IF(OR(E363="",E363="В"),0,IF(OR(E363=$B$42,E363=$B$43,E363=$B$44,E363=$B$45,E363=$B$46),INDEX($G$42:$G$46,MATCH(E363,$B$42:$B$46,0)),$D$7))</x:f>
        <x:v>0</x:v>
      </x:c>
      <x:c r="K363" s="73" t="n">
        <x:f>IF(OR(L363="",L363="Выходной"),0,IF(L363="Готово",ROUND(24*MOD(I363-H363,1)-J363/60,10),"Проверить"))</x:f>
        <x:v>0</x:v>
      </x:c>
      <x:c r="L363" s="74" t="str">
        <x:f>IF(E363="","",IF(C363="","Нет дня",IF(E363="В","Выходной",IF(LEN(TRIM($B$28))=0,"Нет имени",IF(COUNTIFS($B$10:$B$33,$B$28)&gt;1,"Повтор имени",IF(OR(E363=$B$42,E363=$B$43,E363=$B$44,E363=$B$45,E363=$B$46),IF(INDEX($I$42:$I$46,MATCH(E363,$B$42:$B$46,0))="Готово","Готово","Проверьте смену"),IF(OR(IFERROR(SEARCH("-",E363),0)=0,IFERROR(SEARCH("-",E363,SEARCH("-",E363)+1),0)&gt;0),"Нет кода",IF(OR(H363&lt;0,I363&lt;0),"Неверное время",IF(H363=I363,"Начало равно концу",IF(NOT(ISNUMBER($D$7)),"Проверьте перерыв",IF(OR($D$7&lt;0,$D$7&lt;&gt;INT($D$7)),"Проверьте перерыв",IF($D$7&gt;=ROUND(MOD(I363-H363,1)*1440,8),"Перерыв не меньше смены","Готово"))))))))))))</x:f>
      </x:c>
      <x:c r="M363" s="3"/>
      <x:c r="N363" s="3"/>
      <x:c r="O363" s="3"/>
      <x:c r="P363" s="3"/>
      <x:c r="Q363" s="3"/>
      <x:c r="R363" s="3"/>
      <x:c r="S363" s="3"/>
      <x:c r="T363" s="3"/>
      <x:c r="U363" s="3"/>
      <x:c r="V363" s="3"/>
      <x:c r="W363" s="3"/>
      <x:c r="X363" s="3"/>
      <x:c r="Y363" s="3"/>
      <x:c r="Z363" s="3"/>
      <x:c r="AA363" s="3"/>
      <x:c r="AB363" s="3"/>
      <x:c r="AC363" s="3"/>
      <x:c r="AD363" s="3"/>
      <x:c r="AE363" s="3"/>
      <x:c r="AF363" s="3"/>
      <x:c r="AG363" s="3"/>
      <x:c r="AH363" s="3"/>
      <x:c r="AI363" s="3"/>
      <x:c r="AJ363" s="3"/>
      <x:c r="AK363" s="3"/>
    </x:row>
    <x:row r="364" ht="30" customHeight="1">
      <x:c r="A364" s="3"/>
      <x:c r="B364" s="69" t="str">
        <x:f>IF($B$28="","",$B$28)</x:f>
      </x:c>
      <x:c r="C364" s="70" t="n">
        <x:f>IF(AG$8="","",AG$8)</x:f>
        <x:v>46356</x:v>
      </x:c>
      <x:c r="D364" s="69" t="str">
        <x:f>IF(AG28="","",AG28)</x:f>
      </x:c>
      <x:c r="E364" s="69" t="str">
        <x:f>IFERROR(UPPER(CONCATENATE("",SUBSTITUTE(CONCATENATE("",SUBSTITUTE(CONCATENATE("",SUBSTITUTE(TRIM(CONCATENATE("",D364))," ","")),"–","-")),"—","-"))),CONCATENATE("",D364))</x:f>
      </x:c>
      <x:c r="F364" s="69" t="str">
        <x:f>IFERROR(LEFT(CONCATENATE("[",E364),SEARCH("-",E364)),"")</x:f>
      </x:c>
      <x:c r="G364" s="69" t="str">
        <x:f>IFERROR(MID(CONCATENATE(E364,"]"),SEARCH("-",E364)+1,32),"")</x:f>
      </x:c>
      <x:c r="H364" s="71" t="str">
        <x:f>IF(OR(E364="",E364="В"),"",IF(OR(E364=$B$42,E364=$B$43,E364=$B$44,E364=$B$45,E364=$B$46),INDEX($E$42:$E$46,MATCH(E364,$B$42:$B$46,0)),IFERROR(IF(ISNUMBER(SEARCH(":",F364)),IF(AND(OR((LEN(F364)-1)=4,(LEN(F364)-1)=5),MID(F364,1+(LEN(F364)-1)-2,1)=":",ISNUMBER(VALUE(MID(F364,2,1))),IF((LEN(F364)-1)=5,ISNUMBER(VALUE(MID(F364,3,1))),TRUE),ISNUMBER(VALUE(MID(F364,1+(LEN(F364)-1)-1,1))),ISNUMBER(VALUE(MID(F364,1+(LEN(F364)-1),1))),VALUE(MID(F364,2,(LEN(F364)-1)-3))&lt;24,VALUE(MID(F364,1+(LEN(F364)-1)-1,2))&lt;60),VALUE(MID(F364,2,(LEN(F364)-1)-3))/24+VALUE(MID(F364,1+(LEN(F364)-1)-1,2))/1440,-1),IF(AND((LEN(F364)-1)&gt;=1,(LEN(F364)-1)&lt;=2,ISNUMBER(VALUE(MID(F364,2,1))),IF((LEN(F364)-1)=2,ISNUMBER(VALUE(MID(F364,3,1))),TRUE),VALUE(MID(F364,2,(LEN(F364)-1)))&lt;24),VALUE(MID(F364,2,(LEN(F364)-1)))/24,-1)),-1)))</x:f>
      </x:c>
      <x:c r="I364" s="71" t="str">
        <x:f>IF(OR(E364="",E364="В"),"",IF(OR(E364=$B$42,E364=$B$43,E364=$B$44,E364=$B$45,E364=$B$46),INDEX($F$42:$F$46,MATCH(E364,$B$42:$B$46,0)),IFERROR(IF(ISNUMBER(SEARCH(":",G364)),IF(AND(OR((LEN(G364)-1)=4,(LEN(G364)-1)=5),MID(G364,0+(LEN(G364)-1)-2,1)=":",ISNUMBER(VALUE(MID(G364,1,1))),IF((LEN(G364)-1)=5,ISNUMBER(VALUE(MID(G364,2,1))),TRUE),ISNUMBER(VALUE(MID(G364,0+(LEN(G364)-1)-1,1))),ISNUMBER(VALUE(MID(G364,0+(LEN(G364)-1),1))),VALUE(MID(G364,1,(LEN(G364)-1)-3))&lt;24,VALUE(MID(G364,0+(LEN(G364)-1)-1,2))&lt;60),VALUE(MID(G364,1,(LEN(G364)-1)-3))/24+VALUE(MID(G364,0+(LEN(G364)-1)-1,2))/1440,-1),IF(AND((LEN(G364)-1)&gt;=1,(LEN(G364)-1)&lt;=2,ISNUMBER(VALUE(MID(G364,1,1))),IF((LEN(G364)-1)=2,ISNUMBER(VALUE(MID(G364,2,1))),TRUE),VALUE(MID(G364,1,(LEN(G364)-1)))&lt;24),VALUE(MID(G364,1,(LEN(G364)-1)))/24,-1)),-1)))</x:f>
      </x:c>
      <x:c r="J364" s="72" t="n">
        <x:f>IF(OR(E364="",E364="В"),0,IF(OR(E364=$B$42,E364=$B$43,E364=$B$44,E364=$B$45,E364=$B$46),INDEX($G$42:$G$46,MATCH(E364,$B$42:$B$46,0)),$D$7))</x:f>
        <x:v>0</x:v>
      </x:c>
      <x:c r="K364" s="73" t="n">
        <x:f>IF(OR(L364="",L364="Выходной"),0,IF(L364="Готово",ROUND(24*MOD(I364-H364,1)-J364/60,10),"Проверить"))</x:f>
        <x:v>0</x:v>
      </x:c>
      <x:c r="L364" s="74" t="str">
        <x:f>IF(E364="","",IF(C364="","Нет дня",IF(E364="В","Выходной",IF(LEN(TRIM($B$28))=0,"Нет имени",IF(COUNTIFS($B$10:$B$33,$B$28)&gt;1,"Повтор имени",IF(OR(E364=$B$42,E364=$B$43,E364=$B$44,E364=$B$45,E364=$B$46),IF(INDEX($I$42:$I$46,MATCH(E364,$B$42:$B$46,0))="Готово","Готово","Проверьте смену"),IF(OR(IFERROR(SEARCH("-",E364),0)=0,IFERROR(SEARCH("-",E364,SEARCH("-",E364)+1),0)&gt;0),"Нет кода",IF(OR(H364&lt;0,I364&lt;0),"Неверное время",IF(H364=I364,"Начало равно концу",IF(NOT(ISNUMBER($D$7)),"Проверьте перерыв",IF(OR($D$7&lt;0,$D$7&lt;&gt;INT($D$7)),"Проверьте перерыв",IF($D$7&gt;=ROUND(MOD(I364-H364,1)*1440,8),"Перерыв не меньше смены","Готово"))))))))))))</x:f>
      </x:c>
      <x:c r="M364" s="3"/>
      <x:c r="N364" s="3"/>
      <x:c r="O364" s="3"/>
      <x:c r="P364" s="3"/>
      <x:c r="Q364" s="3"/>
      <x:c r="R364" s="3"/>
      <x:c r="S364" s="3"/>
      <x:c r="T364" s="3"/>
      <x:c r="U364" s="3"/>
      <x:c r="V364" s="3"/>
      <x:c r="W364" s="3"/>
      <x:c r="X364" s="3"/>
      <x:c r="Y364" s="3"/>
      <x:c r="Z364" s="3"/>
      <x:c r="AA364" s="3"/>
      <x:c r="AB364" s="3"/>
      <x:c r="AC364" s="3"/>
      <x:c r="AD364" s="3"/>
      <x:c r="AE364" s="3"/>
      <x:c r="AF364" s="3"/>
      <x:c r="AG364" s="3"/>
      <x:c r="AH364" s="3"/>
      <x:c r="AI364" s="3"/>
      <x:c r="AJ364" s="3"/>
      <x:c r="AK364" s="3"/>
    </x:row>
    <x:row r="365" ht="30" customHeight="1">
      <x:c r="A365" s="3"/>
      <x:c r="B365" s="69" t="str">
        <x:f>IF($B$28="","",$B$28)</x:f>
      </x:c>
      <x:c r="C365" s="70" t="str">
        <x:f>IF(AH$8="","",AH$8)</x:f>
      </x:c>
      <x:c r="D365" s="69" t="str">
        <x:f>IF(AH28="","",AH28)</x:f>
      </x:c>
      <x:c r="E365" s="69" t="str">
        <x:f>IFERROR(UPPER(CONCATENATE("",SUBSTITUTE(CONCATENATE("",SUBSTITUTE(CONCATENATE("",SUBSTITUTE(TRIM(CONCATENATE("",D365))," ","")),"–","-")),"—","-"))),CONCATENATE("",D365))</x:f>
      </x:c>
      <x:c r="F365" s="69" t="str">
        <x:f>IFERROR(LEFT(CONCATENATE("[",E365),SEARCH("-",E365)),"")</x:f>
      </x:c>
      <x:c r="G365" s="69" t="str">
        <x:f>IFERROR(MID(CONCATENATE(E365,"]"),SEARCH("-",E365)+1,32),"")</x:f>
      </x:c>
      <x:c r="H365" s="71" t="str">
        <x:f>IF(OR(E365="",E365="В"),"",IF(OR(E365=$B$42,E365=$B$43,E365=$B$44,E365=$B$45,E365=$B$46),INDEX($E$42:$E$46,MATCH(E365,$B$42:$B$46,0)),IFERROR(IF(ISNUMBER(SEARCH(":",F365)),IF(AND(OR((LEN(F365)-1)=4,(LEN(F365)-1)=5),MID(F365,1+(LEN(F365)-1)-2,1)=":",ISNUMBER(VALUE(MID(F365,2,1))),IF((LEN(F365)-1)=5,ISNUMBER(VALUE(MID(F365,3,1))),TRUE),ISNUMBER(VALUE(MID(F365,1+(LEN(F365)-1)-1,1))),ISNUMBER(VALUE(MID(F365,1+(LEN(F365)-1),1))),VALUE(MID(F365,2,(LEN(F365)-1)-3))&lt;24,VALUE(MID(F365,1+(LEN(F365)-1)-1,2))&lt;60),VALUE(MID(F365,2,(LEN(F365)-1)-3))/24+VALUE(MID(F365,1+(LEN(F365)-1)-1,2))/1440,-1),IF(AND((LEN(F365)-1)&gt;=1,(LEN(F365)-1)&lt;=2,ISNUMBER(VALUE(MID(F365,2,1))),IF((LEN(F365)-1)=2,ISNUMBER(VALUE(MID(F365,3,1))),TRUE),VALUE(MID(F365,2,(LEN(F365)-1)))&lt;24),VALUE(MID(F365,2,(LEN(F365)-1)))/24,-1)),-1)))</x:f>
      </x:c>
      <x:c r="I365" s="71" t="str">
        <x:f>IF(OR(E365="",E365="В"),"",IF(OR(E365=$B$42,E365=$B$43,E365=$B$44,E365=$B$45,E365=$B$46),INDEX($F$42:$F$46,MATCH(E365,$B$42:$B$46,0)),IFERROR(IF(ISNUMBER(SEARCH(":",G365)),IF(AND(OR((LEN(G365)-1)=4,(LEN(G365)-1)=5),MID(G365,0+(LEN(G365)-1)-2,1)=":",ISNUMBER(VALUE(MID(G365,1,1))),IF((LEN(G365)-1)=5,ISNUMBER(VALUE(MID(G365,2,1))),TRUE),ISNUMBER(VALUE(MID(G365,0+(LEN(G365)-1)-1,1))),ISNUMBER(VALUE(MID(G365,0+(LEN(G365)-1),1))),VALUE(MID(G365,1,(LEN(G365)-1)-3))&lt;24,VALUE(MID(G365,0+(LEN(G365)-1)-1,2))&lt;60),VALUE(MID(G365,1,(LEN(G365)-1)-3))/24+VALUE(MID(G365,0+(LEN(G365)-1)-1,2))/1440,-1),IF(AND((LEN(G365)-1)&gt;=1,(LEN(G365)-1)&lt;=2,ISNUMBER(VALUE(MID(G365,1,1))),IF((LEN(G365)-1)=2,ISNUMBER(VALUE(MID(G365,2,1))),TRUE),VALUE(MID(G365,1,(LEN(G365)-1)))&lt;24),VALUE(MID(G365,1,(LEN(G365)-1)))/24,-1)),-1)))</x:f>
      </x:c>
      <x:c r="J365" s="72" t="n">
        <x:f>IF(OR(E365="",E365="В"),0,IF(OR(E365=$B$42,E365=$B$43,E365=$B$44,E365=$B$45,E365=$B$46),INDEX($G$42:$G$46,MATCH(E365,$B$42:$B$46,0)),$D$7))</x:f>
        <x:v>0</x:v>
      </x:c>
      <x:c r="K365" s="73" t="n">
        <x:f>IF(OR(L365="",L365="Выходной"),0,IF(L365="Готово",ROUND(24*MOD(I365-H365,1)-J365/60,10),"Проверить"))</x:f>
        <x:v>0</x:v>
      </x:c>
      <x:c r="L365" s="74" t="str">
        <x:f>IF(E365="","",IF(C365="","Нет дня",IF(E365="В","Выходной",IF(LEN(TRIM($B$28))=0,"Нет имени",IF(COUNTIFS($B$10:$B$33,$B$28)&gt;1,"Повтор имени",IF(OR(E365=$B$42,E365=$B$43,E365=$B$44,E365=$B$45,E365=$B$46),IF(INDEX($I$42:$I$46,MATCH(E365,$B$42:$B$46,0))="Готово","Готово","Проверьте смену"),IF(OR(IFERROR(SEARCH("-",E365),0)=0,IFERROR(SEARCH("-",E365,SEARCH("-",E365)+1),0)&gt;0),"Нет кода",IF(OR(H365&lt;0,I365&lt;0),"Неверное время",IF(H365=I365,"Начало равно концу",IF(NOT(ISNUMBER($D$7)),"Проверьте перерыв",IF(OR($D$7&lt;0,$D$7&lt;&gt;INT($D$7)),"Проверьте перерыв",IF($D$7&gt;=ROUND(MOD(I365-H365,1)*1440,8),"Перерыв не меньше смены","Готово"))))))))))))</x:f>
      </x:c>
      <x:c r="M365" s="3"/>
      <x:c r="N365" s="3"/>
      <x:c r="O365" s="3"/>
      <x:c r="P365" s="3"/>
      <x:c r="Q365" s="3"/>
      <x:c r="R365" s="3"/>
      <x:c r="S365" s="3"/>
      <x:c r="T365" s="3"/>
      <x:c r="U365" s="3"/>
      <x:c r="V365" s="3"/>
      <x:c r="W365" s="3"/>
      <x:c r="X365" s="3"/>
      <x:c r="Y365" s="3"/>
      <x:c r="Z365" s="3"/>
      <x:c r="AA365" s="3"/>
      <x:c r="AB365" s="3"/>
      <x:c r="AC365" s="3"/>
      <x:c r="AD365" s="3"/>
      <x:c r="AE365" s="3"/>
      <x:c r="AF365" s="3"/>
      <x:c r="AG365" s="3"/>
      <x:c r="AH365" s="3"/>
      <x:c r="AI365" s="3"/>
      <x:c r="AJ365" s="3"/>
      <x:c r="AK365" s="3"/>
    </x:row>
    <x:row r="366" ht="30" customHeight="1">
      <x:c r="A366" s="3"/>
      <x:c r="B366" s="69" t="str">
        <x:f>IF($B$30="","",$B$30)</x:f>
      </x:c>
      <x:c r="C366" s="70" t="n">
        <x:f>IF(D$8="","",D$8)</x:f>
        <x:v>46327</x:v>
      </x:c>
      <x:c r="D366" s="69" t="str">
        <x:f>IF(D30="","",D30)</x:f>
      </x:c>
      <x:c r="E366" s="69" t="str">
        <x:f>IFERROR(UPPER(CONCATENATE("",SUBSTITUTE(CONCATENATE("",SUBSTITUTE(CONCATENATE("",SUBSTITUTE(TRIM(CONCATENATE("",D366))," ","")),"–","-")),"—","-"))),CONCATENATE("",D366))</x:f>
      </x:c>
      <x:c r="F366" s="69" t="str">
        <x:f>IFERROR(LEFT(CONCATENATE("[",E366),SEARCH("-",E366)),"")</x:f>
      </x:c>
      <x:c r="G366" s="69" t="str">
        <x:f>IFERROR(MID(CONCATENATE(E366,"]"),SEARCH("-",E366)+1,32),"")</x:f>
      </x:c>
      <x:c r="H366" s="71" t="str">
        <x:f>IF(OR(E366="",E366="В"),"",IF(OR(E366=$B$42,E366=$B$43,E366=$B$44,E366=$B$45,E366=$B$46),INDEX($E$42:$E$46,MATCH(E366,$B$42:$B$46,0)),IFERROR(IF(ISNUMBER(SEARCH(":",F366)),IF(AND(OR((LEN(F366)-1)=4,(LEN(F366)-1)=5),MID(F366,1+(LEN(F366)-1)-2,1)=":",ISNUMBER(VALUE(MID(F366,2,1))),IF((LEN(F366)-1)=5,ISNUMBER(VALUE(MID(F366,3,1))),TRUE),ISNUMBER(VALUE(MID(F366,1+(LEN(F366)-1)-1,1))),ISNUMBER(VALUE(MID(F366,1+(LEN(F366)-1),1))),VALUE(MID(F366,2,(LEN(F366)-1)-3))&lt;24,VALUE(MID(F366,1+(LEN(F366)-1)-1,2))&lt;60),VALUE(MID(F366,2,(LEN(F366)-1)-3))/24+VALUE(MID(F366,1+(LEN(F366)-1)-1,2))/1440,-1),IF(AND((LEN(F366)-1)&gt;=1,(LEN(F366)-1)&lt;=2,ISNUMBER(VALUE(MID(F366,2,1))),IF((LEN(F366)-1)=2,ISNUMBER(VALUE(MID(F366,3,1))),TRUE),VALUE(MID(F366,2,(LEN(F366)-1)))&lt;24),VALUE(MID(F366,2,(LEN(F366)-1)))/24,-1)),-1)))</x:f>
      </x:c>
      <x:c r="I366" s="71" t="str">
        <x:f>IF(OR(E366="",E366="В"),"",IF(OR(E366=$B$42,E366=$B$43,E366=$B$44,E366=$B$45,E366=$B$46),INDEX($F$42:$F$46,MATCH(E366,$B$42:$B$46,0)),IFERROR(IF(ISNUMBER(SEARCH(":",G366)),IF(AND(OR((LEN(G366)-1)=4,(LEN(G366)-1)=5),MID(G366,0+(LEN(G366)-1)-2,1)=":",ISNUMBER(VALUE(MID(G366,1,1))),IF((LEN(G366)-1)=5,ISNUMBER(VALUE(MID(G366,2,1))),TRUE),ISNUMBER(VALUE(MID(G366,0+(LEN(G366)-1)-1,1))),ISNUMBER(VALUE(MID(G366,0+(LEN(G366)-1),1))),VALUE(MID(G366,1,(LEN(G366)-1)-3))&lt;24,VALUE(MID(G366,0+(LEN(G366)-1)-1,2))&lt;60),VALUE(MID(G366,1,(LEN(G366)-1)-3))/24+VALUE(MID(G366,0+(LEN(G366)-1)-1,2))/1440,-1),IF(AND((LEN(G366)-1)&gt;=1,(LEN(G366)-1)&lt;=2,ISNUMBER(VALUE(MID(G366,1,1))),IF((LEN(G366)-1)=2,ISNUMBER(VALUE(MID(G366,2,1))),TRUE),VALUE(MID(G366,1,(LEN(G366)-1)))&lt;24),VALUE(MID(G366,1,(LEN(G366)-1)))/24,-1)),-1)))</x:f>
      </x:c>
      <x:c r="J366" s="72" t="n">
        <x:f>IF(OR(E366="",E366="В"),0,IF(OR(E366=$B$42,E366=$B$43,E366=$B$44,E366=$B$45,E366=$B$46),INDEX($G$42:$G$46,MATCH(E366,$B$42:$B$46,0)),$D$7))</x:f>
        <x:v>0</x:v>
      </x:c>
      <x:c r="K366" s="73" t="n">
        <x:f>IF(OR(L366="",L366="Выходной"),0,IF(L366="Готово",ROUND(24*MOD(I366-H366,1)-J366/60,10),"Проверить"))</x:f>
        <x:v>0</x:v>
      </x:c>
      <x:c r="L366" s="74" t="str">
        <x:f>IF(E366="","",IF(C366="","Нет дня",IF(E366="В","Выходной",IF(LEN(TRIM($B$30))=0,"Нет имени",IF(COUNTIFS($B$10:$B$33,$B$30)&gt;1,"Повтор имени",IF(OR(E366=$B$42,E366=$B$43,E366=$B$44,E366=$B$45,E366=$B$46),IF(INDEX($I$42:$I$46,MATCH(E366,$B$42:$B$46,0))="Готово","Готово","Проверьте смену"),IF(OR(IFERROR(SEARCH("-",E366),0)=0,IFERROR(SEARCH("-",E366,SEARCH("-",E366)+1),0)&gt;0),"Нет кода",IF(OR(H366&lt;0,I366&lt;0),"Неверное время",IF(H366=I366,"Начало равно концу",IF(NOT(ISNUMBER($D$7)),"Проверьте перерыв",IF(OR($D$7&lt;0,$D$7&lt;&gt;INT($D$7)),"Проверьте перерыв",IF($D$7&gt;=ROUND(MOD(I366-H366,1)*1440,8),"Перерыв не меньше смены","Готово"))))))))))))</x:f>
      </x:c>
      <x:c r="M366" s="3"/>
      <x:c r="N366" s="3"/>
      <x:c r="O366" s="3"/>
      <x:c r="P366" s="3"/>
      <x:c r="Q366" s="3"/>
      <x:c r="R366" s="3"/>
      <x:c r="S366" s="3"/>
      <x:c r="T366" s="3"/>
      <x:c r="U366" s="3"/>
      <x:c r="V366" s="3"/>
      <x:c r="W366" s="3"/>
      <x:c r="X366" s="3"/>
      <x:c r="Y366" s="3"/>
      <x:c r="Z366" s="3"/>
      <x:c r="AA366" s="3"/>
      <x:c r="AB366" s="3"/>
      <x:c r="AC366" s="3"/>
      <x:c r="AD366" s="3"/>
      <x:c r="AE366" s="3"/>
      <x:c r="AF366" s="3"/>
      <x:c r="AG366" s="3"/>
      <x:c r="AH366" s="3"/>
      <x:c r="AI366" s="3"/>
      <x:c r="AJ366" s="3"/>
      <x:c r="AK366" s="3"/>
    </x:row>
    <x:row r="367" ht="30" customHeight="1">
      <x:c r="A367" s="3"/>
      <x:c r="B367" s="69" t="str">
        <x:f>IF($B$30="","",$B$30)</x:f>
      </x:c>
      <x:c r="C367" s="70" t="n">
        <x:f>IF(E$8="","",E$8)</x:f>
        <x:v>46328</x:v>
      </x:c>
      <x:c r="D367" s="69" t="str">
        <x:f>IF(E30="","",E30)</x:f>
      </x:c>
      <x:c r="E367" s="69" t="str">
        <x:f>IFERROR(UPPER(CONCATENATE("",SUBSTITUTE(CONCATENATE("",SUBSTITUTE(CONCATENATE("",SUBSTITUTE(TRIM(CONCATENATE("",D367))," ","")),"–","-")),"—","-"))),CONCATENATE("",D367))</x:f>
      </x:c>
      <x:c r="F367" s="69" t="str">
        <x:f>IFERROR(LEFT(CONCATENATE("[",E367),SEARCH("-",E367)),"")</x:f>
      </x:c>
      <x:c r="G367" s="69" t="str">
        <x:f>IFERROR(MID(CONCATENATE(E367,"]"),SEARCH("-",E367)+1,32),"")</x:f>
      </x:c>
      <x:c r="H367" s="71" t="str">
        <x:f>IF(OR(E367="",E367="В"),"",IF(OR(E367=$B$42,E367=$B$43,E367=$B$44,E367=$B$45,E367=$B$46),INDEX($E$42:$E$46,MATCH(E367,$B$42:$B$46,0)),IFERROR(IF(ISNUMBER(SEARCH(":",F367)),IF(AND(OR((LEN(F367)-1)=4,(LEN(F367)-1)=5),MID(F367,1+(LEN(F367)-1)-2,1)=":",ISNUMBER(VALUE(MID(F367,2,1))),IF((LEN(F367)-1)=5,ISNUMBER(VALUE(MID(F367,3,1))),TRUE),ISNUMBER(VALUE(MID(F367,1+(LEN(F367)-1)-1,1))),ISNUMBER(VALUE(MID(F367,1+(LEN(F367)-1),1))),VALUE(MID(F367,2,(LEN(F367)-1)-3))&lt;24,VALUE(MID(F367,1+(LEN(F367)-1)-1,2))&lt;60),VALUE(MID(F367,2,(LEN(F367)-1)-3))/24+VALUE(MID(F367,1+(LEN(F367)-1)-1,2))/1440,-1),IF(AND((LEN(F367)-1)&gt;=1,(LEN(F367)-1)&lt;=2,ISNUMBER(VALUE(MID(F367,2,1))),IF((LEN(F367)-1)=2,ISNUMBER(VALUE(MID(F367,3,1))),TRUE),VALUE(MID(F367,2,(LEN(F367)-1)))&lt;24),VALUE(MID(F367,2,(LEN(F367)-1)))/24,-1)),-1)))</x:f>
      </x:c>
      <x:c r="I367" s="71" t="str">
        <x:f>IF(OR(E367="",E367="В"),"",IF(OR(E367=$B$42,E367=$B$43,E367=$B$44,E367=$B$45,E367=$B$46),INDEX($F$42:$F$46,MATCH(E367,$B$42:$B$46,0)),IFERROR(IF(ISNUMBER(SEARCH(":",G367)),IF(AND(OR((LEN(G367)-1)=4,(LEN(G367)-1)=5),MID(G367,0+(LEN(G367)-1)-2,1)=":",ISNUMBER(VALUE(MID(G367,1,1))),IF((LEN(G367)-1)=5,ISNUMBER(VALUE(MID(G367,2,1))),TRUE),ISNUMBER(VALUE(MID(G367,0+(LEN(G367)-1)-1,1))),ISNUMBER(VALUE(MID(G367,0+(LEN(G367)-1),1))),VALUE(MID(G367,1,(LEN(G367)-1)-3))&lt;24,VALUE(MID(G367,0+(LEN(G367)-1)-1,2))&lt;60),VALUE(MID(G367,1,(LEN(G367)-1)-3))/24+VALUE(MID(G367,0+(LEN(G367)-1)-1,2))/1440,-1),IF(AND((LEN(G367)-1)&gt;=1,(LEN(G367)-1)&lt;=2,ISNUMBER(VALUE(MID(G367,1,1))),IF((LEN(G367)-1)=2,ISNUMBER(VALUE(MID(G367,2,1))),TRUE),VALUE(MID(G367,1,(LEN(G367)-1)))&lt;24),VALUE(MID(G367,1,(LEN(G367)-1)))/24,-1)),-1)))</x:f>
      </x:c>
      <x:c r="J367" s="72" t="n">
        <x:f>IF(OR(E367="",E367="В"),0,IF(OR(E367=$B$42,E367=$B$43,E367=$B$44,E367=$B$45,E367=$B$46),INDEX($G$42:$G$46,MATCH(E367,$B$42:$B$46,0)),$D$7))</x:f>
        <x:v>0</x:v>
      </x:c>
      <x:c r="K367" s="73" t="n">
        <x:f>IF(OR(L367="",L367="Выходной"),0,IF(L367="Готово",ROUND(24*MOD(I367-H367,1)-J367/60,10),"Проверить"))</x:f>
        <x:v>0</x:v>
      </x:c>
      <x:c r="L367" s="74" t="str">
        <x:f>IF(E367="","",IF(C367="","Нет дня",IF(E367="В","Выходной",IF(LEN(TRIM($B$30))=0,"Нет имени",IF(COUNTIFS($B$10:$B$33,$B$30)&gt;1,"Повтор имени",IF(OR(E367=$B$42,E367=$B$43,E367=$B$44,E367=$B$45,E367=$B$46),IF(INDEX($I$42:$I$46,MATCH(E367,$B$42:$B$46,0))="Готово","Готово","Проверьте смену"),IF(OR(IFERROR(SEARCH("-",E367),0)=0,IFERROR(SEARCH("-",E367,SEARCH("-",E367)+1),0)&gt;0),"Нет кода",IF(OR(H367&lt;0,I367&lt;0),"Неверное время",IF(H367=I367,"Начало равно концу",IF(NOT(ISNUMBER($D$7)),"Проверьте перерыв",IF(OR($D$7&lt;0,$D$7&lt;&gt;INT($D$7)),"Проверьте перерыв",IF($D$7&gt;=ROUND(MOD(I367-H367,1)*1440,8),"Перерыв не меньше смены","Готово"))))))))))))</x:f>
      </x:c>
      <x:c r="M367" s="3"/>
      <x:c r="N367" s="3"/>
      <x:c r="O367" s="3"/>
      <x:c r="P367" s="3"/>
      <x:c r="Q367" s="3"/>
      <x:c r="R367" s="3"/>
      <x:c r="S367" s="3"/>
      <x:c r="T367" s="3"/>
      <x:c r="U367" s="3"/>
      <x:c r="V367" s="3"/>
      <x:c r="W367" s="3"/>
      <x:c r="X367" s="3"/>
      <x:c r="Y367" s="3"/>
      <x:c r="Z367" s="3"/>
      <x:c r="AA367" s="3"/>
      <x:c r="AB367" s="3"/>
      <x:c r="AC367" s="3"/>
      <x:c r="AD367" s="3"/>
      <x:c r="AE367" s="3"/>
      <x:c r="AF367" s="3"/>
      <x:c r="AG367" s="3"/>
      <x:c r="AH367" s="3"/>
      <x:c r="AI367" s="3"/>
      <x:c r="AJ367" s="3"/>
      <x:c r="AK367" s="3"/>
    </x:row>
    <x:row r="368" ht="30" customHeight="1">
      <x:c r="A368" s="3"/>
      <x:c r="B368" s="69" t="str">
        <x:f>IF($B$30="","",$B$30)</x:f>
      </x:c>
      <x:c r="C368" s="70" t="n">
        <x:f>IF(F$8="","",F$8)</x:f>
        <x:v>46329</x:v>
      </x:c>
      <x:c r="D368" s="69" t="str">
        <x:f>IF(F30="","",F30)</x:f>
      </x:c>
      <x:c r="E368" s="69" t="str">
        <x:f>IFERROR(UPPER(CONCATENATE("",SUBSTITUTE(CONCATENATE("",SUBSTITUTE(CONCATENATE("",SUBSTITUTE(TRIM(CONCATENATE("",D368))," ","")),"–","-")),"—","-"))),CONCATENATE("",D368))</x:f>
      </x:c>
      <x:c r="F368" s="69" t="str">
        <x:f>IFERROR(LEFT(CONCATENATE("[",E368),SEARCH("-",E368)),"")</x:f>
      </x:c>
      <x:c r="G368" s="69" t="str">
        <x:f>IFERROR(MID(CONCATENATE(E368,"]"),SEARCH("-",E368)+1,32),"")</x:f>
      </x:c>
      <x:c r="H368" s="71" t="str">
        <x:f>IF(OR(E368="",E368="В"),"",IF(OR(E368=$B$42,E368=$B$43,E368=$B$44,E368=$B$45,E368=$B$46),INDEX($E$42:$E$46,MATCH(E368,$B$42:$B$46,0)),IFERROR(IF(ISNUMBER(SEARCH(":",F368)),IF(AND(OR((LEN(F368)-1)=4,(LEN(F368)-1)=5),MID(F368,1+(LEN(F368)-1)-2,1)=":",ISNUMBER(VALUE(MID(F368,2,1))),IF((LEN(F368)-1)=5,ISNUMBER(VALUE(MID(F368,3,1))),TRUE),ISNUMBER(VALUE(MID(F368,1+(LEN(F368)-1)-1,1))),ISNUMBER(VALUE(MID(F368,1+(LEN(F368)-1),1))),VALUE(MID(F368,2,(LEN(F368)-1)-3))&lt;24,VALUE(MID(F368,1+(LEN(F368)-1)-1,2))&lt;60),VALUE(MID(F368,2,(LEN(F368)-1)-3))/24+VALUE(MID(F368,1+(LEN(F368)-1)-1,2))/1440,-1),IF(AND((LEN(F368)-1)&gt;=1,(LEN(F368)-1)&lt;=2,ISNUMBER(VALUE(MID(F368,2,1))),IF((LEN(F368)-1)=2,ISNUMBER(VALUE(MID(F368,3,1))),TRUE),VALUE(MID(F368,2,(LEN(F368)-1)))&lt;24),VALUE(MID(F368,2,(LEN(F368)-1)))/24,-1)),-1)))</x:f>
      </x:c>
      <x:c r="I368" s="71" t="str">
        <x:f>IF(OR(E368="",E368="В"),"",IF(OR(E368=$B$42,E368=$B$43,E368=$B$44,E368=$B$45,E368=$B$46),INDEX($F$42:$F$46,MATCH(E368,$B$42:$B$46,0)),IFERROR(IF(ISNUMBER(SEARCH(":",G368)),IF(AND(OR((LEN(G368)-1)=4,(LEN(G368)-1)=5),MID(G368,0+(LEN(G368)-1)-2,1)=":",ISNUMBER(VALUE(MID(G368,1,1))),IF((LEN(G368)-1)=5,ISNUMBER(VALUE(MID(G368,2,1))),TRUE),ISNUMBER(VALUE(MID(G368,0+(LEN(G368)-1)-1,1))),ISNUMBER(VALUE(MID(G368,0+(LEN(G368)-1),1))),VALUE(MID(G368,1,(LEN(G368)-1)-3))&lt;24,VALUE(MID(G368,0+(LEN(G368)-1)-1,2))&lt;60),VALUE(MID(G368,1,(LEN(G368)-1)-3))/24+VALUE(MID(G368,0+(LEN(G368)-1)-1,2))/1440,-1),IF(AND((LEN(G368)-1)&gt;=1,(LEN(G368)-1)&lt;=2,ISNUMBER(VALUE(MID(G368,1,1))),IF((LEN(G368)-1)=2,ISNUMBER(VALUE(MID(G368,2,1))),TRUE),VALUE(MID(G368,1,(LEN(G368)-1)))&lt;24),VALUE(MID(G368,1,(LEN(G368)-1)))/24,-1)),-1)))</x:f>
      </x:c>
      <x:c r="J368" s="72" t="n">
        <x:f>IF(OR(E368="",E368="В"),0,IF(OR(E368=$B$42,E368=$B$43,E368=$B$44,E368=$B$45,E368=$B$46),INDEX($G$42:$G$46,MATCH(E368,$B$42:$B$46,0)),$D$7))</x:f>
        <x:v>0</x:v>
      </x:c>
      <x:c r="K368" s="73" t="n">
        <x:f>IF(OR(L368="",L368="Выходной"),0,IF(L368="Готово",ROUND(24*MOD(I368-H368,1)-J368/60,10),"Проверить"))</x:f>
        <x:v>0</x:v>
      </x:c>
      <x:c r="L368" s="74" t="str">
        <x:f>IF(E368="","",IF(C368="","Нет дня",IF(E368="В","Выходной",IF(LEN(TRIM($B$30))=0,"Нет имени",IF(COUNTIFS($B$10:$B$33,$B$30)&gt;1,"Повтор имени",IF(OR(E368=$B$42,E368=$B$43,E368=$B$44,E368=$B$45,E368=$B$46),IF(INDEX($I$42:$I$46,MATCH(E368,$B$42:$B$46,0))="Готово","Готово","Проверьте смену"),IF(OR(IFERROR(SEARCH("-",E368),0)=0,IFERROR(SEARCH("-",E368,SEARCH("-",E368)+1),0)&gt;0),"Нет кода",IF(OR(H368&lt;0,I368&lt;0),"Неверное время",IF(H368=I368,"Начало равно концу",IF(NOT(ISNUMBER($D$7)),"Проверьте перерыв",IF(OR($D$7&lt;0,$D$7&lt;&gt;INT($D$7)),"Проверьте перерыв",IF($D$7&gt;=ROUND(MOD(I368-H368,1)*1440,8),"Перерыв не меньше смены","Готово"))))))))))))</x:f>
      </x:c>
      <x:c r="M368" s="3"/>
      <x:c r="N368" s="3"/>
      <x:c r="O368" s="3"/>
      <x:c r="P368" s="3"/>
      <x:c r="Q368" s="3"/>
      <x:c r="R368" s="3"/>
      <x:c r="S368" s="3"/>
      <x:c r="T368" s="3"/>
      <x:c r="U368" s="3"/>
      <x:c r="V368" s="3"/>
      <x:c r="W368" s="3"/>
      <x:c r="X368" s="3"/>
      <x:c r="Y368" s="3"/>
      <x:c r="Z368" s="3"/>
      <x:c r="AA368" s="3"/>
      <x:c r="AB368" s="3"/>
      <x:c r="AC368" s="3"/>
      <x:c r="AD368" s="3"/>
      <x:c r="AE368" s="3"/>
      <x:c r="AF368" s="3"/>
      <x:c r="AG368" s="3"/>
      <x:c r="AH368" s="3"/>
      <x:c r="AI368" s="3"/>
      <x:c r="AJ368" s="3"/>
      <x:c r="AK368" s="3"/>
    </x:row>
    <x:row r="369" ht="30" customHeight="1">
      <x:c r="A369" s="3"/>
      <x:c r="B369" s="69" t="str">
        <x:f>IF($B$30="","",$B$30)</x:f>
      </x:c>
      <x:c r="C369" s="70" t="n">
        <x:f>IF(G$8="","",G$8)</x:f>
        <x:v>46330</x:v>
      </x:c>
      <x:c r="D369" s="69" t="str">
        <x:f>IF(G30="","",G30)</x:f>
      </x:c>
      <x:c r="E369" s="69" t="str">
        <x:f>IFERROR(UPPER(CONCATENATE("",SUBSTITUTE(CONCATENATE("",SUBSTITUTE(CONCATENATE("",SUBSTITUTE(TRIM(CONCATENATE("",D369))," ","")),"–","-")),"—","-"))),CONCATENATE("",D369))</x:f>
      </x:c>
      <x:c r="F369" s="69" t="str">
        <x:f>IFERROR(LEFT(CONCATENATE("[",E369),SEARCH("-",E369)),"")</x:f>
      </x:c>
      <x:c r="G369" s="69" t="str">
        <x:f>IFERROR(MID(CONCATENATE(E369,"]"),SEARCH("-",E369)+1,32),"")</x:f>
      </x:c>
      <x:c r="H369" s="71" t="str">
        <x:f>IF(OR(E369="",E369="В"),"",IF(OR(E369=$B$42,E369=$B$43,E369=$B$44,E369=$B$45,E369=$B$46),INDEX($E$42:$E$46,MATCH(E369,$B$42:$B$46,0)),IFERROR(IF(ISNUMBER(SEARCH(":",F369)),IF(AND(OR((LEN(F369)-1)=4,(LEN(F369)-1)=5),MID(F369,1+(LEN(F369)-1)-2,1)=":",ISNUMBER(VALUE(MID(F369,2,1))),IF((LEN(F369)-1)=5,ISNUMBER(VALUE(MID(F369,3,1))),TRUE),ISNUMBER(VALUE(MID(F369,1+(LEN(F369)-1)-1,1))),ISNUMBER(VALUE(MID(F369,1+(LEN(F369)-1),1))),VALUE(MID(F369,2,(LEN(F369)-1)-3))&lt;24,VALUE(MID(F369,1+(LEN(F369)-1)-1,2))&lt;60),VALUE(MID(F369,2,(LEN(F369)-1)-3))/24+VALUE(MID(F369,1+(LEN(F369)-1)-1,2))/1440,-1),IF(AND((LEN(F369)-1)&gt;=1,(LEN(F369)-1)&lt;=2,ISNUMBER(VALUE(MID(F369,2,1))),IF((LEN(F369)-1)=2,ISNUMBER(VALUE(MID(F369,3,1))),TRUE),VALUE(MID(F369,2,(LEN(F369)-1)))&lt;24),VALUE(MID(F369,2,(LEN(F369)-1)))/24,-1)),-1)))</x:f>
      </x:c>
      <x:c r="I369" s="71" t="str">
        <x:f>IF(OR(E369="",E369="В"),"",IF(OR(E369=$B$42,E369=$B$43,E369=$B$44,E369=$B$45,E369=$B$46),INDEX($F$42:$F$46,MATCH(E369,$B$42:$B$46,0)),IFERROR(IF(ISNUMBER(SEARCH(":",G369)),IF(AND(OR((LEN(G369)-1)=4,(LEN(G369)-1)=5),MID(G369,0+(LEN(G369)-1)-2,1)=":",ISNUMBER(VALUE(MID(G369,1,1))),IF((LEN(G369)-1)=5,ISNUMBER(VALUE(MID(G369,2,1))),TRUE),ISNUMBER(VALUE(MID(G369,0+(LEN(G369)-1)-1,1))),ISNUMBER(VALUE(MID(G369,0+(LEN(G369)-1),1))),VALUE(MID(G369,1,(LEN(G369)-1)-3))&lt;24,VALUE(MID(G369,0+(LEN(G369)-1)-1,2))&lt;60),VALUE(MID(G369,1,(LEN(G369)-1)-3))/24+VALUE(MID(G369,0+(LEN(G369)-1)-1,2))/1440,-1),IF(AND((LEN(G369)-1)&gt;=1,(LEN(G369)-1)&lt;=2,ISNUMBER(VALUE(MID(G369,1,1))),IF((LEN(G369)-1)=2,ISNUMBER(VALUE(MID(G369,2,1))),TRUE),VALUE(MID(G369,1,(LEN(G369)-1)))&lt;24),VALUE(MID(G369,1,(LEN(G369)-1)))/24,-1)),-1)))</x:f>
      </x:c>
      <x:c r="J369" s="72" t="n">
        <x:f>IF(OR(E369="",E369="В"),0,IF(OR(E369=$B$42,E369=$B$43,E369=$B$44,E369=$B$45,E369=$B$46),INDEX($G$42:$G$46,MATCH(E369,$B$42:$B$46,0)),$D$7))</x:f>
        <x:v>0</x:v>
      </x:c>
      <x:c r="K369" s="73" t="n">
        <x:f>IF(OR(L369="",L369="Выходной"),0,IF(L369="Готово",ROUND(24*MOD(I369-H369,1)-J369/60,10),"Проверить"))</x:f>
        <x:v>0</x:v>
      </x:c>
      <x:c r="L369" s="74" t="str">
        <x:f>IF(E369="","",IF(C369="","Нет дня",IF(E369="В","Выходной",IF(LEN(TRIM($B$30))=0,"Нет имени",IF(COUNTIFS($B$10:$B$33,$B$30)&gt;1,"Повтор имени",IF(OR(E369=$B$42,E369=$B$43,E369=$B$44,E369=$B$45,E369=$B$46),IF(INDEX($I$42:$I$46,MATCH(E369,$B$42:$B$46,0))="Готово","Готово","Проверьте смену"),IF(OR(IFERROR(SEARCH("-",E369),0)=0,IFERROR(SEARCH("-",E369,SEARCH("-",E369)+1),0)&gt;0),"Нет кода",IF(OR(H369&lt;0,I369&lt;0),"Неверное время",IF(H369=I369,"Начало равно концу",IF(NOT(ISNUMBER($D$7)),"Проверьте перерыв",IF(OR($D$7&lt;0,$D$7&lt;&gt;INT($D$7)),"Проверьте перерыв",IF($D$7&gt;=ROUND(MOD(I369-H369,1)*1440,8),"Перерыв не меньше смены","Готово"))))))))))))</x:f>
      </x:c>
      <x:c r="M369" s="3"/>
      <x:c r="N369" s="3"/>
      <x:c r="O369" s="3"/>
      <x:c r="P369" s="3"/>
      <x:c r="Q369" s="3"/>
      <x:c r="R369" s="3"/>
      <x:c r="S369" s="3"/>
      <x:c r="T369" s="3"/>
      <x:c r="U369" s="3"/>
      <x:c r="V369" s="3"/>
      <x:c r="W369" s="3"/>
      <x:c r="X369" s="3"/>
      <x:c r="Y369" s="3"/>
      <x:c r="Z369" s="3"/>
      <x:c r="AA369" s="3"/>
      <x:c r="AB369" s="3"/>
      <x:c r="AC369" s="3"/>
      <x:c r="AD369" s="3"/>
      <x:c r="AE369" s="3"/>
      <x:c r="AF369" s="3"/>
      <x:c r="AG369" s="3"/>
      <x:c r="AH369" s="3"/>
      <x:c r="AI369" s="3"/>
      <x:c r="AJ369" s="3"/>
      <x:c r="AK369" s="3"/>
    </x:row>
    <x:row r="370" ht="30" customHeight="1">
      <x:c r="A370" s="3"/>
      <x:c r="B370" s="69" t="str">
        <x:f>IF($B$30="","",$B$30)</x:f>
      </x:c>
      <x:c r="C370" s="70" t="n">
        <x:f>IF(H$8="","",H$8)</x:f>
        <x:v>46331</x:v>
      </x:c>
      <x:c r="D370" s="69" t="str">
        <x:f>IF(H30="","",H30)</x:f>
      </x:c>
      <x:c r="E370" s="69" t="str">
        <x:f>IFERROR(UPPER(CONCATENATE("",SUBSTITUTE(CONCATENATE("",SUBSTITUTE(CONCATENATE("",SUBSTITUTE(TRIM(CONCATENATE("",D370))," ","")),"–","-")),"—","-"))),CONCATENATE("",D370))</x:f>
      </x:c>
      <x:c r="F370" s="69" t="str">
        <x:f>IFERROR(LEFT(CONCATENATE("[",E370),SEARCH("-",E370)),"")</x:f>
      </x:c>
      <x:c r="G370" s="69" t="str">
        <x:f>IFERROR(MID(CONCATENATE(E370,"]"),SEARCH("-",E370)+1,32),"")</x:f>
      </x:c>
      <x:c r="H370" s="71" t="str">
        <x:f>IF(OR(E370="",E370="В"),"",IF(OR(E370=$B$42,E370=$B$43,E370=$B$44,E370=$B$45,E370=$B$46),INDEX($E$42:$E$46,MATCH(E370,$B$42:$B$46,0)),IFERROR(IF(ISNUMBER(SEARCH(":",F370)),IF(AND(OR((LEN(F370)-1)=4,(LEN(F370)-1)=5),MID(F370,1+(LEN(F370)-1)-2,1)=":",ISNUMBER(VALUE(MID(F370,2,1))),IF((LEN(F370)-1)=5,ISNUMBER(VALUE(MID(F370,3,1))),TRUE),ISNUMBER(VALUE(MID(F370,1+(LEN(F370)-1)-1,1))),ISNUMBER(VALUE(MID(F370,1+(LEN(F370)-1),1))),VALUE(MID(F370,2,(LEN(F370)-1)-3))&lt;24,VALUE(MID(F370,1+(LEN(F370)-1)-1,2))&lt;60),VALUE(MID(F370,2,(LEN(F370)-1)-3))/24+VALUE(MID(F370,1+(LEN(F370)-1)-1,2))/1440,-1),IF(AND((LEN(F370)-1)&gt;=1,(LEN(F370)-1)&lt;=2,ISNUMBER(VALUE(MID(F370,2,1))),IF((LEN(F370)-1)=2,ISNUMBER(VALUE(MID(F370,3,1))),TRUE),VALUE(MID(F370,2,(LEN(F370)-1)))&lt;24),VALUE(MID(F370,2,(LEN(F370)-1)))/24,-1)),-1)))</x:f>
      </x:c>
      <x:c r="I370" s="71" t="str">
        <x:f>IF(OR(E370="",E370="В"),"",IF(OR(E370=$B$42,E370=$B$43,E370=$B$44,E370=$B$45,E370=$B$46),INDEX($F$42:$F$46,MATCH(E370,$B$42:$B$46,0)),IFERROR(IF(ISNUMBER(SEARCH(":",G370)),IF(AND(OR((LEN(G370)-1)=4,(LEN(G370)-1)=5),MID(G370,0+(LEN(G370)-1)-2,1)=":",ISNUMBER(VALUE(MID(G370,1,1))),IF((LEN(G370)-1)=5,ISNUMBER(VALUE(MID(G370,2,1))),TRUE),ISNUMBER(VALUE(MID(G370,0+(LEN(G370)-1)-1,1))),ISNUMBER(VALUE(MID(G370,0+(LEN(G370)-1),1))),VALUE(MID(G370,1,(LEN(G370)-1)-3))&lt;24,VALUE(MID(G370,0+(LEN(G370)-1)-1,2))&lt;60),VALUE(MID(G370,1,(LEN(G370)-1)-3))/24+VALUE(MID(G370,0+(LEN(G370)-1)-1,2))/1440,-1),IF(AND((LEN(G370)-1)&gt;=1,(LEN(G370)-1)&lt;=2,ISNUMBER(VALUE(MID(G370,1,1))),IF((LEN(G370)-1)=2,ISNUMBER(VALUE(MID(G370,2,1))),TRUE),VALUE(MID(G370,1,(LEN(G370)-1)))&lt;24),VALUE(MID(G370,1,(LEN(G370)-1)))/24,-1)),-1)))</x:f>
      </x:c>
      <x:c r="J370" s="72" t="n">
        <x:f>IF(OR(E370="",E370="В"),0,IF(OR(E370=$B$42,E370=$B$43,E370=$B$44,E370=$B$45,E370=$B$46),INDEX($G$42:$G$46,MATCH(E370,$B$42:$B$46,0)),$D$7))</x:f>
        <x:v>0</x:v>
      </x:c>
      <x:c r="K370" s="73" t="n">
        <x:f>IF(OR(L370="",L370="Выходной"),0,IF(L370="Готово",ROUND(24*MOD(I370-H370,1)-J370/60,10),"Проверить"))</x:f>
        <x:v>0</x:v>
      </x:c>
      <x:c r="L370" s="74" t="str">
        <x:f>IF(E370="","",IF(C370="","Нет дня",IF(E370="В","Выходной",IF(LEN(TRIM($B$30))=0,"Нет имени",IF(COUNTIFS($B$10:$B$33,$B$30)&gt;1,"Повтор имени",IF(OR(E370=$B$42,E370=$B$43,E370=$B$44,E370=$B$45,E370=$B$46),IF(INDEX($I$42:$I$46,MATCH(E370,$B$42:$B$46,0))="Готово","Готово","Проверьте смену"),IF(OR(IFERROR(SEARCH("-",E370),0)=0,IFERROR(SEARCH("-",E370,SEARCH("-",E370)+1),0)&gt;0),"Нет кода",IF(OR(H370&lt;0,I370&lt;0),"Неверное время",IF(H370=I370,"Начало равно концу",IF(NOT(ISNUMBER($D$7)),"Проверьте перерыв",IF(OR($D$7&lt;0,$D$7&lt;&gt;INT($D$7)),"Проверьте перерыв",IF($D$7&gt;=ROUND(MOD(I370-H370,1)*1440,8),"Перерыв не меньше смены","Готово"))))))))))))</x:f>
      </x:c>
      <x:c r="M370" s="3"/>
      <x:c r="N370" s="3"/>
      <x:c r="O370" s="3"/>
      <x:c r="P370" s="3"/>
      <x:c r="Q370" s="3"/>
      <x:c r="R370" s="3"/>
      <x:c r="S370" s="3"/>
      <x:c r="T370" s="3"/>
      <x:c r="U370" s="3"/>
      <x:c r="V370" s="3"/>
      <x:c r="W370" s="3"/>
      <x:c r="X370" s="3"/>
      <x:c r="Y370" s="3"/>
      <x:c r="Z370" s="3"/>
      <x:c r="AA370" s="3"/>
      <x:c r="AB370" s="3"/>
      <x:c r="AC370" s="3"/>
      <x:c r="AD370" s="3"/>
      <x:c r="AE370" s="3"/>
      <x:c r="AF370" s="3"/>
      <x:c r="AG370" s="3"/>
      <x:c r="AH370" s="3"/>
      <x:c r="AI370" s="3"/>
      <x:c r="AJ370" s="3"/>
      <x:c r="AK370" s="3"/>
    </x:row>
    <x:row r="371" ht="30" customHeight="1">
      <x:c r="A371" s="3"/>
      <x:c r="B371" s="69" t="str">
        <x:f>IF($B$30="","",$B$30)</x:f>
      </x:c>
      <x:c r="C371" s="70" t="n">
        <x:f>IF(I$8="","",I$8)</x:f>
        <x:v>46332</x:v>
      </x:c>
      <x:c r="D371" s="69" t="str">
        <x:f>IF(I30="","",I30)</x:f>
      </x:c>
      <x:c r="E371" s="69" t="str">
        <x:f>IFERROR(UPPER(CONCATENATE("",SUBSTITUTE(CONCATENATE("",SUBSTITUTE(CONCATENATE("",SUBSTITUTE(TRIM(CONCATENATE("",D371))," ","")),"–","-")),"—","-"))),CONCATENATE("",D371))</x:f>
      </x:c>
      <x:c r="F371" s="69" t="str">
        <x:f>IFERROR(LEFT(CONCATENATE("[",E371),SEARCH("-",E371)),"")</x:f>
      </x:c>
      <x:c r="G371" s="69" t="str">
        <x:f>IFERROR(MID(CONCATENATE(E371,"]"),SEARCH("-",E371)+1,32),"")</x:f>
      </x:c>
      <x:c r="H371" s="71" t="str">
        <x:f>IF(OR(E371="",E371="В"),"",IF(OR(E371=$B$42,E371=$B$43,E371=$B$44,E371=$B$45,E371=$B$46),INDEX($E$42:$E$46,MATCH(E371,$B$42:$B$46,0)),IFERROR(IF(ISNUMBER(SEARCH(":",F371)),IF(AND(OR((LEN(F371)-1)=4,(LEN(F371)-1)=5),MID(F371,1+(LEN(F371)-1)-2,1)=":",ISNUMBER(VALUE(MID(F371,2,1))),IF((LEN(F371)-1)=5,ISNUMBER(VALUE(MID(F371,3,1))),TRUE),ISNUMBER(VALUE(MID(F371,1+(LEN(F371)-1)-1,1))),ISNUMBER(VALUE(MID(F371,1+(LEN(F371)-1),1))),VALUE(MID(F371,2,(LEN(F371)-1)-3))&lt;24,VALUE(MID(F371,1+(LEN(F371)-1)-1,2))&lt;60),VALUE(MID(F371,2,(LEN(F371)-1)-3))/24+VALUE(MID(F371,1+(LEN(F371)-1)-1,2))/1440,-1),IF(AND((LEN(F371)-1)&gt;=1,(LEN(F371)-1)&lt;=2,ISNUMBER(VALUE(MID(F371,2,1))),IF((LEN(F371)-1)=2,ISNUMBER(VALUE(MID(F371,3,1))),TRUE),VALUE(MID(F371,2,(LEN(F371)-1)))&lt;24),VALUE(MID(F371,2,(LEN(F371)-1)))/24,-1)),-1)))</x:f>
      </x:c>
      <x:c r="I371" s="71" t="str">
        <x:f>IF(OR(E371="",E371="В"),"",IF(OR(E371=$B$42,E371=$B$43,E371=$B$44,E371=$B$45,E371=$B$46),INDEX($F$42:$F$46,MATCH(E371,$B$42:$B$46,0)),IFERROR(IF(ISNUMBER(SEARCH(":",G371)),IF(AND(OR((LEN(G371)-1)=4,(LEN(G371)-1)=5),MID(G371,0+(LEN(G371)-1)-2,1)=":",ISNUMBER(VALUE(MID(G371,1,1))),IF((LEN(G371)-1)=5,ISNUMBER(VALUE(MID(G371,2,1))),TRUE),ISNUMBER(VALUE(MID(G371,0+(LEN(G371)-1)-1,1))),ISNUMBER(VALUE(MID(G371,0+(LEN(G371)-1),1))),VALUE(MID(G371,1,(LEN(G371)-1)-3))&lt;24,VALUE(MID(G371,0+(LEN(G371)-1)-1,2))&lt;60),VALUE(MID(G371,1,(LEN(G371)-1)-3))/24+VALUE(MID(G371,0+(LEN(G371)-1)-1,2))/1440,-1),IF(AND((LEN(G371)-1)&gt;=1,(LEN(G371)-1)&lt;=2,ISNUMBER(VALUE(MID(G371,1,1))),IF((LEN(G371)-1)=2,ISNUMBER(VALUE(MID(G371,2,1))),TRUE),VALUE(MID(G371,1,(LEN(G371)-1)))&lt;24),VALUE(MID(G371,1,(LEN(G371)-1)))/24,-1)),-1)))</x:f>
      </x:c>
      <x:c r="J371" s="72" t="n">
        <x:f>IF(OR(E371="",E371="В"),0,IF(OR(E371=$B$42,E371=$B$43,E371=$B$44,E371=$B$45,E371=$B$46),INDEX($G$42:$G$46,MATCH(E371,$B$42:$B$46,0)),$D$7))</x:f>
        <x:v>0</x:v>
      </x:c>
      <x:c r="K371" s="73" t="n">
        <x:f>IF(OR(L371="",L371="Выходной"),0,IF(L371="Готово",ROUND(24*MOD(I371-H371,1)-J371/60,10),"Проверить"))</x:f>
        <x:v>0</x:v>
      </x:c>
      <x:c r="L371" s="74" t="str">
        <x:f>IF(E371="","",IF(C371="","Нет дня",IF(E371="В","Выходной",IF(LEN(TRIM($B$30))=0,"Нет имени",IF(COUNTIFS($B$10:$B$33,$B$30)&gt;1,"Повтор имени",IF(OR(E371=$B$42,E371=$B$43,E371=$B$44,E371=$B$45,E371=$B$46),IF(INDEX($I$42:$I$46,MATCH(E371,$B$42:$B$46,0))="Готово","Готово","Проверьте смену"),IF(OR(IFERROR(SEARCH("-",E371),0)=0,IFERROR(SEARCH("-",E371,SEARCH("-",E371)+1),0)&gt;0),"Нет кода",IF(OR(H371&lt;0,I371&lt;0),"Неверное время",IF(H371=I371,"Начало равно концу",IF(NOT(ISNUMBER($D$7)),"Проверьте перерыв",IF(OR($D$7&lt;0,$D$7&lt;&gt;INT($D$7)),"Проверьте перерыв",IF($D$7&gt;=ROUND(MOD(I371-H371,1)*1440,8),"Перерыв не меньше смены","Готово"))))))))))))</x:f>
      </x:c>
      <x:c r="M371" s="3"/>
      <x:c r="N371" s="3"/>
      <x:c r="O371" s="3"/>
      <x:c r="P371" s="3"/>
      <x:c r="Q371" s="3"/>
      <x:c r="R371" s="3"/>
      <x:c r="S371" s="3"/>
      <x:c r="T371" s="3"/>
      <x:c r="U371" s="3"/>
      <x:c r="V371" s="3"/>
      <x:c r="W371" s="3"/>
      <x:c r="X371" s="3"/>
      <x:c r="Y371" s="3"/>
      <x:c r="Z371" s="3"/>
      <x:c r="AA371" s="3"/>
      <x:c r="AB371" s="3"/>
      <x:c r="AC371" s="3"/>
      <x:c r="AD371" s="3"/>
      <x:c r="AE371" s="3"/>
      <x:c r="AF371" s="3"/>
      <x:c r="AG371" s="3"/>
      <x:c r="AH371" s="3"/>
      <x:c r="AI371" s="3"/>
      <x:c r="AJ371" s="3"/>
      <x:c r="AK371" s="3"/>
    </x:row>
    <x:row r="372" ht="30" customHeight="1">
      <x:c r="A372" s="3"/>
      <x:c r="B372" s="69" t="str">
        <x:f>IF($B$30="","",$B$30)</x:f>
      </x:c>
      <x:c r="C372" s="70" t="n">
        <x:f>IF(J$8="","",J$8)</x:f>
        <x:v>46333</x:v>
      </x:c>
      <x:c r="D372" s="69" t="str">
        <x:f>IF(J30="","",J30)</x:f>
      </x:c>
      <x:c r="E372" s="69" t="str">
        <x:f>IFERROR(UPPER(CONCATENATE("",SUBSTITUTE(CONCATENATE("",SUBSTITUTE(CONCATENATE("",SUBSTITUTE(TRIM(CONCATENATE("",D372))," ","")),"–","-")),"—","-"))),CONCATENATE("",D372))</x:f>
      </x:c>
      <x:c r="F372" s="69" t="str">
        <x:f>IFERROR(LEFT(CONCATENATE("[",E372),SEARCH("-",E372)),"")</x:f>
      </x:c>
      <x:c r="G372" s="69" t="str">
        <x:f>IFERROR(MID(CONCATENATE(E372,"]"),SEARCH("-",E372)+1,32),"")</x:f>
      </x:c>
      <x:c r="H372" s="71" t="str">
        <x:f>IF(OR(E372="",E372="В"),"",IF(OR(E372=$B$42,E372=$B$43,E372=$B$44,E372=$B$45,E372=$B$46),INDEX($E$42:$E$46,MATCH(E372,$B$42:$B$46,0)),IFERROR(IF(ISNUMBER(SEARCH(":",F372)),IF(AND(OR((LEN(F372)-1)=4,(LEN(F372)-1)=5),MID(F372,1+(LEN(F372)-1)-2,1)=":",ISNUMBER(VALUE(MID(F372,2,1))),IF((LEN(F372)-1)=5,ISNUMBER(VALUE(MID(F372,3,1))),TRUE),ISNUMBER(VALUE(MID(F372,1+(LEN(F372)-1)-1,1))),ISNUMBER(VALUE(MID(F372,1+(LEN(F372)-1),1))),VALUE(MID(F372,2,(LEN(F372)-1)-3))&lt;24,VALUE(MID(F372,1+(LEN(F372)-1)-1,2))&lt;60),VALUE(MID(F372,2,(LEN(F372)-1)-3))/24+VALUE(MID(F372,1+(LEN(F372)-1)-1,2))/1440,-1),IF(AND((LEN(F372)-1)&gt;=1,(LEN(F372)-1)&lt;=2,ISNUMBER(VALUE(MID(F372,2,1))),IF((LEN(F372)-1)=2,ISNUMBER(VALUE(MID(F372,3,1))),TRUE),VALUE(MID(F372,2,(LEN(F372)-1)))&lt;24),VALUE(MID(F372,2,(LEN(F372)-1)))/24,-1)),-1)))</x:f>
      </x:c>
      <x:c r="I372" s="71" t="str">
        <x:f>IF(OR(E372="",E372="В"),"",IF(OR(E372=$B$42,E372=$B$43,E372=$B$44,E372=$B$45,E372=$B$46),INDEX($F$42:$F$46,MATCH(E372,$B$42:$B$46,0)),IFERROR(IF(ISNUMBER(SEARCH(":",G372)),IF(AND(OR((LEN(G372)-1)=4,(LEN(G372)-1)=5),MID(G372,0+(LEN(G372)-1)-2,1)=":",ISNUMBER(VALUE(MID(G372,1,1))),IF((LEN(G372)-1)=5,ISNUMBER(VALUE(MID(G372,2,1))),TRUE),ISNUMBER(VALUE(MID(G372,0+(LEN(G372)-1)-1,1))),ISNUMBER(VALUE(MID(G372,0+(LEN(G372)-1),1))),VALUE(MID(G372,1,(LEN(G372)-1)-3))&lt;24,VALUE(MID(G372,0+(LEN(G372)-1)-1,2))&lt;60),VALUE(MID(G372,1,(LEN(G372)-1)-3))/24+VALUE(MID(G372,0+(LEN(G372)-1)-1,2))/1440,-1),IF(AND((LEN(G372)-1)&gt;=1,(LEN(G372)-1)&lt;=2,ISNUMBER(VALUE(MID(G372,1,1))),IF((LEN(G372)-1)=2,ISNUMBER(VALUE(MID(G372,2,1))),TRUE),VALUE(MID(G372,1,(LEN(G372)-1)))&lt;24),VALUE(MID(G372,1,(LEN(G372)-1)))/24,-1)),-1)))</x:f>
      </x:c>
      <x:c r="J372" s="72" t="n">
        <x:f>IF(OR(E372="",E372="В"),0,IF(OR(E372=$B$42,E372=$B$43,E372=$B$44,E372=$B$45,E372=$B$46),INDEX($G$42:$G$46,MATCH(E372,$B$42:$B$46,0)),$D$7))</x:f>
        <x:v>0</x:v>
      </x:c>
      <x:c r="K372" s="73" t="n">
        <x:f>IF(OR(L372="",L372="Выходной"),0,IF(L372="Готово",ROUND(24*MOD(I372-H372,1)-J372/60,10),"Проверить"))</x:f>
        <x:v>0</x:v>
      </x:c>
      <x:c r="L372" s="74" t="str">
        <x:f>IF(E372="","",IF(C372="","Нет дня",IF(E372="В","Выходной",IF(LEN(TRIM($B$30))=0,"Нет имени",IF(COUNTIFS($B$10:$B$33,$B$30)&gt;1,"Повтор имени",IF(OR(E372=$B$42,E372=$B$43,E372=$B$44,E372=$B$45,E372=$B$46),IF(INDEX($I$42:$I$46,MATCH(E372,$B$42:$B$46,0))="Готово","Готово","Проверьте смену"),IF(OR(IFERROR(SEARCH("-",E372),0)=0,IFERROR(SEARCH("-",E372,SEARCH("-",E372)+1),0)&gt;0),"Нет кода",IF(OR(H372&lt;0,I372&lt;0),"Неверное время",IF(H372=I372,"Начало равно концу",IF(NOT(ISNUMBER($D$7)),"Проверьте перерыв",IF(OR($D$7&lt;0,$D$7&lt;&gt;INT($D$7)),"Проверьте перерыв",IF($D$7&gt;=ROUND(MOD(I372-H372,1)*1440,8),"Перерыв не меньше смены","Готово"))))))))))))</x:f>
      </x:c>
      <x:c r="M372" s="3"/>
      <x:c r="N372" s="3"/>
      <x:c r="O372" s="3"/>
      <x:c r="P372" s="3"/>
      <x:c r="Q372" s="3"/>
      <x:c r="R372" s="3"/>
      <x:c r="S372" s="3"/>
      <x:c r="T372" s="3"/>
      <x:c r="U372" s="3"/>
      <x:c r="V372" s="3"/>
      <x:c r="W372" s="3"/>
      <x:c r="X372" s="3"/>
      <x:c r="Y372" s="3"/>
      <x:c r="Z372" s="3"/>
      <x:c r="AA372" s="3"/>
      <x:c r="AB372" s="3"/>
      <x:c r="AC372" s="3"/>
      <x:c r="AD372" s="3"/>
      <x:c r="AE372" s="3"/>
      <x:c r="AF372" s="3"/>
      <x:c r="AG372" s="3"/>
      <x:c r="AH372" s="3"/>
      <x:c r="AI372" s="3"/>
      <x:c r="AJ372" s="3"/>
      <x:c r="AK372" s="3"/>
    </x:row>
    <x:row r="373" ht="30" customHeight="1">
      <x:c r="A373" s="3"/>
      <x:c r="B373" s="69" t="str">
        <x:f>IF($B$30="","",$B$30)</x:f>
      </x:c>
      <x:c r="C373" s="70" t="n">
        <x:f>IF(K$8="","",K$8)</x:f>
        <x:v>46334</x:v>
      </x:c>
      <x:c r="D373" s="69" t="str">
        <x:f>IF(K30="","",K30)</x:f>
      </x:c>
      <x:c r="E373" s="69" t="str">
        <x:f>IFERROR(UPPER(CONCATENATE("",SUBSTITUTE(CONCATENATE("",SUBSTITUTE(CONCATENATE("",SUBSTITUTE(TRIM(CONCATENATE("",D373))," ","")),"–","-")),"—","-"))),CONCATENATE("",D373))</x:f>
      </x:c>
      <x:c r="F373" s="69" t="str">
        <x:f>IFERROR(LEFT(CONCATENATE("[",E373),SEARCH("-",E373)),"")</x:f>
      </x:c>
      <x:c r="G373" s="69" t="str">
        <x:f>IFERROR(MID(CONCATENATE(E373,"]"),SEARCH("-",E373)+1,32),"")</x:f>
      </x:c>
      <x:c r="H373" s="71" t="str">
        <x:f>IF(OR(E373="",E373="В"),"",IF(OR(E373=$B$42,E373=$B$43,E373=$B$44,E373=$B$45,E373=$B$46),INDEX($E$42:$E$46,MATCH(E373,$B$42:$B$46,0)),IFERROR(IF(ISNUMBER(SEARCH(":",F373)),IF(AND(OR((LEN(F373)-1)=4,(LEN(F373)-1)=5),MID(F373,1+(LEN(F373)-1)-2,1)=":",ISNUMBER(VALUE(MID(F373,2,1))),IF((LEN(F373)-1)=5,ISNUMBER(VALUE(MID(F373,3,1))),TRUE),ISNUMBER(VALUE(MID(F373,1+(LEN(F373)-1)-1,1))),ISNUMBER(VALUE(MID(F373,1+(LEN(F373)-1),1))),VALUE(MID(F373,2,(LEN(F373)-1)-3))&lt;24,VALUE(MID(F373,1+(LEN(F373)-1)-1,2))&lt;60),VALUE(MID(F373,2,(LEN(F373)-1)-3))/24+VALUE(MID(F373,1+(LEN(F373)-1)-1,2))/1440,-1),IF(AND((LEN(F373)-1)&gt;=1,(LEN(F373)-1)&lt;=2,ISNUMBER(VALUE(MID(F373,2,1))),IF((LEN(F373)-1)=2,ISNUMBER(VALUE(MID(F373,3,1))),TRUE),VALUE(MID(F373,2,(LEN(F373)-1)))&lt;24),VALUE(MID(F373,2,(LEN(F373)-1)))/24,-1)),-1)))</x:f>
      </x:c>
      <x:c r="I373" s="71" t="str">
        <x:f>IF(OR(E373="",E373="В"),"",IF(OR(E373=$B$42,E373=$B$43,E373=$B$44,E373=$B$45,E373=$B$46),INDEX($F$42:$F$46,MATCH(E373,$B$42:$B$46,0)),IFERROR(IF(ISNUMBER(SEARCH(":",G373)),IF(AND(OR((LEN(G373)-1)=4,(LEN(G373)-1)=5),MID(G373,0+(LEN(G373)-1)-2,1)=":",ISNUMBER(VALUE(MID(G373,1,1))),IF((LEN(G373)-1)=5,ISNUMBER(VALUE(MID(G373,2,1))),TRUE),ISNUMBER(VALUE(MID(G373,0+(LEN(G373)-1)-1,1))),ISNUMBER(VALUE(MID(G373,0+(LEN(G373)-1),1))),VALUE(MID(G373,1,(LEN(G373)-1)-3))&lt;24,VALUE(MID(G373,0+(LEN(G373)-1)-1,2))&lt;60),VALUE(MID(G373,1,(LEN(G373)-1)-3))/24+VALUE(MID(G373,0+(LEN(G373)-1)-1,2))/1440,-1),IF(AND((LEN(G373)-1)&gt;=1,(LEN(G373)-1)&lt;=2,ISNUMBER(VALUE(MID(G373,1,1))),IF((LEN(G373)-1)=2,ISNUMBER(VALUE(MID(G373,2,1))),TRUE),VALUE(MID(G373,1,(LEN(G373)-1)))&lt;24),VALUE(MID(G373,1,(LEN(G373)-1)))/24,-1)),-1)))</x:f>
      </x:c>
      <x:c r="J373" s="72" t="n">
        <x:f>IF(OR(E373="",E373="В"),0,IF(OR(E373=$B$42,E373=$B$43,E373=$B$44,E373=$B$45,E373=$B$46),INDEX($G$42:$G$46,MATCH(E373,$B$42:$B$46,0)),$D$7))</x:f>
        <x:v>0</x:v>
      </x:c>
      <x:c r="K373" s="73" t="n">
        <x:f>IF(OR(L373="",L373="Выходной"),0,IF(L373="Готово",ROUND(24*MOD(I373-H373,1)-J373/60,10),"Проверить"))</x:f>
        <x:v>0</x:v>
      </x:c>
      <x:c r="L373" s="74" t="str">
        <x:f>IF(E373="","",IF(C373="","Нет дня",IF(E373="В","Выходной",IF(LEN(TRIM($B$30))=0,"Нет имени",IF(COUNTIFS($B$10:$B$33,$B$30)&gt;1,"Повтор имени",IF(OR(E373=$B$42,E373=$B$43,E373=$B$44,E373=$B$45,E373=$B$46),IF(INDEX($I$42:$I$46,MATCH(E373,$B$42:$B$46,0))="Готово","Готово","Проверьте смену"),IF(OR(IFERROR(SEARCH("-",E373),0)=0,IFERROR(SEARCH("-",E373,SEARCH("-",E373)+1),0)&gt;0),"Нет кода",IF(OR(H373&lt;0,I373&lt;0),"Неверное время",IF(H373=I373,"Начало равно концу",IF(NOT(ISNUMBER($D$7)),"Проверьте перерыв",IF(OR($D$7&lt;0,$D$7&lt;&gt;INT($D$7)),"Проверьте перерыв",IF($D$7&gt;=ROUND(MOD(I373-H373,1)*1440,8),"Перерыв не меньше смены","Готово"))))))))))))</x:f>
      </x:c>
      <x:c r="M373" s="3"/>
      <x:c r="N373" s="3"/>
      <x:c r="O373" s="3"/>
      <x:c r="P373" s="3"/>
      <x:c r="Q373" s="3"/>
      <x:c r="R373" s="3"/>
      <x:c r="S373" s="3"/>
      <x:c r="T373" s="3"/>
      <x:c r="U373" s="3"/>
      <x:c r="V373" s="3"/>
      <x:c r="W373" s="3"/>
      <x:c r="X373" s="3"/>
      <x:c r="Y373" s="3"/>
      <x:c r="Z373" s="3"/>
      <x:c r="AA373" s="3"/>
      <x:c r="AB373" s="3"/>
      <x:c r="AC373" s="3"/>
      <x:c r="AD373" s="3"/>
      <x:c r="AE373" s="3"/>
      <x:c r="AF373" s="3"/>
      <x:c r="AG373" s="3"/>
      <x:c r="AH373" s="3"/>
      <x:c r="AI373" s="3"/>
      <x:c r="AJ373" s="3"/>
      <x:c r="AK373" s="3"/>
    </x:row>
    <x:row r="374" ht="30" customHeight="1">
      <x:c r="A374" s="3"/>
      <x:c r="B374" s="69" t="str">
        <x:f>IF($B$30="","",$B$30)</x:f>
      </x:c>
      <x:c r="C374" s="70" t="n">
        <x:f>IF(L$8="","",L$8)</x:f>
        <x:v>46335</x:v>
      </x:c>
      <x:c r="D374" s="69" t="str">
        <x:f>IF(L30="","",L30)</x:f>
      </x:c>
      <x:c r="E374" s="69" t="str">
        <x:f>IFERROR(UPPER(CONCATENATE("",SUBSTITUTE(CONCATENATE("",SUBSTITUTE(CONCATENATE("",SUBSTITUTE(TRIM(CONCATENATE("",D374))," ","")),"–","-")),"—","-"))),CONCATENATE("",D374))</x:f>
      </x:c>
      <x:c r="F374" s="69" t="str">
        <x:f>IFERROR(LEFT(CONCATENATE("[",E374),SEARCH("-",E374)),"")</x:f>
      </x:c>
      <x:c r="G374" s="69" t="str">
        <x:f>IFERROR(MID(CONCATENATE(E374,"]"),SEARCH("-",E374)+1,32),"")</x:f>
      </x:c>
      <x:c r="H374" s="71" t="str">
        <x:f>IF(OR(E374="",E374="В"),"",IF(OR(E374=$B$42,E374=$B$43,E374=$B$44,E374=$B$45,E374=$B$46),INDEX($E$42:$E$46,MATCH(E374,$B$42:$B$46,0)),IFERROR(IF(ISNUMBER(SEARCH(":",F374)),IF(AND(OR((LEN(F374)-1)=4,(LEN(F374)-1)=5),MID(F374,1+(LEN(F374)-1)-2,1)=":",ISNUMBER(VALUE(MID(F374,2,1))),IF((LEN(F374)-1)=5,ISNUMBER(VALUE(MID(F374,3,1))),TRUE),ISNUMBER(VALUE(MID(F374,1+(LEN(F374)-1)-1,1))),ISNUMBER(VALUE(MID(F374,1+(LEN(F374)-1),1))),VALUE(MID(F374,2,(LEN(F374)-1)-3))&lt;24,VALUE(MID(F374,1+(LEN(F374)-1)-1,2))&lt;60),VALUE(MID(F374,2,(LEN(F374)-1)-3))/24+VALUE(MID(F374,1+(LEN(F374)-1)-1,2))/1440,-1),IF(AND((LEN(F374)-1)&gt;=1,(LEN(F374)-1)&lt;=2,ISNUMBER(VALUE(MID(F374,2,1))),IF((LEN(F374)-1)=2,ISNUMBER(VALUE(MID(F374,3,1))),TRUE),VALUE(MID(F374,2,(LEN(F374)-1)))&lt;24),VALUE(MID(F374,2,(LEN(F374)-1)))/24,-1)),-1)))</x:f>
      </x:c>
      <x:c r="I374" s="71" t="str">
        <x:f>IF(OR(E374="",E374="В"),"",IF(OR(E374=$B$42,E374=$B$43,E374=$B$44,E374=$B$45,E374=$B$46),INDEX($F$42:$F$46,MATCH(E374,$B$42:$B$46,0)),IFERROR(IF(ISNUMBER(SEARCH(":",G374)),IF(AND(OR((LEN(G374)-1)=4,(LEN(G374)-1)=5),MID(G374,0+(LEN(G374)-1)-2,1)=":",ISNUMBER(VALUE(MID(G374,1,1))),IF((LEN(G374)-1)=5,ISNUMBER(VALUE(MID(G374,2,1))),TRUE),ISNUMBER(VALUE(MID(G374,0+(LEN(G374)-1)-1,1))),ISNUMBER(VALUE(MID(G374,0+(LEN(G374)-1),1))),VALUE(MID(G374,1,(LEN(G374)-1)-3))&lt;24,VALUE(MID(G374,0+(LEN(G374)-1)-1,2))&lt;60),VALUE(MID(G374,1,(LEN(G374)-1)-3))/24+VALUE(MID(G374,0+(LEN(G374)-1)-1,2))/1440,-1),IF(AND((LEN(G374)-1)&gt;=1,(LEN(G374)-1)&lt;=2,ISNUMBER(VALUE(MID(G374,1,1))),IF((LEN(G374)-1)=2,ISNUMBER(VALUE(MID(G374,2,1))),TRUE),VALUE(MID(G374,1,(LEN(G374)-1)))&lt;24),VALUE(MID(G374,1,(LEN(G374)-1)))/24,-1)),-1)))</x:f>
      </x:c>
      <x:c r="J374" s="72" t="n">
        <x:f>IF(OR(E374="",E374="В"),0,IF(OR(E374=$B$42,E374=$B$43,E374=$B$44,E374=$B$45,E374=$B$46),INDEX($G$42:$G$46,MATCH(E374,$B$42:$B$46,0)),$D$7))</x:f>
        <x:v>0</x:v>
      </x:c>
      <x:c r="K374" s="73" t="n">
        <x:f>IF(OR(L374="",L374="Выходной"),0,IF(L374="Готово",ROUND(24*MOD(I374-H374,1)-J374/60,10),"Проверить"))</x:f>
        <x:v>0</x:v>
      </x:c>
      <x:c r="L374" s="74" t="str">
        <x:f>IF(E374="","",IF(C374="","Нет дня",IF(E374="В","Выходной",IF(LEN(TRIM($B$30))=0,"Нет имени",IF(COUNTIFS($B$10:$B$33,$B$30)&gt;1,"Повтор имени",IF(OR(E374=$B$42,E374=$B$43,E374=$B$44,E374=$B$45,E374=$B$46),IF(INDEX($I$42:$I$46,MATCH(E374,$B$42:$B$46,0))="Готово","Готово","Проверьте смену"),IF(OR(IFERROR(SEARCH("-",E374),0)=0,IFERROR(SEARCH("-",E374,SEARCH("-",E374)+1),0)&gt;0),"Нет кода",IF(OR(H374&lt;0,I374&lt;0),"Неверное время",IF(H374=I374,"Начало равно концу",IF(NOT(ISNUMBER($D$7)),"Проверьте перерыв",IF(OR($D$7&lt;0,$D$7&lt;&gt;INT($D$7)),"Проверьте перерыв",IF($D$7&gt;=ROUND(MOD(I374-H374,1)*1440,8),"Перерыв не меньше смены","Готово"))))))))))))</x:f>
      </x:c>
      <x:c r="M374" s="3"/>
      <x:c r="N374" s="3"/>
      <x:c r="O374" s="3"/>
      <x:c r="P374" s="3"/>
      <x:c r="Q374" s="3"/>
      <x:c r="R374" s="3"/>
      <x:c r="S374" s="3"/>
      <x:c r="T374" s="3"/>
      <x:c r="U374" s="3"/>
      <x:c r="V374" s="3"/>
      <x:c r="W374" s="3"/>
      <x:c r="X374" s="3"/>
      <x:c r="Y374" s="3"/>
      <x:c r="Z374" s="3"/>
      <x:c r="AA374" s="3"/>
      <x:c r="AB374" s="3"/>
      <x:c r="AC374" s="3"/>
      <x:c r="AD374" s="3"/>
      <x:c r="AE374" s="3"/>
      <x:c r="AF374" s="3"/>
      <x:c r="AG374" s="3"/>
      <x:c r="AH374" s="3"/>
      <x:c r="AI374" s="3"/>
      <x:c r="AJ374" s="3"/>
      <x:c r="AK374" s="3"/>
    </x:row>
    <x:row r="375" ht="30" customHeight="1">
      <x:c r="A375" s="3"/>
      <x:c r="B375" s="69" t="str">
        <x:f>IF($B$30="","",$B$30)</x:f>
      </x:c>
      <x:c r="C375" s="70" t="n">
        <x:f>IF(M$8="","",M$8)</x:f>
        <x:v>46336</x:v>
      </x:c>
      <x:c r="D375" s="69" t="str">
        <x:f>IF(M30="","",M30)</x:f>
      </x:c>
      <x:c r="E375" s="69" t="str">
        <x:f>IFERROR(UPPER(CONCATENATE("",SUBSTITUTE(CONCATENATE("",SUBSTITUTE(CONCATENATE("",SUBSTITUTE(TRIM(CONCATENATE("",D375))," ","")),"–","-")),"—","-"))),CONCATENATE("",D375))</x:f>
      </x:c>
      <x:c r="F375" s="69" t="str">
        <x:f>IFERROR(LEFT(CONCATENATE("[",E375),SEARCH("-",E375)),"")</x:f>
      </x:c>
      <x:c r="G375" s="69" t="str">
        <x:f>IFERROR(MID(CONCATENATE(E375,"]"),SEARCH("-",E375)+1,32),"")</x:f>
      </x:c>
      <x:c r="H375" s="71" t="str">
        <x:f>IF(OR(E375="",E375="В"),"",IF(OR(E375=$B$42,E375=$B$43,E375=$B$44,E375=$B$45,E375=$B$46),INDEX($E$42:$E$46,MATCH(E375,$B$42:$B$46,0)),IFERROR(IF(ISNUMBER(SEARCH(":",F375)),IF(AND(OR((LEN(F375)-1)=4,(LEN(F375)-1)=5),MID(F375,1+(LEN(F375)-1)-2,1)=":",ISNUMBER(VALUE(MID(F375,2,1))),IF((LEN(F375)-1)=5,ISNUMBER(VALUE(MID(F375,3,1))),TRUE),ISNUMBER(VALUE(MID(F375,1+(LEN(F375)-1)-1,1))),ISNUMBER(VALUE(MID(F375,1+(LEN(F375)-1),1))),VALUE(MID(F375,2,(LEN(F375)-1)-3))&lt;24,VALUE(MID(F375,1+(LEN(F375)-1)-1,2))&lt;60),VALUE(MID(F375,2,(LEN(F375)-1)-3))/24+VALUE(MID(F375,1+(LEN(F375)-1)-1,2))/1440,-1),IF(AND((LEN(F375)-1)&gt;=1,(LEN(F375)-1)&lt;=2,ISNUMBER(VALUE(MID(F375,2,1))),IF((LEN(F375)-1)=2,ISNUMBER(VALUE(MID(F375,3,1))),TRUE),VALUE(MID(F375,2,(LEN(F375)-1)))&lt;24),VALUE(MID(F375,2,(LEN(F375)-1)))/24,-1)),-1)))</x:f>
      </x:c>
      <x:c r="I375" s="71" t="str">
        <x:f>IF(OR(E375="",E375="В"),"",IF(OR(E375=$B$42,E375=$B$43,E375=$B$44,E375=$B$45,E375=$B$46),INDEX($F$42:$F$46,MATCH(E375,$B$42:$B$46,0)),IFERROR(IF(ISNUMBER(SEARCH(":",G375)),IF(AND(OR((LEN(G375)-1)=4,(LEN(G375)-1)=5),MID(G375,0+(LEN(G375)-1)-2,1)=":",ISNUMBER(VALUE(MID(G375,1,1))),IF((LEN(G375)-1)=5,ISNUMBER(VALUE(MID(G375,2,1))),TRUE),ISNUMBER(VALUE(MID(G375,0+(LEN(G375)-1)-1,1))),ISNUMBER(VALUE(MID(G375,0+(LEN(G375)-1),1))),VALUE(MID(G375,1,(LEN(G375)-1)-3))&lt;24,VALUE(MID(G375,0+(LEN(G375)-1)-1,2))&lt;60),VALUE(MID(G375,1,(LEN(G375)-1)-3))/24+VALUE(MID(G375,0+(LEN(G375)-1)-1,2))/1440,-1),IF(AND((LEN(G375)-1)&gt;=1,(LEN(G375)-1)&lt;=2,ISNUMBER(VALUE(MID(G375,1,1))),IF((LEN(G375)-1)=2,ISNUMBER(VALUE(MID(G375,2,1))),TRUE),VALUE(MID(G375,1,(LEN(G375)-1)))&lt;24),VALUE(MID(G375,1,(LEN(G375)-1)))/24,-1)),-1)))</x:f>
      </x:c>
      <x:c r="J375" s="72" t="n">
        <x:f>IF(OR(E375="",E375="В"),0,IF(OR(E375=$B$42,E375=$B$43,E375=$B$44,E375=$B$45,E375=$B$46),INDEX($G$42:$G$46,MATCH(E375,$B$42:$B$46,0)),$D$7))</x:f>
        <x:v>0</x:v>
      </x:c>
      <x:c r="K375" s="73" t="n">
        <x:f>IF(OR(L375="",L375="Выходной"),0,IF(L375="Готово",ROUND(24*MOD(I375-H375,1)-J375/60,10),"Проверить"))</x:f>
        <x:v>0</x:v>
      </x:c>
      <x:c r="L375" s="74" t="str">
        <x:f>IF(E375="","",IF(C375="","Нет дня",IF(E375="В","Выходной",IF(LEN(TRIM($B$30))=0,"Нет имени",IF(COUNTIFS($B$10:$B$33,$B$30)&gt;1,"Повтор имени",IF(OR(E375=$B$42,E375=$B$43,E375=$B$44,E375=$B$45,E375=$B$46),IF(INDEX($I$42:$I$46,MATCH(E375,$B$42:$B$46,0))="Готово","Готово","Проверьте смену"),IF(OR(IFERROR(SEARCH("-",E375),0)=0,IFERROR(SEARCH("-",E375,SEARCH("-",E375)+1),0)&gt;0),"Нет кода",IF(OR(H375&lt;0,I375&lt;0),"Неверное время",IF(H375=I375,"Начало равно концу",IF(NOT(ISNUMBER($D$7)),"Проверьте перерыв",IF(OR($D$7&lt;0,$D$7&lt;&gt;INT($D$7)),"Проверьте перерыв",IF($D$7&gt;=ROUND(MOD(I375-H375,1)*1440,8),"Перерыв не меньше смены","Готово"))))))))))))</x:f>
      </x:c>
      <x:c r="M375" s="3"/>
      <x:c r="N375" s="3"/>
      <x:c r="O375" s="3"/>
      <x:c r="P375" s="3"/>
      <x:c r="Q375" s="3"/>
      <x:c r="R375" s="3"/>
      <x:c r="S375" s="3"/>
      <x:c r="T375" s="3"/>
      <x:c r="U375" s="3"/>
      <x:c r="V375" s="3"/>
      <x:c r="W375" s="3"/>
      <x:c r="X375" s="3"/>
      <x:c r="Y375" s="3"/>
      <x:c r="Z375" s="3"/>
      <x:c r="AA375" s="3"/>
      <x:c r="AB375" s="3"/>
      <x:c r="AC375" s="3"/>
      <x:c r="AD375" s="3"/>
      <x:c r="AE375" s="3"/>
      <x:c r="AF375" s="3"/>
      <x:c r="AG375" s="3"/>
      <x:c r="AH375" s="3"/>
      <x:c r="AI375" s="3"/>
      <x:c r="AJ375" s="3"/>
      <x:c r="AK375" s="3"/>
    </x:row>
    <x:row r="376" ht="30" customHeight="1">
      <x:c r="A376" s="3"/>
      <x:c r="B376" s="69" t="str">
        <x:f>IF($B$30="","",$B$30)</x:f>
      </x:c>
      <x:c r="C376" s="70" t="n">
        <x:f>IF(N$8="","",N$8)</x:f>
        <x:v>46337</x:v>
      </x:c>
      <x:c r="D376" s="69" t="str">
        <x:f>IF(N30="","",N30)</x:f>
      </x:c>
      <x:c r="E376" s="69" t="str">
        <x:f>IFERROR(UPPER(CONCATENATE("",SUBSTITUTE(CONCATENATE("",SUBSTITUTE(CONCATENATE("",SUBSTITUTE(TRIM(CONCATENATE("",D376))," ","")),"–","-")),"—","-"))),CONCATENATE("",D376))</x:f>
      </x:c>
      <x:c r="F376" s="69" t="str">
        <x:f>IFERROR(LEFT(CONCATENATE("[",E376),SEARCH("-",E376)),"")</x:f>
      </x:c>
      <x:c r="G376" s="69" t="str">
        <x:f>IFERROR(MID(CONCATENATE(E376,"]"),SEARCH("-",E376)+1,32),"")</x:f>
      </x:c>
      <x:c r="H376" s="71" t="str">
        <x:f>IF(OR(E376="",E376="В"),"",IF(OR(E376=$B$42,E376=$B$43,E376=$B$44,E376=$B$45,E376=$B$46),INDEX($E$42:$E$46,MATCH(E376,$B$42:$B$46,0)),IFERROR(IF(ISNUMBER(SEARCH(":",F376)),IF(AND(OR((LEN(F376)-1)=4,(LEN(F376)-1)=5),MID(F376,1+(LEN(F376)-1)-2,1)=":",ISNUMBER(VALUE(MID(F376,2,1))),IF((LEN(F376)-1)=5,ISNUMBER(VALUE(MID(F376,3,1))),TRUE),ISNUMBER(VALUE(MID(F376,1+(LEN(F376)-1)-1,1))),ISNUMBER(VALUE(MID(F376,1+(LEN(F376)-1),1))),VALUE(MID(F376,2,(LEN(F376)-1)-3))&lt;24,VALUE(MID(F376,1+(LEN(F376)-1)-1,2))&lt;60),VALUE(MID(F376,2,(LEN(F376)-1)-3))/24+VALUE(MID(F376,1+(LEN(F376)-1)-1,2))/1440,-1),IF(AND((LEN(F376)-1)&gt;=1,(LEN(F376)-1)&lt;=2,ISNUMBER(VALUE(MID(F376,2,1))),IF((LEN(F376)-1)=2,ISNUMBER(VALUE(MID(F376,3,1))),TRUE),VALUE(MID(F376,2,(LEN(F376)-1)))&lt;24),VALUE(MID(F376,2,(LEN(F376)-1)))/24,-1)),-1)))</x:f>
      </x:c>
      <x:c r="I376" s="71" t="str">
        <x:f>IF(OR(E376="",E376="В"),"",IF(OR(E376=$B$42,E376=$B$43,E376=$B$44,E376=$B$45,E376=$B$46),INDEX($F$42:$F$46,MATCH(E376,$B$42:$B$46,0)),IFERROR(IF(ISNUMBER(SEARCH(":",G376)),IF(AND(OR((LEN(G376)-1)=4,(LEN(G376)-1)=5),MID(G376,0+(LEN(G376)-1)-2,1)=":",ISNUMBER(VALUE(MID(G376,1,1))),IF((LEN(G376)-1)=5,ISNUMBER(VALUE(MID(G376,2,1))),TRUE),ISNUMBER(VALUE(MID(G376,0+(LEN(G376)-1)-1,1))),ISNUMBER(VALUE(MID(G376,0+(LEN(G376)-1),1))),VALUE(MID(G376,1,(LEN(G376)-1)-3))&lt;24,VALUE(MID(G376,0+(LEN(G376)-1)-1,2))&lt;60),VALUE(MID(G376,1,(LEN(G376)-1)-3))/24+VALUE(MID(G376,0+(LEN(G376)-1)-1,2))/1440,-1),IF(AND((LEN(G376)-1)&gt;=1,(LEN(G376)-1)&lt;=2,ISNUMBER(VALUE(MID(G376,1,1))),IF((LEN(G376)-1)=2,ISNUMBER(VALUE(MID(G376,2,1))),TRUE),VALUE(MID(G376,1,(LEN(G376)-1)))&lt;24),VALUE(MID(G376,1,(LEN(G376)-1)))/24,-1)),-1)))</x:f>
      </x:c>
      <x:c r="J376" s="72" t="n">
        <x:f>IF(OR(E376="",E376="В"),0,IF(OR(E376=$B$42,E376=$B$43,E376=$B$44,E376=$B$45,E376=$B$46),INDEX($G$42:$G$46,MATCH(E376,$B$42:$B$46,0)),$D$7))</x:f>
        <x:v>0</x:v>
      </x:c>
      <x:c r="K376" s="73" t="n">
        <x:f>IF(OR(L376="",L376="Выходной"),0,IF(L376="Готово",ROUND(24*MOD(I376-H376,1)-J376/60,10),"Проверить"))</x:f>
        <x:v>0</x:v>
      </x:c>
      <x:c r="L376" s="74" t="str">
        <x:f>IF(E376="","",IF(C376="","Нет дня",IF(E376="В","Выходной",IF(LEN(TRIM($B$30))=0,"Нет имени",IF(COUNTIFS($B$10:$B$33,$B$30)&gt;1,"Повтор имени",IF(OR(E376=$B$42,E376=$B$43,E376=$B$44,E376=$B$45,E376=$B$46),IF(INDEX($I$42:$I$46,MATCH(E376,$B$42:$B$46,0))="Готово","Готово","Проверьте смену"),IF(OR(IFERROR(SEARCH("-",E376),0)=0,IFERROR(SEARCH("-",E376,SEARCH("-",E376)+1),0)&gt;0),"Нет кода",IF(OR(H376&lt;0,I376&lt;0),"Неверное время",IF(H376=I376,"Начало равно концу",IF(NOT(ISNUMBER($D$7)),"Проверьте перерыв",IF(OR($D$7&lt;0,$D$7&lt;&gt;INT($D$7)),"Проверьте перерыв",IF($D$7&gt;=ROUND(MOD(I376-H376,1)*1440,8),"Перерыв не меньше смены","Готово"))))))))))))</x:f>
      </x:c>
      <x:c r="M376" s="3"/>
      <x:c r="N376" s="3"/>
      <x:c r="O376" s="3"/>
      <x:c r="P376" s="3"/>
      <x:c r="Q376" s="3"/>
      <x:c r="R376" s="3"/>
      <x:c r="S376" s="3"/>
      <x:c r="T376" s="3"/>
      <x:c r="U376" s="3"/>
      <x:c r="V376" s="3"/>
      <x:c r="W376" s="3"/>
      <x:c r="X376" s="3"/>
      <x:c r="Y376" s="3"/>
      <x:c r="Z376" s="3"/>
      <x:c r="AA376" s="3"/>
      <x:c r="AB376" s="3"/>
      <x:c r="AC376" s="3"/>
      <x:c r="AD376" s="3"/>
      <x:c r="AE376" s="3"/>
      <x:c r="AF376" s="3"/>
      <x:c r="AG376" s="3"/>
      <x:c r="AH376" s="3"/>
      <x:c r="AI376" s="3"/>
      <x:c r="AJ376" s="3"/>
      <x:c r="AK376" s="3"/>
    </x:row>
    <x:row r="377" ht="30" customHeight="1">
      <x:c r="A377" s="3"/>
      <x:c r="B377" s="69" t="str">
        <x:f>IF($B$30="","",$B$30)</x:f>
      </x:c>
      <x:c r="C377" s="70" t="n">
        <x:f>IF(O$8="","",O$8)</x:f>
        <x:v>46338</x:v>
      </x:c>
      <x:c r="D377" s="69" t="str">
        <x:f>IF(O30="","",O30)</x:f>
      </x:c>
      <x:c r="E377" s="69" t="str">
        <x:f>IFERROR(UPPER(CONCATENATE("",SUBSTITUTE(CONCATENATE("",SUBSTITUTE(CONCATENATE("",SUBSTITUTE(TRIM(CONCATENATE("",D377))," ","")),"–","-")),"—","-"))),CONCATENATE("",D377))</x:f>
      </x:c>
      <x:c r="F377" s="69" t="str">
        <x:f>IFERROR(LEFT(CONCATENATE("[",E377),SEARCH("-",E377)),"")</x:f>
      </x:c>
      <x:c r="G377" s="69" t="str">
        <x:f>IFERROR(MID(CONCATENATE(E377,"]"),SEARCH("-",E377)+1,32),"")</x:f>
      </x:c>
      <x:c r="H377" s="71" t="str">
        <x:f>IF(OR(E377="",E377="В"),"",IF(OR(E377=$B$42,E377=$B$43,E377=$B$44,E377=$B$45,E377=$B$46),INDEX($E$42:$E$46,MATCH(E377,$B$42:$B$46,0)),IFERROR(IF(ISNUMBER(SEARCH(":",F377)),IF(AND(OR((LEN(F377)-1)=4,(LEN(F377)-1)=5),MID(F377,1+(LEN(F377)-1)-2,1)=":",ISNUMBER(VALUE(MID(F377,2,1))),IF((LEN(F377)-1)=5,ISNUMBER(VALUE(MID(F377,3,1))),TRUE),ISNUMBER(VALUE(MID(F377,1+(LEN(F377)-1)-1,1))),ISNUMBER(VALUE(MID(F377,1+(LEN(F377)-1),1))),VALUE(MID(F377,2,(LEN(F377)-1)-3))&lt;24,VALUE(MID(F377,1+(LEN(F377)-1)-1,2))&lt;60),VALUE(MID(F377,2,(LEN(F377)-1)-3))/24+VALUE(MID(F377,1+(LEN(F377)-1)-1,2))/1440,-1),IF(AND((LEN(F377)-1)&gt;=1,(LEN(F377)-1)&lt;=2,ISNUMBER(VALUE(MID(F377,2,1))),IF((LEN(F377)-1)=2,ISNUMBER(VALUE(MID(F377,3,1))),TRUE),VALUE(MID(F377,2,(LEN(F377)-1)))&lt;24),VALUE(MID(F377,2,(LEN(F377)-1)))/24,-1)),-1)))</x:f>
      </x:c>
      <x:c r="I377" s="71" t="str">
        <x:f>IF(OR(E377="",E377="В"),"",IF(OR(E377=$B$42,E377=$B$43,E377=$B$44,E377=$B$45,E377=$B$46),INDEX($F$42:$F$46,MATCH(E377,$B$42:$B$46,0)),IFERROR(IF(ISNUMBER(SEARCH(":",G377)),IF(AND(OR((LEN(G377)-1)=4,(LEN(G377)-1)=5),MID(G377,0+(LEN(G377)-1)-2,1)=":",ISNUMBER(VALUE(MID(G377,1,1))),IF((LEN(G377)-1)=5,ISNUMBER(VALUE(MID(G377,2,1))),TRUE),ISNUMBER(VALUE(MID(G377,0+(LEN(G377)-1)-1,1))),ISNUMBER(VALUE(MID(G377,0+(LEN(G377)-1),1))),VALUE(MID(G377,1,(LEN(G377)-1)-3))&lt;24,VALUE(MID(G377,0+(LEN(G377)-1)-1,2))&lt;60),VALUE(MID(G377,1,(LEN(G377)-1)-3))/24+VALUE(MID(G377,0+(LEN(G377)-1)-1,2))/1440,-1),IF(AND((LEN(G377)-1)&gt;=1,(LEN(G377)-1)&lt;=2,ISNUMBER(VALUE(MID(G377,1,1))),IF((LEN(G377)-1)=2,ISNUMBER(VALUE(MID(G377,2,1))),TRUE),VALUE(MID(G377,1,(LEN(G377)-1)))&lt;24),VALUE(MID(G377,1,(LEN(G377)-1)))/24,-1)),-1)))</x:f>
      </x:c>
      <x:c r="J377" s="72" t="n">
        <x:f>IF(OR(E377="",E377="В"),0,IF(OR(E377=$B$42,E377=$B$43,E377=$B$44,E377=$B$45,E377=$B$46),INDEX($G$42:$G$46,MATCH(E377,$B$42:$B$46,0)),$D$7))</x:f>
        <x:v>0</x:v>
      </x:c>
      <x:c r="K377" s="73" t="n">
        <x:f>IF(OR(L377="",L377="Выходной"),0,IF(L377="Готово",ROUND(24*MOD(I377-H377,1)-J377/60,10),"Проверить"))</x:f>
        <x:v>0</x:v>
      </x:c>
      <x:c r="L377" s="74" t="str">
        <x:f>IF(E377="","",IF(C377="","Нет дня",IF(E377="В","Выходной",IF(LEN(TRIM($B$30))=0,"Нет имени",IF(COUNTIFS($B$10:$B$33,$B$30)&gt;1,"Повтор имени",IF(OR(E377=$B$42,E377=$B$43,E377=$B$44,E377=$B$45,E377=$B$46),IF(INDEX($I$42:$I$46,MATCH(E377,$B$42:$B$46,0))="Готово","Готово","Проверьте смену"),IF(OR(IFERROR(SEARCH("-",E377),0)=0,IFERROR(SEARCH("-",E377,SEARCH("-",E377)+1),0)&gt;0),"Нет кода",IF(OR(H377&lt;0,I377&lt;0),"Неверное время",IF(H377=I377,"Начало равно концу",IF(NOT(ISNUMBER($D$7)),"Проверьте перерыв",IF(OR($D$7&lt;0,$D$7&lt;&gt;INT($D$7)),"Проверьте перерыв",IF($D$7&gt;=ROUND(MOD(I377-H377,1)*1440,8),"Перерыв не меньше смены","Готово"))))))))))))</x:f>
      </x:c>
      <x:c r="M377" s="3"/>
      <x:c r="N377" s="3"/>
      <x:c r="O377" s="3"/>
      <x:c r="P377" s="3"/>
      <x:c r="Q377" s="3"/>
      <x:c r="R377" s="3"/>
      <x:c r="S377" s="3"/>
      <x:c r="T377" s="3"/>
      <x:c r="U377" s="3"/>
      <x:c r="V377" s="3"/>
      <x:c r="W377" s="3"/>
      <x:c r="X377" s="3"/>
      <x:c r="Y377" s="3"/>
      <x:c r="Z377" s="3"/>
      <x:c r="AA377" s="3"/>
      <x:c r="AB377" s="3"/>
      <x:c r="AC377" s="3"/>
      <x:c r="AD377" s="3"/>
      <x:c r="AE377" s="3"/>
      <x:c r="AF377" s="3"/>
      <x:c r="AG377" s="3"/>
      <x:c r="AH377" s="3"/>
      <x:c r="AI377" s="3"/>
      <x:c r="AJ377" s="3"/>
      <x:c r="AK377" s="3"/>
    </x:row>
    <x:row r="378" ht="30" customHeight="1">
      <x:c r="A378" s="3"/>
      <x:c r="B378" s="69" t="str">
        <x:f>IF($B$30="","",$B$30)</x:f>
      </x:c>
      <x:c r="C378" s="70" t="n">
        <x:f>IF(P$8="","",P$8)</x:f>
        <x:v>46339</x:v>
      </x:c>
      <x:c r="D378" s="69" t="str">
        <x:f>IF(P30="","",P30)</x:f>
      </x:c>
      <x:c r="E378" s="69" t="str">
        <x:f>IFERROR(UPPER(CONCATENATE("",SUBSTITUTE(CONCATENATE("",SUBSTITUTE(CONCATENATE("",SUBSTITUTE(TRIM(CONCATENATE("",D378))," ","")),"–","-")),"—","-"))),CONCATENATE("",D378))</x:f>
      </x:c>
      <x:c r="F378" s="69" t="str">
        <x:f>IFERROR(LEFT(CONCATENATE("[",E378),SEARCH("-",E378)),"")</x:f>
      </x:c>
      <x:c r="G378" s="69" t="str">
        <x:f>IFERROR(MID(CONCATENATE(E378,"]"),SEARCH("-",E378)+1,32),"")</x:f>
      </x:c>
      <x:c r="H378" s="71" t="str">
        <x:f>IF(OR(E378="",E378="В"),"",IF(OR(E378=$B$42,E378=$B$43,E378=$B$44,E378=$B$45,E378=$B$46),INDEX($E$42:$E$46,MATCH(E378,$B$42:$B$46,0)),IFERROR(IF(ISNUMBER(SEARCH(":",F378)),IF(AND(OR((LEN(F378)-1)=4,(LEN(F378)-1)=5),MID(F378,1+(LEN(F378)-1)-2,1)=":",ISNUMBER(VALUE(MID(F378,2,1))),IF((LEN(F378)-1)=5,ISNUMBER(VALUE(MID(F378,3,1))),TRUE),ISNUMBER(VALUE(MID(F378,1+(LEN(F378)-1)-1,1))),ISNUMBER(VALUE(MID(F378,1+(LEN(F378)-1),1))),VALUE(MID(F378,2,(LEN(F378)-1)-3))&lt;24,VALUE(MID(F378,1+(LEN(F378)-1)-1,2))&lt;60),VALUE(MID(F378,2,(LEN(F378)-1)-3))/24+VALUE(MID(F378,1+(LEN(F378)-1)-1,2))/1440,-1),IF(AND((LEN(F378)-1)&gt;=1,(LEN(F378)-1)&lt;=2,ISNUMBER(VALUE(MID(F378,2,1))),IF((LEN(F378)-1)=2,ISNUMBER(VALUE(MID(F378,3,1))),TRUE),VALUE(MID(F378,2,(LEN(F378)-1)))&lt;24),VALUE(MID(F378,2,(LEN(F378)-1)))/24,-1)),-1)))</x:f>
      </x:c>
      <x:c r="I378" s="71" t="str">
        <x:f>IF(OR(E378="",E378="В"),"",IF(OR(E378=$B$42,E378=$B$43,E378=$B$44,E378=$B$45,E378=$B$46),INDEX($F$42:$F$46,MATCH(E378,$B$42:$B$46,0)),IFERROR(IF(ISNUMBER(SEARCH(":",G378)),IF(AND(OR((LEN(G378)-1)=4,(LEN(G378)-1)=5),MID(G378,0+(LEN(G378)-1)-2,1)=":",ISNUMBER(VALUE(MID(G378,1,1))),IF((LEN(G378)-1)=5,ISNUMBER(VALUE(MID(G378,2,1))),TRUE),ISNUMBER(VALUE(MID(G378,0+(LEN(G378)-1)-1,1))),ISNUMBER(VALUE(MID(G378,0+(LEN(G378)-1),1))),VALUE(MID(G378,1,(LEN(G378)-1)-3))&lt;24,VALUE(MID(G378,0+(LEN(G378)-1)-1,2))&lt;60),VALUE(MID(G378,1,(LEN(G378)-1)-3))/24+VALUE(MID(G378,0+(LEN(G378)-1)-1,2))/1440,-1),IF(AND((LEN(G378)-1)&gt;=1,(LEN(G378)-1)&lt;=2,ISNUMBER(VALUE(MID(G378,1,1))),IF((LEN(G378)-1)=2,ISNUMBER(VALUE(MID(G378,2,1))),TRUE),VALUE(MID(G378,1,(LEN(G378)-1)))&lt;24),VALUE(MID(G378,1,(LEN(G378)-1)))/24,-1)),-1)))</x:f>
      </x:c>
      <x:c r="J378" s="72" t="n">
        <x:f>IF(OR(E378="",E378="В"),0,IF(OR(E378=$B$42,E378=$B$43,E378=$B$44,E378=$B$45,E378=$B$46),INDEX($G$42:$G$46,MATCH(E378,$B$42:$B$46,0)),$D$7))</x:f>
        <x:v>0</x:v>
      </x:c>
      <x:c r="K378" s="73" t="n">
        <x:f>IF(OR(L378="",L378="Выходной"),0,IF(L378="Готово",ROUND(24*MOD(I378-H378,1)-J378/60,10),"Проверить"))</x:f>
        <x:v>0</x:v>
      </x:c>
      <x:c r="L378" s="74" t="str">
        <x:f>IF(E378="","",IF(C378="","Нет дня",IF(E378="В","Выходной",IF(LEN(TRIM($B$30))=0,"Нет имени",IF(COUNTIFS($B$10:$B$33,$B$30)&gt;1,"Повтор имени",IF(OR(E378=$B$42,E378=$B$43,E378=$B$44,E378=$B$45,E378=$B$46),IF(INDEX($I$42:$I$46,MATCH(E378,$B$42:$B$46,0))="Готово","Готово","Проверьте смену"),IF(OR(IFERROR(SEARCH("-",E378),0)=0,IFERROR(SEARCH("-",E378,SEARCH("-",E378)+1),0)&gt;0),"Нет кода",IF(OR(H378&lt;0,I378&lt;0),"Неверное время",IF(H378=I378,"Начало равно концу",IF(NOT(ISNUMBER($D$7)),"Проверьте перерыв",IF(OR($D$7&lt;0,$D$7&lt;&gt;INT($D$7)),"Проверьте перерыв",IF($D$7&gt;=ROUND(MOD(I378-H378,1)*1440,8),"Перерыв не меньше смены","Готово"))))))))))))</x:f>
      </x:c>
      <x:c r="M378" s="3"/>
      <x:c r="N378" s="3"/>
      <x:c r="O378" s="3"/>
      <x:c r="P378" s="3"/>
      <x:c r="Q378" s="3"/>
      <x:c r="R378" s="3"/>
      <x:c r="S378" s="3"/>
      <x:c r="T378" s="3"/>
      <x:c r="U378" s="3"/>
      <x:c r="V378" s="3"/>
      <x:c r="W378" s="3"/>
      <x:c r="X378" s="3"/>
      <x:c r="Y378" s="3"/>
      <x:c r="Z378" s="3"/>
      <x:c r="AA378" s="3"/>
      <x:c r="AB378" s="3"/>
      <x:c r="AC378" s="3"/>
      <x:c r="AD378" s="3"/>
      <x:c r="AE378" s="3"/>
      <x:c r="AF378" s="3"/>
      <x:c r="AG378" s="3"/>
      <x:c r="AH378" s="3"/>
      <x:c r="AI378" s="3"/>
      <x:c r="AJ378" s="3"/>
      <x:c r="AK378" s="3"/>
    </x:row>
    <x:row r="379" ht="30" customHeight="1">
      <x:c r="A379" s="3"/>
      <x:c r="B379" s="69" t="str">
        <x:f>IF($B$30="","",$B$30)</x:f>
      </x:c>
      <x:c r="C379" s="70" t="n">
        <x:f>IF(Q$8="","",Q$8)</x:f>
        <x:v>46340</x:v>
      </x:c>
      <x:c r="D379" s="69" t="str">
        <x:f>IF(Q30="","",Q30)</x:f>
      </x:c>
      <x:c r="E379" s="69" t="str">
        <x:f>IFERROR(UPPER(CONCATENATE("",SUBSTITUTE(CONCATENATE("",SUBSTITUTE(CONCATENATE("",SUBSTITUTE(TRIM(CONCATENATE("",D379))," ","")),"–","-")),"—","-"))),CONCATENATE("",D379))</x:f>
      </x:c>
      <x:c r="F379" s="69" t="str">
        <x:f>IFERROR(LEFT(CONCATENATE("[",E379),SEARCH("-",E379)),"")</x:f>
      </x:c>
      <x:c r="G379" s="69" t="str">
        <x:f>IFERROR(MID(CONCATENATE(E379,"]"),SEARCH("-",E379)+1,32),"")</x:f>
      </x:c>
      <x:c r="H379" s="71" t="str">
        <x:f>IF(OR(E379="",E379="В"),"",IF(OR(E379=$B$42,E379=$B$43,E379=$B$44,E379=$B$45,E379=$B$46),INDEX($E$42:$E$46,MATCH(E379,$B$42:$B$46,0)),IFERROR(IF(ISNUMBER(SEARCH(":",F379)),IF(AND(OR((LEN(F379)-1)=4,(LEN(F379)-1)=5),MID(F379,1+(LEN(F379)-1)-2,1)=":",ISNUMBER(VALUE(MID(F379,2,1))),IF((LEN(F379)-1)=5,ISNUMBER(VALUE(MID(F379,3,1))),TRUE),ISNUMBER(VALUE(MID(F379,1+(LEN(F379)-1)-1,1))),ISNUMBER(VALUE(MID(F379,1+(LEN(F379)-1),1))),VALUE(MID(F379,2,(LEN(F379)-1)-3))&lt;24,VALUE(MID(F379,1+(LEN(F379)-1)-1,2))&lt;60),VALUE(MID(F379,2,(LEN(F379)-1)-3))/24+VALUE(MID(F379,1+(LEN(F379)-1)-1,2))/1440,-1),IF(AND((LEN(F379)-1)&gt;=1,(LEN(F379)-1)&lt;=2,ISNUMBER(VALUE(MID(F379,2,1))),IF((LEN(F379)-1)=2,ISNUMBER(VALUE(MID(F379,3,1))),TRUE),VALUE(MID(F379,2,(LEN(F379)-1)))&lt;24),VALUE(MID(F379,2,(LEN(F379)-1)))/24,-1)),-1)))</x:f>
      </x:c>
      <x:c r="I379" s="71" t="str">
        <x:f>IF(OR(E379="",E379="В"),"",IF(OR(E379=$B$42,E379=$B$43,E379=$B$44,E379=$B$45,E379=$B$46),INDEX($F$42:$F$46,MATCH(E379,$B$42:$B$46,0)),IFERROR(IF(ISNUMBER(SEARCH(":",G379)),IF(AND(OR((LEN(G379)-1)=4,(LEN(G379)-1)=5),MID(G379,0+(LEN(G379)-1)-2,1)=":",ISNUMBER(VALUE(MID(G379,1,1))),IF((LEN(G379)-1)=5,ISNUMBER(VALUE(MID(G379,2,1))),TRUE),ISNUMBER(VALUE(MID(G379,0+(LEN(G379)-1)-1,1))),ISNUMBER(VALUE(MID(G379,0+(LEN(G379)-1),1))),VALUE(MID(G379,1,(LEN(G379)-1)-3))&lt;24,VALUE(MID(G379,0+(LEN(G379)-1)-1,2))&lt;60),VALUE(MID(G379,1,(LEN(G379)-1)-3))/24+VALUE(MID(G379,0+(LEN(G379)-1)-1,2))/1440,-1),IF(AND((LEN(G379)-1)&gt;=1,(LEN(G379)-1)&lt;=2,ISNUMBER(VALUE(MID(G379,1,1))),IF((LEN(G379)-1)=2,ISNUMBER(VALUE(MID(G379,2,1))),TRUE),VALUE(MID(G379,1,(LEN(G379)-1)))&lt;24),VALUE(MID(G379,1,(LEN(G379)-1)))/24,-1)),-1)))</x:f>
      </x:c>
      <x:c r="J379" s="72" t="n">
        <x:f>IF(OR(E379="",E379="В"),0,IF(OR(E379=$B$42,E379=$B$43,E379=$B$44,E379=$B$45,E379=$B$46),INDEX($G$42:$G$46,MATCH(E379,$B$42:$B$46,0)),$D$7))</x:f>
        <x:v>0</x:v>
      </x:c>
      <x:c r="K379" s="73" t="n">
        <x:f>IF(OR(L379="",L379="Выходной"),0,IF(L379="Готово",ROUND(24*MOD(I379-H379,1)-J379/60,10),"Проверить"))</x:f>
        <x:v>0</x:v>
      </x:c>
      <x:c r="L379" s="74" t="str">
        <x:f>IF(E379="","",IF(C379="","Нет дня",IF(E379="В","Выходной",IF(LEN(TRIM($B$30))=0,"Нет имени",IF(COUNTIFS($B$10:$B$33,$B$30)&gt;1,"Повтор имени",IF(OR(E379=$B$42,E379=$B$43,E379=$B$44,E379=$B$45,E379=$B$46),IF(INDEX($I$42:$I$46,MATCH(E379,$B$42:$B$46,0))="Готово","Готово","Проверьте смену"),IF(OR(IFERROR(SEARCH("-",E379),0)=0,IFERROR(SEARCH("-",E379,SEARCH("-",E379)+1),0)&gt;0),"Нет кода",IF(OR(H379&lt;0,I379&lt;0),"Неверное время",IF(H379=I379,"Начало равно концу",IF(NOT(ISNUMBER($D$7)),"Проверьте перерыв",IF(OR($D$7&lt;0,$D$7&lt;&gt;INT($D$7)),"Проверьте перерыв",IF($D$7&gt;=ROUND(MOD(I379-H379,1)*1440,8),"Перерыв не меньше смены","Готово"))))))))))))</x:f>
      </x:c>
      <x:c r="M379" s="3"/>
      <x:c r="N379" s="3"/>
      <x:c r="O379" s="3"/>
      <x:c r="P379" s="3"/>
      <x:c r="Q379" s="3"/>
      <x:c r="R379" s="3"/>
      <x:c r="S379" s="3"/>
      <x:c r="T379" s="3"/>
      <x:c r="U379" s="3"/>
      <x:c r="V379" s="3"/>
      <x:c r="W379" s="3"/>
      <x:c r="X379" s="3"/>
      <x:c r="Y379" s="3"/>
      <x:c r="Z379" s="3"/>
      <x:c r="AA379" s="3"/>
      <x:c r="AB379" s="3"/>
      <x:c r="AC379" s="3"/>
      <x:c r="AD379" s="3"/>
      <x:c r="AE379" s="3"/>
      <x:c r="AF379" s="3"/>
      <x:c r="AG379" s="3"/>
      <x:c r="AH379" s="3"/>
      <x:c r="AI379" s="3"/>
      <x:c r="AJ379" s="3"/>
      <x:c r="AK379" s="3"/>
    </x:row>
    <x:row r="380" ht="30" customHeight="1">
      <x:c r="A380" s="3"/>
      <x:c r="B380" s="69" t="str">
        <x:f>IF($B$30="","",$B$30)</x:f>
      </x:c>
      <x:c r="C380" s="70" t="n">
        <x:f>IF(R$8="","",R$8)</x:f>
        <x:v>46341</x:v>
      </x:c>
      <x:c r="D380" s="69" t="str">
        <x:f>IF(R30="","",R30)</x:f>
      </x:c>
      <x:c r="E380" s="69" t="str">
        <x:f>IFERROR(UPPER(CONCATENATE("",SUBSTITUTE(CONCATENATE("",SUBSTITUTE(CONCATENATE("",SUBSTITUTE(TRIM(CONCATENATE("",D380))," ","")),"–","-")),"—","-"))),CONCATENATE("",D380))</x:f>
      </x:c>
      <x:c r="F380" s="69" t="str">
        <x:f>IFERROR(LEFT(CONCATENATE("[",E380),SEARCH("-",E380)),"")</x:f>
      </x:c>
      <x:c r="G380" s="69" t="str">
        <x:f>IFERROR(MID(CONCATENATE(E380,"]"),SEARCH("-",E380)+1,32),"")</x:f>
      </x:c>
      <x:c r="H380" s="71" t="str">
        <x:f>IF(OR(E380="",E380="В"),"",IF(OR(E380=$B$42,E380=$B$43,E380=$B$44,E380=$B$45,E380=$B$46),INDEX($E$42:$E$46,MATCH(E380,$B$42:$B$46,0)),IFERROR(IF(ISNUMBER(SEARCH(":",F380)),IF(AND(OR((LEN(F380)-1)=4,(LEN(F380)-1)=5),MID(F380,1+(LEN(F380)-1)-2,1)=":",ISNUMBER(VALUE(MID(F380,2,1))),IF((LEN(F380)-1)=5,ISNUMBER(VALUE(MID(F380,3,1))),TRUE),ISNUMBER(VALUE(MID(F380,1+(LEN(F380)-1)-1,1))),ISNUMBER(VALUE(MID(F380,1+(LEN(F380)-1),1))),VALUE(MID(F380,2,(LEN(F380)-1)-3))&lt;24,VALUE(MID(F380,1+(LEN(F380)-1)-1,2))&lt;60),VALUE(MID(F380,2,(LEN(F380)-1)-3))/24+VALUE(MID(F380,1+(LEN(F380)-1)-1,2))/1440,-1),IF(AND((LEN(F380)-1)&gt;=1,(LEN(F380)-1)&lt;=2,ISNUMBER(VALUE(MID(F380,2,1))),IF((LEN(F380)-1)=2,ISNUMBER(VALUE(MID(F380,3,1))),TRUE),VALUE(MID(F380,2,(LEN(F380)-1)))&lt;24),VALUE(MID(F380,2,(LEN(F380)-1)))/24,-1)),-1)))</x:f>
      </x:c>
      <x:c r="I380" s="71" t="str">
        <x:f>IF(OR(E380="",E380="В"),"",IF(OR(E380=$B$42,E380=$B$43,E380=$B$44,E380=$B$45,E380=$B$46),INDEX($F$42:$F$46,MATCH(E380,$B$42:$B$46,0)),IFERROR(IF(ISNUMBER(SEARCH(":",G380)),IF(AND(OR((LEN(G380)-1)=4,(LEN(G380)-1)=5),MID(G380,0+(LEN(G380)-1)-2,1)=":",ISNUMBER(VALUE(MID(G380,1,1))),IF((LEN(G380)-1)=5,ISNUMBER(VALUE(MID(G380,2,1))),TRUE),ISNUMBER(VALUE(MID(G380,0+(LEN(G380)-1)-1,1))),ISNUMBER(VALUE(MID(G380,0+(LEN(G380)-1),1))),VALUE(MID(G380,1,(LEN(G380)-1)-3))&lt;24,VALUE(MID(G380,0+(LEN(G380)-1)-1,2))&lt;60),VALUE(MID(G380,1,(LEN(G380)-1)-3))/24+VALUE(MID(G380,0+(LEN(G380)-1)-1,2))/1440,-1),IF(AND((LEN(G380)-1)&gt;=1,(LEN(G380)-1)&lt;=2,ISNUMBER(VALUE(MID(G380,1,1))),IF((LEN(G380)-1)=2,ISNUMBER(VALUE(MID(G380,2,1))),TRUE),VALUE(MID(G380,1,(LEN(G380)-1)))&lt;24),VALUE(MID(G380,1,(LEN(G380)-1)))/24,-1)),-1)))</x:f>
      </x:c>
      <x:c r="J380" s="72" t="n">
        <x:f>IF(OR(E380="",E380="В"),0,IF(OR(E380=$B$42,E380=$B$43,E380=$B$44,E380=$B$45,E380=$B$46),INDEX($G$42:$G$46,MATCH(E380,$B$42:$B$46,0)),$D$7))</x:f>
        <x:v>0</x:v>
      </x:c>
      <x:c r="K380" s="73" t="n">
        <x:f>IF(OR(L380="",L380="Выходной"),0,IF(L380="Готово",ROUND(24*MOD(I380-H380,1)-J380/60,10),"Проверить"))</x:f>
        <x:v>0</x:v>
      </x:c>
      <x:c r="L380" s="74" t="str">
        <x:f>IF(E380="","",IF(C380="","Нет дня",IF(E380="В","Выходной",IF(LEN(TRIM($B$30))=0,"Нет имени",IF(COUNTIFS($B$10:$B$33,$B$30)&gt;1,"Повтор имени",IF(OR(E380=$B$42,E380=$B$43,E380=$B$44,E380=$B$45,E380=$B$46),IF(INDEX($I$42:$I$46,MATCH(E380,$B$42:$B$46,0))="Готово","Готово","Проверьте смену"),IF(OR(IFERROR(SEARCH("-",E380),0)=0,IFERROR(SEARCH("-",E380,SEARCH("-",E380)+1),0)&gt;0),"Нет кода",IF(OR(H380&lt;0,I380&lt;0),"Неверное время",IF(H380=I380,"Начало равно концу",IF(NOT(ISNUMBER($D$7)),"Проверьте перерыв",IF(OR($D$7&lt;0,$D$7&lt;&gt;INT($D$7)),"Проверьте перерыв",IF($D$7&gt;=ROUND(MOD(I380-H380,1)*1440,8),"Перерыв не меньше смены","Готово"))))))))))))</x:f>
      </x:c>
      <x:c r="M380" s="3"/>
      <x:c r="N380" s="3"/>
      <x:c r="O380" s="3"/>
      <x:c r="P380" s="3"/>
      <x:c r="Q380" s="3"/>
      <x:c r="R380" s="3"/>
      <x:c r="S380" s="3"/>
      <x:c r="T380" s="3"/>
      <x:c r="U380" s="3"/>
      <x:c r="V380" s="3"/>
      <x:c r="W380" s="3"/>
      <x:c r="X380" s="3"/>
      <x:c r="Y380" s="3"/>
      <x:c r="Z380" s="3"/>
      <x:c r="AA380" s="3"/>
      <x:c r="AB380" s="3"/>
      <x:c r="AC380" s="3"/>
      <x:c r="AD380" s="3"/>
      <x:c r="AE380" s="3"/>
      <x:c r="AF380" s="3"/>
      <x:c r="AG380" s="3"/>
      <x:c r="AH380" s="3"/>
      <x:c r="AI380" s="3"/>
      <x:c r="AJ380" s="3"/>
      <x:c r="AK380" s="3"/>
    </x:row>
    <x:row r="381" ht="30" customHeight="1">
      <x:c r="A381" s="3"/>
      <x:c r="B381" s="69" t="str">
        <x:f>IF($B$30="","",$B$30)</x:f>
      </x:c>
      <x:c r="C381" s="70" t="n">
        <x:f>IF(S$8="","",S$8)</x:f>
        <x:v>46342</x:v>
      </x:c>
      <x:c r="D381" s="69" t="str">
        <x:f>IF(S30="","",S30)</x:f>
      </x:c>
      <x:c r="E381" s="69" t="str">
        <x:f>IFERROR(UPPER(CONCATENATE("",SUBSTITUTE(CONCATENATE("",SUBSTITUTE(CONCATENATE("",SUBSTITUTE(TRIM(CONCATENATE("",D381))," ","")),"–","-")),"—","-"))),CONCATENATE("",D381))</x:f>
      </x:c>
      <x:c r="F381" s="69" t="str">
        <x:f>IFERROR(LEFT(CONCATENATE("[",E381),SEARCH("-",E381)),"")</x:f>
      </x:c>
      <x:c r="G381" s="69" t="str">
        <x:f>IFERROR(MID(CONCATENATE(E381,"]"),SEARCH("-",E381)+1,32),"")</x:f>
      </x:c>
      <x:c r="H381" s="71" t="str">
        <x:f>IF(OR(E381="",E381="В"),"",IF(OR(E381=$B$42,E381=$B$43,E381=$B$44,E381=$B$45,E381=$B$46),INDEX($E$42:$E$46,MATCH(E381,$B$42:$B$46,0)),IFERROR(IF(ISNUMBER(SEARCH(":",F381)),IF(AND(OR((LEN(F381)-1)=4,(LEN(F381)-1)=5),MID(F381,1+(LEN(F381)-1)-2,1)=":",ISNUMBER(VALUE(MID(F381,2,1))),IF((LEN(F381)-1)=5,ISNUMBER(VALUE(MID(F381,3,1))),TRUE),ISNUMBER(VALUE(MID(F381,1+(LEN(F381)-1)-1,1))),ISNUMBER(VALUE(MID(F381,1+(LEN(F381)-1),1))),VALUE(MID(F381,2,(LEN(F381)-1)-3))&lt;24,VALUE(MID(F381,1+(LEN(F381)-1)-1,2))&lt;60),VALUE(MID(F381,2,(LEN(F381)-1)-3))/24+VALUE(MID(F381,1+(LEN(F381)-1)-1,2))/1440,-1),IF(AND((LEN(F381)-1)&gt;=1,(LEN(F381)-1)&lt;=2,ISNUMBER(VALUE(MID(F381,2,1))),IF((LEN(F381)-1)=2,ISNUMBER(VALUE(MID(F381,3,1))),TRUE),VALUE(MID(F381,2,(LEN(F381)-1)))&lt;24),VALUE(MID(F381,2,(LEN(F381)-1)))/24,-1)),-1)))</x:f>
      </x:c>
      <x:c r="I381" s="71" t="str">
        <x:f>IF(OR(E381="",E381="В"),"",IF(OR(E381=$B$42,E381=$B$43,E381=$B$44,E381=$B$45,E381=$B$46),INDEX($F$42:$F$46,MATCH(E381,$B$42:$B$46,0)),IFERROR(IF(ISNUMBER(SEARCH(":",G381)),IF(AND(OR((LEN(G381)-1)=4,(LEN(G381)-1)=5),MID(G381,0+(LEN(G381)-1)-2,1)=":",ISNUMBER(VALUE(MID(G381,1,1))),IF((LEN(G381)-1)=5,ISNUMBER(VALUE(MID(G381,2,1))),TRUE),ISNUMBER(VALUE(MID(G381,0+(LEN(G381)-1)-1,1))),ISNUMBER(VALUE(MID(G381,0+(LEN(G381)-1),1))),VALUE(MID(G381,1,(LEN(G381)-1)-3))&lt;24,VALUE(MID(G381,0+(LEN(G381)-1)-1,2))&lt;60),VALUE(MID(G381,1,(LEN(G381)-1)-3))/24+VALUE(MID(G381,0+(LEN(G381)-1)-1,2))/1440,-1),IF(AND((LEN(G381)-1)&gt;=1,(LEN(G381)-1)&lt;=2,ISNUMBER(VALUE(MID(G381,1,1))),IF((LEN(G381)-1)=2,ISNUMBER(VALUE(MID(G381,2,1))),TRUE),VALUE(MID(G381,1,(LEN(G381)-1)))&lt;24),VALUE(MID(G381,1,(LEN(G381)-1)))/24,-1)),-1)))</x:f>
      </x:c>
      <x:c r="J381" s="72" t="n">
        <x:f>IF(OR(E381="",E381="В"),0,IF(OR(E381=$B$42,E381=$B$43,E381=$B$44,E381=$B$45,E381=$B$46),INDEX($G$42:$G$46,MATCH(E381,$B$42:$B$46,0)),$D$7))</x:f>
        <x:v>0</x:v>
      </x:c>
      <x:c r="K381" s="73" t="n">
        <x:f>IF(OR(L381="",L381="Выходной"),0,IF(L381="Готово",ROUND(24*MOD(I381-H381,1)-J381/60,10),"Проверить"))</x:f>
        <x:v>0</x:v>
      </x:c>
      <x:c r="L381" s="74" t="str">
        <x:f>IF(E381="","",IF(C381="","Нет дня",IF(E381="В","Выходной",IF(LEN(TRIM($B$30))=0,"Нет имени",IF(COUNTIFS($B$10:$B$33,$B$30)&gt;1,"Повтор имени",IF(OR(E381=$B$42,E381=$B$43,E381=$B$44,E381=$B$45,E381=$B$46),IF(INDEX($I$42:$I$46,MATCH(E381,$B$42:$B$46,0))="Готово","Готово","Проверьте смену"),IF(OR(IFERROR(SEARCH("-",E381),0)=0,IFERROR(SEARCH("-",E381,SEARCH("-",E381)+1),0)&gt;0),"Нет кода",IF(OR(H381&lt;0,I381&lt;0),"Неверное время",IF(H381=I381,"Начало равно концу",IF(NOT(ISNUMBER($D$7)),"Проверьте перерыв",IF(OR($D$7&lt;0,$D$7&lt;&gt;INT($D$7)),"Проверьте перерыв",IF($D$7&gt;=ROUND(MOD(I381-H381,1)*1440,8),"Перерыв не меньше смены","Готово"))))))))))))</x:f>
      </x:c>
      <x:c r="M381" s="3"/>
      <x:c r="N381" s="3"/>
      <x:c r="O381" s="3"/>
      <x:c r="P381" s="3"/>
      <x:c r="Q381" s="3"/>
      <x:c r="R381" s="3"/>
      <x:c r="S381" s="3"/>
      <x:c r="T381" s="3"/>
      <x:c r="U381" s="3"/>
      <x:c r="V381" s="3"/>
      <x:c r="W381" s="3"/>
      <x:c r="X381" s="3"/>
      <x:c r="Y381" s="3"/>
      <x:c r="Z381" s="3"/>
      <x:c r="AA381" s="3"/>
      <x:c r="AB381" s="3"/>
      <x:c r="AC381" s="3"/>
      <x:c r="AD381" s="3"/>
      <x:c r="AE381" s="3"/>
      <x:c r="AF381" s="3"/>
      <x:c r="AG381" s="3"/>
      <x:c r="AH381" s="3"/>
      <x:c r="AI381" s="3"/>
      <x:c r="AJ381" s="3"/>
      <x:c r="AK381" s="3"/>
    </x:row>
    <x:row r="382" ht="30" customHeight="1">
      <x:c r="A382" s="3"/>
      <x:c r="B382" s="69" t="str">
        <x:f>IF($B$30="","",$B$30)</x:f>
      </x:c>
      <x:c r="C382" s="70" t="n">
        <x:f>IF(T$8="","",T$8)</x:f>
        <x:v>46343</x:v>
      </x:c>
      <x:c r="D382" s="69" t="str">
        <x:f>IF(T30="","",T30)</x:f>
      </x:c>
      <x:c r="E382" s="69" t="str">
        <x:f>IFERROR(UPPER(CONCATENATE("",SUBSTITUTE(CONCATENATE("",SUBSTITUTE(CONCATENATE("",SUBSTITUTE(TRIM(CONCATENATE("",D382))," ","")),"–","-")),"—","-"))),CONCATENATE("",D382))</x:f>
      </x:c>
      <x:c r="F382" s="69" t="str">
        <x:f>IFERROR(LEFT(CONCATENATE("[",E382),SEARCH("-",E382)),"")</x:f>
      </x:c>
      <x:c r="G382" s="69" t="str">
        <x:f>IFERROR(MID(CONCATENATE(E382,"]"),SEARCH("-",E382)+1,32),"")</x:f>
      </x:c>
      <x:c r="H382" s="71" t="str">
        <x:f>IF(OR(E382="",E382="В"),"",IF(OR(E382=$B$42,E382=$B$43,E382=$B$44,E382=$B$45,E382=$B$46),INDEX($E$42:$E$46,MATCH(E382,$B$42:$B$46,0)),IFERROR(IF(ISNUMBER(SEARCH(":",F382)),IF(AND(OR((LEN(F382)-1)=4,(LEN(F382)-1)=5),MID(F382,1+(LEN(F382)-1)-2,1)=":",ISNUMBER(VALUE(MID(F382,2,1))),IF((LEN(F382)-1)=5,ISNUMBER(VALUE(MID(F382,3,1))),TRUE),ISNUMBER(VALUE(MID(F382,1+(LEN(F382)-1)-1,1))),ISNUMBER(VALUE(MID(F382,1+(LEN(F382)-1),1))),VALUE(MID(F382,2,(LEN(F382)-1)-3))&lt;24,VALUE(MID(F382,1+(LEN(F382)-1)-1,2))&lt;60),VALUE(MID(F382,2,(LEN(F382)-1)-3))/24+VALUE(MID(F382,1+(LEN(F382)-1)-1,2))/1440,-1),IF(AND((LEN(F382)-1)&gt;=1,(LEN(F382)-1)&lt;=2,ISNUMBER(VALUE(MID(F382,2,1))),IF((LEN(F382)-1)=2,ISNUMBER(VALUE(MID(F382,3,1))),TRUE),VALUE(MID(F382,2,(LEN(F382)-1)))&lt;24),VALUE(MID(F382,2,(LEN(F382)-1)))/24,-1)),-1)))</x:f>
      </x:c>
      <x:c r="I382" s="71" t="str">
        <x:f>IF(OR(E382="",E382="В"),"",IF(OR(E382=$B$42,E382=$B$43,E382=$B$44,E382=$B$45,E382=$B$46),INDEX($F$42:$F$46,MATCH(E382,$B$42:$B$46,0)),IFERROR(IF(ISNUMBER(SEARCH(":",G382)),IF(AND(OR((LEN(G382)-1)=4,(LEN(G382)-1)=5),MID(G382,0+(LEN(G382)-1)-2,1)=":",ISNUMBER(VALUE(MID(G382,1,1))),IF((LEN(G382)-1)=5,ISNUMBER(VALUE(MID(G382,2,1))),TRUE),ISNUMBER(VALUE(MID(G382,0+(LEN(G382)-1)-1,1))),ISNUMBER(VALUE(MID(G382,0+(LEN(G382)-1),1))),VALUE(MID(G382,1,(LEN(G382)-1)-3))&lt;24,VALUE(MID(G382,0+(LEN(G382)-1)-1,2))&lt;60),VALUE(MID(G382,1,(LEN(G382)-1)-3))/24+VALUE(MID(G382,0+(LEN(G382)-1)-1,2))/1440,-1),IF(AND((LEN(G382)-1)&gt;=1,(LEN(G382)-1)&lt;=2,ISNUMBER(VALUE(MID(G382,1,1))),IF((LEN(G382)-1)=2,ISNUMBER(VALUE(MID(G382,2,1))),TRUE),VALUE(MID(G382,1,(LEN(G382)-1)))&lt;24),VALUE(MID(G382,1,(LEN(G382)-1)))/24,-1)),-1)))</x:f>
      </x:c>
      <x:c r="J382" s="72" t="n">
        <x:f>IF(OR(E382="",E382="В"),0,IF(OR(E382=$B$42,E382=$B$43,E382=$B$44,E382=$B$45,E382=$B$46),INDEX($G$42:$G$46,MATCH(E382,$B$42:$B$46,0)),$D$7))</x:f>
        <x:v>0</x:v>
      </x:c>
      <x:c r="K382" s="73" t="n">
        <x:f>IF(OR(L382="",L382="Выходной"),0,IF(L382="Готово",ROUND(24*MOD(I382-H382,1)-J382/60,10),"Проверить"))</x:f>
        <x:v>0</x:v>
      </x:c>
      <x:c r="L382" s="74" t="str">
        <x:f>IF(E382="","",IF(C382="","Нет дня",IF(E382="В","Выходной",IF(LEN(TRIM($B$30))=0,"Нет имени",IF(COUNTIFS($B$10:$B$33,$B$30)&gt;1,"Повтор имени",IF(OR(E382=$B$42,E382=$B$43,E382=$B$44,E382=$B$45,E382=$B$46),IF(INDEX($I$42:$I$46,MATCH(E382,$B$42:$B$46,0))="Готово","Готово","Проверьте смену"),IF(OR(IFERROR(SEARCH("-",E382),0)=0,IFERROR(SEARCH("-",E382,SEARCH("-",E382)+1),0)&gt;0),"Нет кода",IF(OR(H382&lt;0,I382&lt;0),"Неверное время",IF(H382=I382,"Начало равно концу",IF(NOT(ISNUMBER($D$7)),"Проверьте перерыв",IF(OR($D$7&lt;0,$D$7&lt;&gt;INT($D$7)),"Проверьте перерыв",IF($D$7&gt;=ROUND(MOD(I382-H382,1)*1440,8),"Перерыв не меньше смены","Готово"))))))))))))</x:f>
      </x:c>
      <x:c r="M382" s="3"/>
      <x:c r="N382" s="3"/>
      <x:c r="O382" s="3"/>
      <x:c r="P382" s="3"/>
      <x:c r="Q382" s="3"/>
      <x:c r="R382" s="3"/>
      <x:c r="S382" s="3"/>
      <x:c r="T382" s="3"/>
      <x:c r="U382" s="3"/>
      <x:c r="V382" s="3"/>
      <x:c r="W382" s="3"/>
      <x:c r="X382" s="3"/>
      <x:c r="Y382" s="3"/>
      <x:c r="Z382" s="3"/>
      <x:c r="AA382" s="3"/>
      <x:c r="AB382" s="3"/>
      <x:c r="AC382" s="3"/>
      <x:c r="AD382" s="3"/>
      <x:c r="AE382" s="3"/>
      <x:c r="AF382" s="3"/>
      <x:c r="AG382" s="3"/>
      <x:c r="AH382" s="3"/>
      <x:c r="AI382" s="3"/>
      <x:c r="AJ382" s="3"/>
      <x:c r="AK382" s="3"/>
    </x:row>
    <x:row r="383" ht="30" customHeight="1">
      <x:c r="A383" s="3"/>
      <x:c r="B383" s="69" t="str">
        <x:f>IF($B$30="","",$B$30)</x:f>
      </x:c>
      <x:c r="C383" s="70" t="n">
        <x:f>IF(U$8="","",U$8)</x:f>
        <x:v>46344</x:v>
      </x:c>
      <x:c r="D383" s="69" t="str">
        <x:f>IF(U30="","",U30)</x:f>
      </x:c>
      <x:c r="E383" s="69" t="str">
        <x:f>IFERROR(UPPER(CONCATENATE("",SUBSTITUTE(CONCATENATE("",SUBSTITUTE(CONCATENATE("",SUBSTITUTE(TRIM(CONCATENATE("",D383))," ","")),"–","-")),"—","-"))),CONCATENATE("",D383))</x:f>
      </x:c>
      <x:c r="F383" s="69" t="str">
        <x:f>IFERROR(LEFT(CONCATENATE("[",E383),SEARCH("-",E383)),"")</x:f>
      </x:c>
      <x:c r="G383" s="69" t="str">
        <x:f>IFERROR(MID(CONCATENATE(E383,"]"),SEARCH("-",E383)+1,32),"")</x:f>
      </x:c>
      <x:c r="H383" s="71" t="str">
        <x:f>IF(OR(E383="",E383="В"),"",IF(OR(E383=$B$42,E383=$B$43,E383=$B$44,E383=$B$45,E383=$B$46),INDEX($E$42:$E$46,MATCH(E383,$B$42:$B$46,0)),IFERROR(IF(ISNUMBER(SEARCH(":",F383)),IF(AND(OR((LEN(F383)-1)=4,(LEN(F383)-1)=5),MID(F383,1+(LEN(F383)-1)-2,1)=":",ISNUMBER(VALUE(MID(F383,2,1))),IF((LEN(F383)-1)=5,ISNUMBER(VALUE(MID(F383,3,1))),TRUE),ISNUMBER(VALUE(MID(F383,1+(LEN(F383)-1)-1,1))),ISNUMBER(VALUE(MID(F383,1+(LEN(F383)-1),1))),VALUE(MID(F383,2,(LEN(F383)-1)-3))&lt;24,VALUE(MID(F383,1+(LEN(F383)-1)-1,2))&lt;60),VALUE(MID(F383,2,(LEN(F383)-1)-3))/24+VALUE(MID(F383,1+(LEN(F383)-1)-1,2))/1440,-1),IF(AND((LEN(F383)-1)&gt;=1,(LEN(F383)-1)&lt;=2,ISNUMBER(VALUE(MID(F383,2,1))),IF((LEN(F383)-1)=2,ISNUMBER(VALUE(MID(F383,3,1))),TRUE),VALUE(MID(F383,2,(LEN(F383)-1)))&lt;24),VALUE(MID(F383,2,(LEN(F383)-1)))/24,-1)),-1)))</x:f>
      </x:c>
      <x:c r="I383" s="71" t="str">
        <x:f>IF(OR(E383="",E383="В"),"",IF(OR(E383=$B$42,E383=$B$43,E383=$B$44,E383=$B$45,E383=$B$46),INDEX($F$42:$F$46,MATCH(E383,$B$42:$B$46,0)),IFERROR(IF(ISNUMBER(SEARCH(":",G383)),IF(AND(OR((LEN(G383)-1)=4,(LEN(G383)-1)=5),MID(G383,0+(LEN(G383)-1)-2,1)=":",ISNUMBER(VALUE(MID(G383,1,1))),IF((LEN(G383)-1)=5,ISNUMBER(VALUE(MID(G383,2,1))),TRUE),ISNUMBER(VALUE(MID(G383,0+(LEN(G383)-1)-1,1))),ISNUMBER(VALUE(MID(G383,0+(LEN(G383)-1),1))),VALUE(MID(G383,1,(LEN(G383)-1)-3))&lt;24,VALUE(MID(G383,0+(LEN(G383)-1)-1,2))&lt;60),VALUE(MID(G383,1,(LEN(G383)-1)-3))/24+VALUE(MID(G383,0+(LEN(G383)-1)-1,2))/1440,-1),IF(AND((LEN(G383)-1)&gt;=1,(LEN(G383)-1)&lt;=2,ISNUMBER(VALUE(MID(G383,1,1))),IF((LEN(G383)-1)=2,ISNUMBER(VALUE(MID(G383,2,1))),TRUE),VALUE(MID(G383,1,(LEN(G383)-1)))&lt;24),VALUE(MID(G383,1,(LEN(G383)-1)))/24,-1)),-1)))</x:f>
      </x:c>
      <x:c r="J383" s="72" t="n">
        <x:f>IF(OR(E383="",E383="В"),0,IF(OR(E383=$B$42,E383=$B$43,E383=$B$44,E383=$B$45,E383=$B$46),INDEX($G$42:$G$46,MATCH(E383,$B$42:$B$46,0)),$D$7))</x:f>
        <x:v>0</x:v>
      </x:c>
      <x:c r="K383" s="73" t="n">
        <x:f>IF(OR(L383="",L383="Выходной"),0,IF(L383="Готово",ROUND(24*MOD(I383-H383,1)-J383/60,10),"Проверить"))</x:f>
        <x:v>0</x:v>
      </x:c>
      <x:c r="L383" s="74" t="str">
        <x:f>IF(E383="","",IF(C383="","Нет дня",IF(E383="В","Выходной",IF(LEN(TRIM($B$30))=0,"Нет имени",IF(COUNTIFS($B$10:$B$33,$B$30)&gt;1,"Повтор имени",IF(OR(E383=$B$42,E383=$B$43,E383=$B$44,E383=$B$45,E383=$B$46),IF(INDEX($I$42:$I$46,MATCH(E383,$B$42:$B$46,0))="Готово","Готово","Проверьте смену"),IF(OR(IFERROR(SEARCH("-",E383),0)=0,IFERROR(SEARCH("-",E383,SEARCH("-",E383)+1),0)&gt;0),"Нет кода",IF(OR(H383&lt;0,I383&lt;0),"Неверное время",IF(H383=I383,"Начало равно концу",IF(NOT(ISNUMBER($D$7)),"Проверьте перерыв",IF(OR($D$7&lt;0,$D$7&lt;&gt;INT($D$7)),"Проверьте перерыв",IF($D$7&gt;=ROUND(MOD(I383-H383,1)*1440,8),"Перерыв не меньше смены","Готово"))))))))))))</x:f>
      </x:c>
      <x:c r="M383" s="3"/>
      <x:c r="N383" s="3"/>
      <x:c r="O383" s="3"/>
      <x:c r="P383" s="3"/>
      <x:c r="Q383" s="3"/>
      <x:c r="R383" s="3"/>
      <x:c r="S383" s="3"/>
      <x:c r="T383" s="3"/>
      <x:c r="U383" s="3"/>
      <x:c r="V383" s="3"/>
      <x:c r="W383" s="3"/>
      <x:c r="X383" s="3"/>
      <x:c r="Y383" s="3"/>
      <x:c r="Z383" s="3"/>
      <x:c r="AA383" s="3"/>
      <x:c r="AB383" s="3"/>
      <x:c r="AC383" s="3"/>
      <x:c r="AD383" s="3"/>
      <x:c r="AE383" s="3"/>
      <x:c r="AF383" s="3"/>
      <x:c r="AG383" s="3"/>
      <x:c r="AH383" s="3"/>
      <x:c r="AI383" s="3"/>
      <x:c r="AJ383" s="3"/>
      <x:c r="AK383" s="3"/>
    </x:row>
    <x:row r="384" ht="30" customHeight="1">
      <x:c r="A384" s="3"/>
      <x:c r="B384" s="69" t="str">
        <x:f>IF($B$30="","",$B$30)</x:f>
      </x:c>
      <x:c r="C384" s="70" t="n">
        <x:f>IF(V$8="","",V$8)</x:f>
        <x:v>46345</x:v>
      </x:c>
      <x:c r="D384" s="69" t="str">
        <x:f>IF(V30="","",V30)</x:f>
      </x:c>
      <x:c r="E384" s="69" t="str">
        <x:f>IFERROR(UPPER(CONCATENATE("",SUBSTITUTE(CONCATENATE("",SUBSTITUTE(CONCATENATE("",SUBSTITUTE(TRIM(CONCATENATE("",D384))," ","")),"–","-")),"—","-"))),CONCATENATE("",D384))</x:f>
      </x:c>
      <x:c r="F384" s="69" t="str">
        <x:f>IFERROR(LEFT(CONCATENATE("[",E384),SEARCH("-",E384)),"")</x:f>
      </x:c>
      <x:c r="G384" s="69" t="str">
        <x:f>IFERROR(MID(CONCATENATE(E384,"]"),SEARCH("-",E384)+1,32),"")</x:f>
      </x:c>
      <x:c r="H384" s="71" t="str">
        <x:f>IF(OR(E384="",E384="В"),"",IF(OR(E384=$B$42,E384=$B$43,E384=$B$44,E384=$B$45,E384=$B$46),INDEX($E$42:$E$46,MATCH(E384,$B$42:$B$46,0)),IFERROR(IF(ISNUMBER(SEARCH(":",F384)),IF(AND(OR((LEN(F384)-1)=4,(LEN(F384)-1)=5),MID(F384,1+(LEN(F384)-1)-2,1)=":",ISNUMBER(VALUE(MID(F384,2,1))),IF((LEN(F384)-1)=5,ISNUMBER(VALUE(MID(F384,3,1))),TRUE),ISNUMBER(VALUE(MID(F384,1+(LEN(F384)-1)-1,1))),ISNUMBER(VALUE(MID(F384,1+(LEN(F384)-1),1))),VALUE(MID(F384,2,(LEN(F384)-1)-3))&lt;24,VALUE(MID(F384,1+(LEN(F384)-1)-1,2))&lt;60),VALUE(MID(F384,2,(LEN(F384)-1)-3))/24+VALUE(MID(F384,1+(LEN(F384)-1)-1,2))/1440,-1),IF(AND((LEN(F384)-1)&gt;=1,(LEN(F384)-1)&lt;=2,ISNUMBER(VALUE(MID(F384,2,1))),IF((LEN(F384)-1)=2,ISNUMBER(VALUE(MID(F384,3,1))),TRUE),VALUE(MID(F384,2,(LEN(F384)-1)))&lt;24),VALUE(MID(F384,2,(LEN(F384)-1)))/24,-1)),-1)))</x:f>
      </x:c>
      <x:c r="I384" s="71" t="str">
        <x:f>IF(OR(E384="",E384="В"),"",IF(OR(E384=$B$42,E384=$B$43,E384=$B$44,E384=$B$45,E384=$B$46),INDEX($F$42:$F$46,MATCH(E384,$B$42:$B$46,0)),IFERROR(IF(ISNUMBER(SEARCH(":",G384)),IF(AND(OR((LEN(G384)-1)=4,(LEN(G384)-1)=5),MID(G384,0+(LEN(G384)-1)-2,1)=":",ISNUMBER(VALUE(MID(G384,1,1))),IF((LEN(G384)-1)=5,ISNUMBER(VALUE(MID(G384,2,1))),TRUE),ISNUMBER(VALUE(MID(G384,0+(LEN(G384)-1)-1,1))),ISNUMBER(VALUE(MID(G384,0+(LEN(G384)-1),1))),VALUE(MID(G384,1,(LEN(G384)-1)-3))&lt;24,VALUE(MID(G384,0+(LEN(G384)-1)-1,2))&lt;60),VALUE(MID(G384,1,(LEN(G384)-1)-3))/24+VALUE(MID(G384,0+(LEN(G384)-1)-1,2))/1440,-1),IF(AND((LEN(G384)-1)&gt;=1,(LEN(G384)-1)&lt;=2,ISNUMBER(VALUE(MID(G384,1,1))),IF((LEN(G384)-1)=2,ISNUMBER(VALUE(MID(G384,2,1))),TRUE),VALUE(MID(G384,1,(LEN(G384)-1)))&lt;24),VALUE(MID(G384,1,(LEN(G384)-1)))/24,-1)),-1)))</x:f>
      </x:c>
      <x:c r="J384" s="72" t="n">
        <x:f>IF(OR(E384="",E384="В"),0,IF(OR(E384=$B$42,E384=$B$43,E384=$B$44,E384=$B$45,E384=$B$46),INDEX($G$42:$G$46,MATCH(E384,$B$42:$B$46,0)),$D$7))</x:f>
        <x:v>0</x:v>
      </x:c>
      <x:c r="K384" s="73" t="n">
        <x:f>IF(OR(L384="",L384="Выходной"),0,IF(L384="Готово",ROUND(24*MOD(I384-H384,1)-J384/60,10),"Проверить"))</x:f>
        <x:v>0</x:v>
      </x:c>
      <x:c r="L384" s="74" t="str">
        <x:f>IF(E384="","",IF(C384="","Нет дня",IF(E384="В","Выходной",IF(LEN(TRIM($B$30))=0,"Нет имени",IF(COUNTIFS($B$10:$B$33,$B$30)&gt;1,"Повтор имени",IF(OR(E384=$B$42,E384=$B$43,E384=$B$44,E384=$B$45,E384=$B$46),IF(INDEX($I$42:$I$46,MATCH(E384,$B$42:$B$46,0))="Готово","Готово","Проверьте смену"),IF(OR(IFERROR(SEARCH("-",E384),0)=0,IFERROR(SEARCH("-",E384,SEARCH("-",E384)+1),0)&gt;0),"Нет кода",IF(OR(H384&lt;0,I384&lt;0),"Неверное время",IF(H384=I384,"Начало равно концу",IF(NOT(ISNUMBER($D$7)),"Проверьте перерыв",IF(OR($D$7&lt;0,$D$7&lt;&gt;INT($D$7)),"Проверьте перерыв",IF($D$7&gt;=ROUND(MOD(I384-H384,1)*1440,8),"Перерыв не меньше смены","Готово"))))))))))))</x:f>
      </x:c>
      <x:c r="M384" s="3"/>
      <x:c r="N384" s="3"/>
      <x:c r="O384" s="3"/>
      <x:c r="P384" s="3"/>
      <x:c r="Q384" s="3"/>
      <x:c r="R384" s="3"/>
      <x:c r="S384" s="3"/>
      <x:c r="T384" s="3"/>
      <x:c r="U384" s="3"/>
      <x:c r="V384" s="3"/>
      <x:c r="W384" s="3"/>
      <x:c r="X384" s="3"/>
      <x:c r="Y384" s="3"/>
      <x:c r="Z384" s="3"/>
      <x:c r="AA384" s="3"/>
      <x:c r="AB384" s="3"/>
      <x:c r="AC384" s="3"/>
      <x:c r="AD384" s="3"/>
      <x:c r="AE384" s="3"/>
      <x:c r="AF384" s="3"/>
      <x:c r="AG384" s="3"/>
      <x:c r="AH384" s="3"/>
      <x:c r="AI384" s="3"/>
      <x:c r="AJ384" s="3"/>
      <x:c r="AK384" s="3"/>
    </x:row>
    <x:row r="385" ht="30" customHeight="1">
      <x:c r="A385" s="3"/>
      <x:c r="B385" s="69" t="str">
        <x:f>IF($B$30="","",$B$30)</x:f>
      </x:c>
      <x:c r="C385" s="70" t="n">
        <x:f>IF(W$8="","",W$8)</x:f>
        <x:v>46346</x:v>
      </x:c>
      <x:c r="D385" s="69" t="str">
        <x:f>IF(W30="","",W30)</x:f>
      </x:c>
      <x:c r="E385" s="69" t="str">
        <x:f>IFERROR(UPPER(CONCATENATE("",SUBSTITUTE(CONCATENATE("",SUBSTITUTE(CONCATENATE("",SUBSTITUTE(TRIM(CONCATENATE("",D385))," ","")),"–","-")),"—","-"))),CONCATENATE("",D385))</x:f>
      </x:c>
      <x:c r="F385" s="69" t="str">
        <x:f>IFERROR(LEFT(CONCATENATE("[",E385),SEARCH("-",E385)),"")</x:f>
      </x:c>
      <x:c r="G385" s="69" t="str">
        <x:f>IFERROR(MID(CONCATENATE(E385,"]"),SEARCH("-",E385)+1,32),"")</x:f>
      </x:c>
      <x:c r="H385" s="71" t="str">
        <x:f>IF(OR(E385="",E385="В"),"",IF(OR(E385=$B$42,E385=$B$43,E385=$B$44,E385=$B$45,E385=$B$46),INDEX($E$42:$E$46,MATCH(E385,$B$42:$B$46,0)),IFERROR(IF(ISNUMBER(SEARCH(":",F385)),IF(AND(OR((LEN(F385)-1)=4,(LEN(F385)-1)=5),MID(F385,1+(LEN(F385)-1)-2,1)=":",ISNUMBER(VALUE(MID(F385,2,1))),IF((LEN(F385)-1)=5,ISNUMBER(VALUE(MID(F385,3,1))),TRUE),ISNUMBER(VALUE(MID(F385,1+(LEN(F385)-1)-1,1))),ISNUMBER(VALUE(MID(F385,1+(LEN(F385)-1),1))),VALUE(MID(F385,2,(LEN(F385)-1)-3))&lt;24,VALUE(MID(F385,1+(LEN(F385)-1)-1,2))&lt;60),VALUE(MID(F385,2,(LEN(F385)-1)-3))/24+VALUE(MID(F385,1+(LEN(F385)-1)-1,2))/1440,-1),IF(AND((LEN(F385)-1)&gt;=1,(LEN(F385)-1)&lt;=2,ISNUMBER(VALUE(MID(F385,2,1))),IF((LEN(F385)-1)=2,ISNUMBER(VALUE(MID(F385,3,1))),TRUE),VALUE(MID(F385,2,(LEN(F385)-1)))&lt;24),VALUE(MID(F385,2,(LEN(F385)-1)))/24,-1)),-1)))</x:f>
      </x:c>
      <x:c r="I385" s="71" t="str">
        <x:f>IF(OR(E385="",E385="В"),"",IF(OR(E385=$B$42,E385=$B$43,E385=$B$44,E385=$B$45,E385=$B$46),INDEX($F$42:$F$46,MATCH(E385,$B$42:$B$46,0)),IFERROR(IF(ISNUMBER(SEARCH(":",G385)),IF(AND(OR((LEN(G385)-1)=4,(LEN(G385)-1)=5),MID(G385,0+(LEN(G385)-1)-2,1)=":",ISNUMBER(VALUE(MID(G385,1,1))),IF((LEN(G385)-1)=5,ISNUMBER(VALUE(MID(G385,2,1))),TRUE),ISNUMBER(VALUE(MID(G385,0+(LEN(G385)-1)-1,1))),ISNUMBER(VALUE(MID(G385,0+(LEN(G385)-1),1))),VALUE(MID(G385,1,(LEN(G385)-1)-3))&lt;24,VALUE(MID(G385,0+(LEN(G385)-1)-1,2))&lt;60),VALUE(MID(G385,1,(LEN(G385)-1)-3))/24+VALUE(MID(G385,0+(LEN(G385)-1)-1,2))/1440,-1),IF(AND((LEN(G385)-1)&gt;=1,(LEN(G385)-1)&lt;=2,ISNUMBER(VALUE(MID(G385,1,1))),IF((LEN(G385)-1)=2,ISNUMBER(VALUE(MID(G385,2,1))),TRUE),VALUE(MID(G385,1,(LEN(G385)-1)))&lt;24),VALUE(MID(G385,1,(LEN(G385)-1)))/24,-1)),-1)))</x:f>
      </x:c>
      <x:c r="J385" s="72" t="n">
        <x:f>IF(OR(E385="",E385="В"),0,IF(OR(E385=$B$42,E385=$B$43,E385=$B$44,E385=$B$45,E385=$B$46),INDEX($G$42:$G$46,MATCH(E385,$B$42:$B$46,0)),$D$7))</x:f>
        <x:v>0</x:v>
      </x:c>
      <x:c r="K385" s="73" t="n">
        <x:f>IF(OR(L385="",L385="Выходной"),0,IF(L385="Готово",ROUND(24*MOD(I385-H385,1)-J385/60,10),"Проверить"))</x:f>
        <x:v>0</x:v>
      </x:c>
      <x:c r="L385" s="74" t="str">
        <x:f>IF(E385="","",IF(C385="","Нет дня",IF(E385="В","Выходной",IF(LEN(TRIM($B$30))=0,"Нет имени",IF(COUNTIFS($B$10:$B$33,$B$30)&gt;1,"Повтор имени",IF(OR(E385=$B$42,E385=$B$43,E385=$B$44,E385=$B$45,E385=$B$46),IF(INDEX($I$42:$I$46,MATCH(E385,$B$42:$B$46,0))="Готово","Готово","Проверьте смену"),IF(OR(IFERROR(SEARCH("-",E385),0)=0,IFERROR(SEARCH("-",E385,SEARCH("-",E385)+1),0)&gt;0),"Нет кода",IF(OR(H385&lt;0,I385&lt;0),"Неверное время",IF(H385=I385,"Начало равно концу",IF(NOT(ISNUMBER($D$7)),"Проверьте перерыв",IF(OR($D$7&lt;0,$D$7&lt;&gt;INT($D$7)),"Проверьте перерыв",IF($D$7&gt;=ROUND(MOD(I385-H385,1)*1440,8),"Перерыв не меньше смены","Готово"))))))))))))</x:f>
      </x:c>
      <x:c r="M385" s="3"/>
      <x:c r="N385" s="3"/>
      <x:c r="O385" s="3"/>
      <x:c r="P385" s="3"/>
      <x:c r="Q385" s="3"/>
      <x:c r="R385" s="3"/>
      <x:c r="S385" s="3"/>
      <x:c r="T385" s="3"/>
      <x:c r="U385" s="3"/>
      <x:c r="V385" s="3"/>
      <x:c r="W385" s="3"/>
      <x:c r="X385" s="3"/>
      <x:c r="Y385" s="3"/>
      <x:c r="Z385" s="3"/>
      <x:c r="AA385" s="3"/>
      <x:c r="AB385" s="3"/>
      <x:c r="AC385" s="3"/>
      <x:c r="AD385" s="3"/>
      <x:c r="AE385" s="3"/>
      <x:c r="AF385" s="3"/>
      <x:c r="AG385" s="3"/>
      <x:c r="AH385" s="3"/>
      <x:c r="AI385" s="3"/>
      <x:c r="AJ385" s="3"/>
      <x:c r="AK385" s="3"/>
    </x:row>
    <x:row r="386" ht="30" customHeight="1">
      <x:c r="A386" s="3"/>
      <x:c r="B386" s="69" t="str">
        <x:f>IF($B$30="","",$B$30)</x:f>
      </x:c>
      <x:c r="C386" s="70" t="n">
        <x:f>IF(X$8="","",X$8)</x:f>
        <x:v>46347</x:v>
      </x:c>
      <x:c r="D386" s="69" t="str">
        <x:f>IF(X30="","",X30)</x:f>
      </x:c>
      <x:c r="E386" s="69" t="str">
        <x:f>IFERROR(UPPER(CONCATENATE("",SUBSTITUTE(CONCATENATE("",SUBSTITUTE(CONCATENATE("",SUBSTITUTE(TRIM(CONCATENATE("",D386))," ","")),"–","-")),"—","-"))),CONCATENATE("",D386))</x:f>
      </x:c>
      <x:c r="F386" s="69" t="str">
        <x:f>IFERROR(LEFT(CONCATENATE("[",E386),SEARCH("-",E386)),"")</x:f>
      </x:c>
      <x:c r="G386" s="69" t="str">
        <x:f>IFERROR(MID(CONCATENATE(E386,"]"),SEARCH("-",E386)+1,32),"")</x:f>
      </x:c>
      <x:c r="H386" s="71" t="str">
        <x:f>IF(OR(E386="",E386="В"),"",IF(OR(E386=$B$42,E386=$B$43,E386=$B$44,E386=$B$45,E386=$B$46),INDEX($E$42:$E$46,MATCH(E386,$B$42:$B$46,0)),IFERROR(IF(ISNUMBER(SEARCH(":",F386)),IF(AND(OR((LEN(F386)-1)=4,(LEN(F386)-1)=5),MID(F386,1+(LEN(F386)-1)-2,1)=":",ISNUMBER(VALUE(MID(F386,2,1))),IF((LEN(F386)-1)=5,ISNUMBER(VALUE(MID(F386,3,1))),TRUE),ISNUMBER(VALUE(MID(F386,1+(LEN(F386)-1)-1,1))),ISNUMBER(VALUE(MID(F386,1+(LEN(F386)-1),1))),VALUE(MID(F386,2,(LEN(F386)-1)-3))&lt;24,VALUE(MID(F386,1+(LEN(F386)-1)-1,2))&lt;60),VALUE(MID(F386,2,(LEN(F386)-1)-3))/24+VALUE(MID(F386,1+(LEN(F386)-1)-1,2))/1440,-1),IF(AND((LEN(F386)-1)&gt;=1,(LEN(F386)-1)&lt;=2,ISNUMBER(VALUE(MID(F386,2,1))),IF((LEN(F386)-1)=2,ISNUMBER(VALUE(MID(F386,3,1))),TRUE),VALUE(MID(F386,2,(LEN(F386)-1)))&lt;24),VALUE(MID(F386,2,(LEN(F386)-1)))/24,-1)),-1)))</x:f>
      </x:c>
      <x:c r="I386" s="71" t="str">
        <x:f>IF(OR(E386="",E386="В"),"",IF(OR(E386=$B$42,E386=$B$43,E386=$B$44,E386=$B$45,E386=$B$46),INDEX($F$42:$F$46,MATCH(E386,$B$42:$B$46,0)),IFERROR(IF(ISNUMBER(SEARCH(":",G386)),IF(AND(OR((LEN(G386)-1)=4,(LEN(G386)-1)=5),MID(G386,0+(LEN(G386)-1)-2,1)=":",ISNUMBER(VALUE(MID(G386,1,1))),IF((LEN(G386)-1)=5,ISNUMBER(VALUE(MID(G386,2,1))),TRUE),ISNUMBER(VALUE(MID(G386,0+(LEN(G386)-1)-1,1))),ISNUMBER(VALUE(MID(G386,0+(LEN(G386)-1),1))),VALUE(MID(G386,1,(LEN(G386)-1)-3))&lt;24,VALUE(MID(G386,0+(LEN(G386)-1)-1,2))&lt;60),VALUE(MID(G386,1,(LEN(G386)-1)-3))/24+VALUE(MID(G386,0+(LEN(G386)-1)-1,2))/1440,-1),IF(AND((LEN(G386)-1)&gt;=1,(LEN(G386)-1)&lt;=2,ISNUMBER(VALUE(MID(G386,1,1))),IF((LEN(G386)-1)=2,ISNUMBER(VALUE(MID(G386,2,1))),TRUE),VALUE(MID(G386,1,(LEN(G386)-1)))&lt;24),VALUE(MID(G386,1,(LEN(G386)-1)))/24,-1)),-1)))</x:f>
      </x:c>
      <x:c r="J386" s="72" t="n">
        <x:f>IF(OR(E386="",E386="В"),0,IF(OR(E386=$B$42,E386=$B$43,E386=$B$44,E386=$B$45,E386=$B$46),INDEX($G$42:$G$46,MATCH(E386,$B$42:$B$46,0)),$D$7))</x:f>
        <x:v>0</x:v>
      </x:c>
      <x:c r="K386" s="73" t="n">
        <x:f>IF(OR(L386="",L386="Выходной"),0,IF(L386="Готово",ROUND(24*MOD(I386-H386,1)-J386/60,10),"Проверить"))</x:f>
        <x:v>0</x:v>
      </x:c>
      <x:c r="L386" s="74" t="str">
        <x:f>IF(E386="","",IF(C386="","Нет дня",IF(E386="В","Выходной",IF(LEN(TRIM($B$30))=0,"Нет имени",IF(COUNTIFS($B$10:$B$33,$B$30)&gt;1,"Повтор имени",IF(OR(E386=$B$42,E386=$B$43,E386=$B$44,E386=$B$45,E386=$B$46),IF(INDEX($I$42:$I$46,MATCH(E386,$B$42:$B$46,0))="Готово","Готово","Проверьте смену"),IF(OR(IFERROR(SEARCH("-",E386),0)=0,IFERROR(SEARCH("-",E386,SEARCH("-",E386)+1),0)&gt;0),"Нет кода",IF(OR(H386&lt;0,I386&lt;0),"Неверное время",IF(H386=I386,"Начало равно концу",IF(NOT(ISNUMBER($D$7)),"Проверьте перерыв",IF(OR($D$7&lt;0,$D$7&lt;&gt;INT($D$7)),"Проверьте перерыв",IF($D$7&gt;=ROUND(MOD(I386-H386,1)*1440,8),"Перерыв не меньше смены","Готово"))))))))))))</x:f>
      </x:c>
      <x:c r="M386" s="3"/>
      <x:c r="N386" s="3"/>
      <x:c r="O386" s="3"/>
      <x:c r="P386" s="3"/>
      <x:c r="Q386" s="3"/>
      <x:c r="R386" s="3"/>
      <x:c r="S386" s="3"/>
      <x:c r="T386" s="3"/>
      <x:c r="U386" s="3"/>
      <x:c r="V386" s="3"/>
      <x:c r="W386" s="3"/>
      <x:c r="X386" s="3"/>
      <x:c r="Y386" s="3"/>
      <x:c r="Z386" s="3"/>
      <x:c r="AA386" s="3"/>
      <x:c r="AB386" s="3"/>
      <x:c r="AC386" s="3"/>
      <x:c r="AD386" s="3"/>
      <x:c r="AE386" s="3"/>
      <x:c r="AF386" s="3"/>
      <x:c r="AG386" s="3"/>
      <x:c r="AH386" s="3"/>
      <x:c r="AI386" s="3"/>
      <x:c r="AJ386" s="3"/>
      <x:c r="AK386" s="3"/>
    </x:row>
    <x:row r="387" ht="30" customHeight="1">
      <x:c r="A387" s="3"/>
      <x:c r="B387" s="69" t="str">
        <x:f>IF($B$30="","",$B$30)</x:f>
      </x:c>
      <x:c r="C387" s="70" t="n">
        <x:f>IF(Y$8="","",Y$8)</x:f>
        <x:v>46348</x:v>
      </x:c>
      <x:c r="D387" s="69" t="str">
        <x:f>IF(Y30="","",Y30)</x:f>
      </x:c>
      <x:c r="E387" s="69" t="str">
        <x:f>IFERROR(UPPER(CONCATENATE("",SUBSTITUTE(CONCATENATE("",SUBSTITUTE(CONCATENATE("",SUBSTITUTE(TRIM(CONCATENATE("",D387))," ","")),"–","-")),"—","-"))),CONCATENATE("",D387))</x:f>
      </x:c>
      <x:c r="F387" s="69" t="str">
        <x:f>IFERROR(LEFT(CONCATENATE("[",E387),SEARCH("-",E387)),"")</x:f>
      </x:c>
      <x:c r="G387" s="69" t="str">
        <x:f>IFERROR(MID(CONCATENATE(E387,"]"),SEARCH("-",E387)+1,32),"")</x:f>
      </x:c>
      <x:c r="H387" s="71" t="str">
        <x:f>IF(OR(E387="",E387="В"),"",IF(OR(E387=$B$42,E387=$B$43,E387=$B$44,E387=$B$45,E387=$B$46),INDEX($E$42:$E$46,MATCH(E387,$B$42:$B$46,0)),IFERROR(IF(ISNUMBER(SEARCH(":",F387)),IF(AND(OR((LEN(F387)-1)=4,(LEN(F387)-1)=5),MID(F387,1+(LEN(F387)-1)-2,1)=":",ISNUMBER(VALUE(MID(F387,2,1))),IF((LEN(F387)-1)=5,ISNUMBER(VALUE(MID(F387,3,1))),TRUE),ISNUMBER(VALUE(MID(F387,1+(LEN(F387)-1)-1,1))),ISNUMBER(VALUE(MID(F387,1+(LEN(F387)-1),1))),VALUE(MID(F387,2,(LEN(F387)-1)-3))&lt;24,VALUE(MID(F387,1+(LEN(F387)-1)-1,2))&lt;60),VALUE(MID(F387,2,(LEN(F387)-1)-3))/24+VALUE(MID(F387,1+(LEN(F387)-1)-1,2))/1440,-1),IF(AND((LEN(F387)-1)&gt;=1,(LEN(F387)-1)&lt;=2,ISNUMBER(VALUE(MID(F387,2,1))),IF((LEN(F387)-1)=2,ISNUMBER(VALUE(MID(F387,3,1))),TRUE),VALUE(MID(F387,2,(LEN(F387)-1)))&lt;24),VALUE(MID(F387,2,(LEN(F387)-1)))/24,-1)),-1)))</x:f>
      </x:c>
      <x:c r="I387" s="71" t="str">
        <x:f>IF(OR(E387="",E387="В"),"",IF(OR(E387=$B$42,E387=$B$43,E387=$B$44,E387=$B$45,E387=$B$46),INDEX($F$42:$F$46,MATCH(E387,$B$42:$B$46,0)),IFERROR(IF(ISNUMBER(SEARCH(":",G387)),IF(AND(OR((LEN(G387)-1)=4,(LEN(G387)-1)=5),MID(G387,0+(LEN(G387)-1)-2,1)=":",ISNUMBER(VALUE(MID(G387,1,1))),IF((LEN(G387)-1)=5,ISNUMBER(VALUE(MID(G387,2,1))),TRUE),ISNUMBER(VALUE(MID(G387,0+(LEN(G387)-1)-1,1))),ISNUMBER(VALUE(MID(G387,0+(LEN(G387)-1),1))),VALUE(MID(G387,1,(LEN(G387)-1)-3))&lt;24,VALUE(MID(G387,0+(LEN(G387)-1)-1,2))&lt;60),VALUE(MID(G387,1,(LEN(G387)-1)-3))/24+VALUE(MID(G387,0+(LEN(G387)-1)-1,2))/1440,-1),IF(AND((LEN(G387)-1)&gt;=1,(LEN(G387)-1)&lt;=2,ISNUMBER(VALUE(MID(G387,1,1))),IF((LEN(G387)-1)=2,ISNUMBER(VALUE(MID(G387,2,1))),TRUE),VALUE(MID(G387,1,(LEN(G387)-1)))&lt;24),VALUE(MID(G387,1,(LEN(G387)-1)))/24,-1)),-1)))</x:f>
      </x:c>
      <x:c r="J387" s="72" t="n">
        <x:f>IF(OR(E387="",E387="В"),0,IF(OR(E387=$B$42,E387=$B$43,E387=$B$44,E387=$B$45,E387=$B$46),INDEX($G$42:$G$46,MATCH(E387,$B$42:$B$46,0)),$D$7))</x:f>
        <x:v>0</x:v>
      </x:c>
      <x:c r="K387" s="73" t="n">
        <x:f>IF(OR(L387="",L387="Выходной"),0,IF(L387="Готово",ROUND(24*MOD(I387-H387,1)-J387/60,10),"Проверить"))</x:f>
        <x:v>0</x:v>
      </x:c>
      <x:c r="L387" s="74" t="str">
        <x:f>IF(E387="","",IF(C387="","Нет дня",IF(E387="В","Выходной",IF(LEN(TRIM($B$30))=0,"Нет имени",IF(COUNTIFS($B$10:$B$33,$B$30)&gt;1,"Повтор имени",IF(OR(E387=$B$42,E387=$B$43,E387=$B$44,E387=$B$45,E387=$B$46),IF(INDEX($I$42:$I$46,MATCH(E387,$B$42:$B$46,0))="Готово","Готово","Проверьте смену"),IF(OR(IFERROR(SEARCH("-",E387),0)=0,IFERROR(SEARCH("-",E387,SEARCH("-",E387)+1),0)&gt;0),"Нет кода",IF(OR(H387&lt;0,I387&lt;0),"Неверное время",IF(H387=I387,"Начало равно концу",IF(NOT(ISNUMBER($D$7)),"Проверьте перерыв",IF(OR($D$7&lt;0,$D$7&lt;&gt;INT($D$7)),"Проверьте перерыв",IF($D$7&gt;=ROUND(MOD(I387-H387,1)*1440,8),"Перерыв не меньше смены","Готово"))))))))))))</x:f>
      </x:c>
      <x:c r="M387" s="3"/>
      <x:c r="N387" s="3"/>
      <x:c r="O387" s="3"/>
      <x:c r="P387" s="3"/>
      <x:c r="Q387" s="3"/>
      <x:c r="R387" s="3"/>
      <x:c r="S387" s="3"/>
      <x:c r="T387" s="3"/>
      <x:c r="U387" s="3"/>
      <x:c r="V387" s="3"/>
      <x:c r="W387" s="3"/>
      <x:c r="X387" s="3"/>
      <x:c r="Y387" s="3"/>
      <x:c r="Z387" s="3"/>
      <x:c r="AA387" s="3"/>
      <x:c r="AB387" s="3"/>
      <x:c r="AC387" s="3"/>
      <x:c r="AD387" s="3"/>
      <x:c r="AE387" s="3"/>
      <x:c r="AF387" s="3"/>
      <x:c r="AG387" s="3"/>
      <x:c r="AH387" s="3"/>
      <x:c r="AI387" s="3"/>
      <x:c r="AJ387" s="3"/>
      <x:c r="AK387" s="3"/>
    </x:row>
    <x:row r="388" ht="30" customHeight="1">
      <x:c r="A388" s="3"/>
      <x:c r="B388" s="69" t="str">
        <x:f>IF($B$30="","",$B$30)</x:f>
      </x:c>
      <x:c r="C388" s="70" t="n">
        <x:f>IF(Z$8="","",Z$8)</x:f>
        <x:v>46349</x:v>
      </x:c>
      <x:c r="D388" s="69" t="str">
        <x:f>IF(Z30="","",Z30)</x:f>
      </x:c>
      <x:c r="E388" s="69" t="str">
        <x:f>IFERROR(UPPER(CONCATENATE("",SUBSTITUTE(CONCATENATE("",SUBSTITUTE(CONCATENATE("",SUBSTITUTE(TRIM(CONCATENATE("",D388))," ","")),"–","-")),"—","-"))),CONCATENATE("",D388))</x:f>
      </x:c>
      <x:c r="F388" s="69" t="str">
        <x:f>IFERROR(LEFT(CONCATENATE("[",E388),SEARCH("-",E388)),"")</x:f>
      </x:c>
      <x:c r="G388" s="69" t="str">
        <x:f>IFERROR(MID(CONCATENATE(E388,"]"),SEARCH("-",E388)+1,32),"")</x:f>
      </x:c>
      <x:c r="H388" s="71" t="str">
        <x:f>IF(OR(E388="",E388="В"),"",IF(OR(E388=$B$42,E388=$B$43,E388=$B$44,E388=$B$45,E388=$B$46),INDEX($E$42:$E$46,MATCH(E388,$B$42:$B$46,0)),IFERROR(IF(ISNUMBER(SEARCH(":",F388)),IF(AND(OR((LEN(F388)-1)=4,(LEN(F388)-1)=5),MID(F388,1+(LEN(F388)-1)-2,1)=":",ISNUMBER(VALUE(MID(F388,2,1))),IF((LEN(F388)-1)=5,ISNUMBER(VALUE(MID(F388,3,1))),TRUE),ISNUMBER(VALUE(MID(F388,1+(LEN(F388)-1)-1,1))),ISNUMBER(VALUE(MID(F388,1+(LEN(F388)-1),1))),VALUE(MID(F388,2,(LEN(F388)-1)-3))&lt;24,VALUE(MID(F388,1+(LEN(F388)-1)-1,2))&lt;60),VALUE(MID(F388,2,(LEN(F388)-1)-3))/24+VALUE(MID(F388,1+(LEN(F388)-1)-1,2))/1440,-1),IF(AND((LEN(F388)-1)&gt;=1,(LEN(F388)-1)&lt;=2,ISNUMBER(VALUE(MID(F388,2,1))),IF((LEN(F388)-1)=2,ISNUMBER(VALUE(MID(F388,3,1))),TRUE),VALUE(MID(F388,2,(LEN(F388)-1)))&lt;24),VALUE(MID(F388,2,(LEN(F388)-1)))/24,-1)),-1)))</x:f>
      </x:c>
      <x:c r="I388" s="71" t="str">
        <x:f>IF(OR(E388="",E388="В"),"",IF(OR(E388=$B$42,E388=$B$43,E388=$B$44,E388=$B$45,E388=$B$46),INDEX($F$42:$F$46,MATCH(E388,$B$42:$B$46,0)),IFERROR(IF(ISNUMBER(SEARCH(":",G388)),IF(AND(OR((LEN(G388)-1)=4,(LEN(G388)-1)=5),MID(G388,0+(LEN(G388)-1)-2,1)=":",ISNUMBER(VALUE(MID(G388,1,1))),IF((LEN(G388)-1)=5,ISNUMBER(VALUE(MID(G388,2,1))),TRUE),ISNUMBER(VALUE(MID(G388,0+(LEN(G388)-1)-1,1))),ISNUMBER(VALUE(MID(G388,0+(LEN(G388)-1),1))),VALUE(MID(G388,1,(LEN(G388)-1)-3))&lt;24,VALUE(MID(G388,0+(LEN(G388)-1)-1,2))&lt;60),VALUE(MID(G388,1,(LEN(G388)-1)-3))/24+VALUE(MID(G388,0+(LEN(G388)-1)-1,2))/1440,-1),IF(AND((LEN(G388)-1)&gt;=1,(LEN(G388)-1)&lt;=2,ISNUMBER(VALUE(MID(G388,1,1))),IF((LEN(G388)-1)=2,ISNUMBER(VALUE(MID(G388,2,1))),TRUE),VALUE(MID(G388,1,(LEN(G388)-1)))&lt;24),VALUE(MID(G388,1,(LEN(G388)-1)))/24,-1)),-1)))</x:f>
      </x:c>
      <x:c r="J388" s="72" t="n">
        <x:f>IF(OR(E388="",E388="В"),0,IF(OR(E388=$B$42,E388=$B$43,E388=$B$44,E388=$B$45,E388=$B$46),INDEX($G$42:$G$46,MATCH(E388,$B$42:$B$46,0)),$D$7))</x:f>
        <x:v>0</x:v>
      </x:c>
      <x:c r="K388" s="73" t="n">
        <x:f>IF(OR(L388="",L388="Выходной"),0,IF(L388="Готово",ROUND(24*MOD(I388-H388,1)-J388/60,10),"Проверить"))</x:f>
        <x:v>0</x:v>
      </x:c>
      <x:c r="L388" s="74" t="str">
        <x:f>IF(E388="","",IF(C388="","Нет дня",IF(E388="В","Выходной",IF(LEN(TRIM($B$30))=0,"Нет имени",IF(COUNTIFS($B$10:$B$33,$B$30)&gt;1,"Повтор имени",IF(OR(E388=$B$42,E388=$B$43,E388=$B$44,E388=$B$45,E388=$B$46),IF(INDEX($I$42:$I$46,MATCH(E388,$B$42:$B$46,0))="Готово","Готово","Проверьте смену"),IF(OR(IFERROR(SEARCH("-",E388),0)=0,IFERROR(SEARCH("-",E388,SEARCH("-",E388)+1),0)&gt;0),"Нет кода",IF(OR(H388&lt;0,I388&lt;0),"Неверное время",IF(H388=I388,"Начало равно концу",IF(NOT(ISNUMBER($D$7)),"Проверьте перерыв",IF(OR($D$7&lt;0,$D$7&lt;&gt;INT($D$7)),"Проверьте перерыв",IF($D$7&gt;=ROUND(MOD(I388-H388,1)*1440,8),"Перерыв не меньше смены","Готово"))))))))))))</x:f>
      </x:c>
      <x:c r="M388" s="3"/>
      <x:c r="N388" s="3"/>
      <x:c r="O388" s="3"/>
      <x:c r="P388" s="3"/>
      <x:c r="Q388" s="3"/>
      <x:c r="R388" s="3"/>
      <x:c r="S388" s="3"/>
      <x:c r="T388" s="3"/>
      <x:c r="U388" s="3"/>
      <x:c r="V388" s="3"/>
      <x:c r="W388" s="3"/>
      <x:c r="X388" s="3"/>
      <x:c r="Y388" s="3"/>
      <x:c r="Z388" s="3"/>
      <x:c r="AA388" s="3"/>
      <x:c r="AB388" s="3"/>
      <x:c r="AC388" s="3"/>
      <x:c r="AD388" s="3"/>
      <x:c r="AE388" s="3"/>
      <x:c r="AF388" s="3"/>
      <x:c r="AG388" s="3"/>
      <x:c r="AH388" s="3"/>
      <x:c r="AI388" s="3"/>
      <x:c r="AJ388" s="3"/>
      <x:c r="AK388" s="3"/>
    </x:row>
    <x:row r="389" ht="30" customHeight="1">
      <x:c r="A389" s="3"/>
      <x:c r="B389" s="69" t="str">
        <x:f>IF($B$30="","",$B$30)</x:f>
      </x:c>
      <x:c r="C389" s="70" t="n">
        <x:f>IF(AA$8="","",AA$8)</x:f>
        <x:v>46350</x:v>
      </x:c>
      <x:c r="D389" s="69" t="str">
        <x:f>IF(AA30="","",AA30)</x:f>
      </x:c>
      <x:c r="E389" s="69" t="str">
        <x:f>IFERROR(UPPER(CONCATENATE("",SUBSTITUTE(CONCATENATE("",SUBSTITUTE(CONCATENATE("",SUBSTITUTE(TRIM(CONCATENATE("",D389))," ","")),"–","-")),"—","-"))),CONCATENATE("",D389))</x:f>
      </x:c>
      <x:c r="F389" s="69" t="str">
        <x:f>IFERROR(LEFT(CONCATENATE("[",E389),SEARCH("-",E389)),"")</x:f>
      </x:c>
      <x:c r="G389" s="69" t="str">
        <x:f>IFERROR(MID(CONCATENATE(E389,"]"),SEARCH("-",E389)+1,32),"")</x:f>
      </x:c>
      <x:c r="H389" s="71" t="str">
        <x:f>IF(OR(E389="",E389="В"),"",IF(OR(E389=$B$42,E389=$B$43,E389=$B$44,E389=$B$45,E389=$B$46),INDEX($E$42:$E$46,MATCH(E389,$B$42:$B$46,0)),IFERROR(IF(ISNUMBER(SEARCH(":",F389)),IF(AND(OR((LEN(F389)-1)=4,(LEN(F389)-1)=5),MID(F389,1+(LEN(F389)-1)-2,1)=":",ISNUMBER(VALUE(MID(F389,2,1))),IF((LEN(F389)-1)=5,ISNUMBER(VALUE(MID(F389,3,1))),TRUE),ISNUMBER(VALUE(MID(F389,1+(LEN(F389)-1)-1,1))),ISNUMBER(VALUE(MID(F389,1+(LEN(F389)-1),1))),VALUE(MID(F389,2,(LEN(F389)-1)-3))&lt;24,VALUE(MID(F389,1+(LEN(F389)-1)-1,2))&lt;60),VALUE(MID(F389,2,(LEN(F389)-1)-3))/24+VALUE(MID(F389,1+(LEN(F389)-1)-1,2))/1440,-1),IF(AND((LEN(F389)-1)&gt;=1,(LEN(F389)-1)&lt;=2,ISNUMBER(VALUE(MID(F389,2,1))),IF((LEN(F389)-1)=2,ISNUMBER(VALUE(MID(F389,3,1))),TRUE),VALUE(MID(F389,2,(LEN(F389)-1)))&lt;24),VALUE(MID(F389,2,(LEN(F389)-1)))/24,-1)),-1)))</x:f>
      </x:c>
      <x:c r="I389" s="71" t="str">
        <x:f>IF(OR(E389="",E389="В"),"",IF(OR(E389=$B$42,E389=$B$43,E389=$B$44,E389=$B$45,E389=$B$46),INDEX($F$42:$F$46,MATCH(E389,$B$42:$B$46,0)),IFERROR(IF(ISNUMBER(SEARCH(":",G389)),IF(AND(OR((LEN(G389)-1)=4,(LEN(G389)-1)=5),MID(G389,0+(LEN(G389)-1)-2,1)=":",ISNUMBER(VALUE(MID(G389,1,1))),IF((LEN(G389)-1)=5,ISNUMBER(VALUE(MID(G389,2,1))),TRUE),ISNUMBER(VALUE(MID(G389,0+(LEN(G389)-1)-1,1))),ISNUMBER(VALUE(MID(G389,0+(LEN(G389)-1),1))),VALUE(MID(G389,1,(LEN(G389)-1)-3))&lt;24,VALUE(MID(G389,0+(LEN(G389)-1)-1,2))&lt;60),VALUE(MID(G389,1,(LEN(G389)-1)-3))/24+VALUE(MID(G389,0+(LEN(G389)-1)-1,2))/1440,-1),IF(AND((LEN(G389)-1)&gt;=1,(LEN(G389)-1)&lt;=2,ISNUMBER(VALUE(MID(G389,1,1))),IF((LEN(G389)-1)=2,ISNUMBER(VALUE(MID(G389,2,1))),TRUE),VALUE(MID(G389,1,(LEN(G389)-1)))&lt;24),VALUE(MID(G389,1,(LEN(G389)-1)))/24,-1)),-1)))</x:f>
      </x:c>
      <x:c r="J389" s="72" t="n">
        <x:f>IF(OR(E389="",E389="В"),0,IF(OR(E389=$B$42,E389=$B$43,E389=$B$44,E389=$B$45,E389=$B$46),INDEX($G$42:$G$46,MATCH(E389,$B$42:$B$46,0)),$D$7))</x:f>
        <x:v>0</x:v>
      </x:c>
      <x:c r="K389" s="73" t="n">
        <x:f>IF(OR(L389="",L389="Выходной"),0,IF(L389="Готово",ROUND(24*MOD(I389-H389,1)-J389/60,10),"Проверить"))</x:f>
        <x:v>0</x:v>
      </x:c>
      <x:c r="L389" s="74" t="str">
        <x:f>IF(E389="","",IF(C389="","Нет дня",IF(E389="В","Выходной",IF(LEN(TRIM($B$30))=0,"Нет имени",IF(COUNTIFS($B$10:$B$33,$B$30)&gt;1,"Повтор имени",IF(OR(E389=$B$42,E389=$B$43,E389=$B$44,E389=$B$45,E389=$B$46),IF(INDEX($I$42:$I$46,MATCH(E389,$B$42:$B$46,0))="Готово","Готово","Проверьте смену"),IF(OR(IFERROR(SEARCH("-",E389),0)=0,IFERROR(SEARCH("-",E389,SEARCH("-",E389)+1),0)&gt;0),"Нет кода",IF(OR(H389&lt;0,I389&lt;0),"Неверное время",IF(H389=I389,"Начало равно концу",IF(NOT(ISNUMBER($D$7)),"Проверьте перерыв",IF(OR($D$7&lt;0,$D$7&lt;&gt;INT($D$7)),"Проверьте перерыв",IF($D$7&gt;=ROUND(MOD(I389-H389,1)*1440,8),"Перерыв не меньше смены","Готово"))))))))))))</x:f>
      </x:c>
      <x:c r="M389" s="3"/>
      <x:c r="N389" s="3"/>
      <x:c r="O389" s="3"/>
      <x:c r="P389" s="3"/>
      <x:c r="Q389" s="3"/>
      <x:c r="R389" s="3"/>
      <x:c r="S389" s="3"/>
      <x:c r="T389" s="3"/>
      <x:c r="U389" s="3"/>
      <x:c r="V389" s="3"/>
      <x:c r="W389" s="3"/>
      <x:c r="X389" s="3"/>
      <x:c r="Y389" s="3"/>
      <x:c r="Z389" s="3"/>
      <x:c r="AA389" s="3"/>
      <x:c r="AB389" s="3"/>
      <x:c r="AC389" s="3"/>
      <x:c r="AD389" s="3"/>
      <x:c r="AE389" s="3"/>
      <x:c r="AF389" s="3"/>
      <x:c r="AG389" s="3"/>
      <x:c r="AH389" s="3"/>
      <x:c r="AI389" s="3"/>
      <x:c r="AJ389" s="3"/>
      <x:c r="AK389" s="3"/>
    </x:row>
    <x:row r="390" ht="30" customHeight="1">
      <x:c r="A390" s="3"/>
      <x:c r="B390" s="69" t="str">
        <x:f>IF($B$30="","",$B$30)</x:f>
      </x:c>
      <x:c r="C390" s="70" t="n">
        <x:f>IF(AB$8="","",AB$8)</x:f>
        <x:v>46351</x:v>
      </x:c>
      <x:c r="D390" s="69" t="str">
        <x:f>IF(AB30="","",AB30)</x:f>
      </x:c>
      <x:c r="E390" s="69" t="str">
        <x:f>IFERROR(UPPER(CONCATENATE("",SUBSTITUTE(CONCATENATE("",SUBSTITUTE(CONCATENATE("",SUBSTITUTE(TRIM(CONCATENATE("",D390))," ","")),"–","-")),"—","-"))),CONCATENATE("",D390))</x:f>
      </x:c>
      <x:c r="F390" s="69" t="str">
        <x:f>IFERROR(LEFT(CONCATENATE("[",E390),SEARCH("-",E390)),"")</x:f>
      </x:c>
      <x:c r="G390" s="69" t="str">
        <x:f>IFERROR(MID(CONCATENATE(E390,"]"),SEARCH("-",E390)+1,32),"")</x:f>
      </x:c>
      <x:c r="H390" s="71" t="str">
        <x:f>IF(OR(E390="",E390="В"),"",IF(OR(E390=$B$42,E390=$B$43,E390=$B$44,E390=$B$45,E390=$B$46),INDEX($E$42:$E$46,MATCH(E390,$B$42:$B$46,0)),IFERROR(IF(ISNUMBER(SEARCH(":",F390)),IF(AND(OR((LEN(F390)-1)=4,(LEN(F390)-1)=5),MID(F390,1+(LEN(F390)-1)-2,1)=":",ISNUMBER(VALUE(MID(F390,2,1))),IF((LEN(F390)-1)=5,ISNUMBER(VALUE(MID(F390,3,1))),TRUE),ISNUMBER(VALUE(MID(F390,1+(LEN(F390)-1)-1,1))),ISNUMBER(VALUE(MID(F390,1+(LEN(F390)-1),1))),VALUE(MID(F390,2,(LEN(F390)-1)-3))&lt;24,VALUE(MID(F390,1+(LEN(F390)-1)-1,2))&lt;60),VALUE(MID(F390,2,(LEN(F390)-1)-3))/24+VALUE(MID(F390,1+(LEN(F390)-1)-1,2))/1440,-1),IF(AND((LEN(F390)-1)&gt;=1,(LEN(F390)-1)&lt;=2,ISNUMBER(VALUE(MID(F390,2,1))),IF((LEN(F390)-1)=2,ISNUMBER(VALUE(MID(F390,3,1))),TRUE),VALUE(MID(F390,2,(LEN(F390)-1)))&lt;24),VALUE(MID(F390,2,(LEN(F390)-1)))/24,-1)),-1)))</x:f>
      </x:c>
      <x:c r="I390" s="71" t="str">
        <x:f>IF(OR(E390="",E390="В"),"",IF(OR(E390=$B$42,E390=$B$43,E390=$B$44,E390=$B$45,E390=$B$46),INDEX($F$42:$F$46,MATCH(E390,$B$42:$B$46,0)),IFERROR(IF(ISNUMBER(SEARCH(":",G390)),IF(AND(OR((LEN(G390)-1)=4,(LEN(G390)-1)=5),MID(G390,0+(LEN(G390)-1)-2,1)=":",ISNUMBER(VALUE(MID(G390,1,1))),IF((LEN(G390)-1)=5,ISNUMBER(VALUE(MID(G390,2,1))),TRUE),ISNUMBER(VALUE(MID(G390,0+(LEN(G390)-1)-1,1))),ISNUMBER(VALUE(MID(G390,0+(LEN(G390)-1),1))),VALUE(MID(G390,1,(LEN(G390)-1)-3))&lt;24,VALUE(MID(G390,0+(LEN(G390)-1)-1,2))&lt;60),VALUE(MID(G390,1,(LEN(G390)-1)-3))/24+VALUE(MID(G390,0+(LEN(G390)-1)-1,2))/1440,-1),IF(AND((LEN(G390)-1)&gt;=1,(LEN(G390)-1)&lt;=2,ISNUMBER(VALUE(MID(G390,1,1))),IF((LEN(G390)-1)=2,ISNUMBER(VALUE(MID(G390,2,1))),TRUE),VALUE(MID(G390,1,(LEN(G390)-1)))&lt;24),VALUE(MID(G390,1,(LEN(G390)-1)))/24,-1)),-1)))</x:f>
      </x:c>
      <x:c r="J390" s="72" t="n">
        <x:f>IF(OR(E390="",E390="В"),0,IF(OR(E390=$B$42,E390=$B$43,E390=$B$44,E390=$B$45,E390=$B$46),INDEX($G$42:$G$46,MATCH(E390,$B$42:$B$46,0)),$D$7))</x:f>
        <x:v>0</x:v>
      </x:c>
      <x:c r="K390" s="73" t="n">
        <x:f>IF(OR(L390="",L390="Выходной"),0,IF(L390="Готово",ROUND(24*MOD(I390-H390,1)-J390/60,10),"Проверить"))</x:f>
        <x:v>0</x:v>
      </x:c>
      <x:c r="L390" s="74" t="str">
        <x:f>IF(E390="","",IF(C390="","Нет дня",IF(E390="В","Выходной",IF(LEN(TRIM($B$30))=0,"Нет имени",IF(COUNTIFS($B$10:$B$33,$B$30)&gt;1,"Повтор имени",IF(OR(E390=$B$42,E390=$B$43,E390=$B$44,E390=$B$45,E390=$B$46),IF(INDEX($I$42:$I$46,MATCH(E390,$B$42:$B$46,0))="Готово","Готово","Проверьте смену"),IF(OR(IFERROR(SEARCH("-",E390),0)=0,IFERROR(SEARCH("-",E390,SEARCH("-",E390)+1),0)&gt;0),"Нет кода",IF(OR(H390&lt;0,I390&lt;0),"Неверное время",IF(H390=I390,"Начало равно концу",IF(NOT(ISNUMBER($D$7)),"Проверьте перерыв",IF(OR($D$7&lt;0,$D$7&lt;&gt;INT($D$7)),"Проверьте перерыв",IF($D$7&gt;=ROUND(MOD(I390-H390,1)*1440,8),"Перерыв не меньше смены","Готово"))))))))))))</x:f>
      </x:c>
      <x:c r="M390" s="3"/>
      <x:c r="N390" s="3"/>
      <x:c r="O390" s="3"/>
      <x:c r="P390" s="3"/>
      <x:c r="Q390" s="3"/>
      <x:c r="R390" s="3"/>
      <x:c r="S390" s="3"/>
      <x:c r="T390" s="3"/>
      <x:c r="U390" s="3"/>
      <x:c r="V390" s="3"/>
      <x:c r="W390" s="3"/>
      <x:c r="X390" s="3"/>
      <x:c r="Y390" s="3"/>
      <x:c r="Z390" s="3"/>
      <x:c r="AA390" s="3"/>
      <x:c r="AB390" s="3"/>
      <x:c r="AC390" s="3"/>
      <x:c r="AD390" s="3"/>
      <x:c r="AE390" s="3"/>
      <x:c r="AF390" s="3"/>
      <x:c r="AG390" s="3"/>
      <x:c r="AH390" s="3"/>
      <x:c r="AI390" s="3"/>
      <x:c r="AJ390" s="3"/>
      <x:c r="AK390" s="3"/>
    </x:row>
    <x:row r="391" ht="30" customHeight="1">
      <x:c r="A391" s="3"/>
      <x:c r="B391" s="69" t="str">
        <x:f>IF($B$30="","",$B$30)</x:f>
      </x:c>
      <x:c r="C391" s="70" t="n">
        <x:f>IF(AC$8="","",AC$8)</x:f>
        <x:v>46352</x:v>
      </x:c>
      <x:c r="D391" s="69" t="str">
        <x:f>IF(AC30="","",AC30)</x:f>
      </x:c>
      <x:c r="E391" s="69" t="str">
        <x:f>IFERROR(UPPER(CONCATENATE("",SUBSTITUTE(CONCATENATE("",SUBSTITUTE(CONCATENATE("",SUBSTITUTE(TRIM(CONCATENATE("",D391))," ","")),"–","-")),"—","-"))),CONCATENATE("",D391))</x:f>
      </x:c>
      <x:c r="F391" s="69" t="str">
        <x:f>IFERROR(LEFT(CONCATENATE("[",E391),SEARCH("-",E391)),"")</x:f>
      </x:c>
      <x:c r="G391" s="69" t="str">
        <x:f>IFERROR(MID(CONCATENATE(E391,"]"),SEARCH("-",E391)+1,32),"")</x:f>
      </x:c>
      <x:c r="H391" s="71" t="str">
        <x:f>IF(OR(E391="",E391="В"),"",IF(OR(E391=$B$42,E391=$B$43,E391=$B$44,E391=$B$45,E391=$B$46),INDEX($E$42:$E$46,MATCH(E391,$B$42:$B$46,0)),IFERROR(IF(ISNUMBER(SEARCH(":",F391)),IF(AND(OR((LEN(F391)-1)=4,(LEN(F391)-1)=5),MID(F391,1+(LEN(F391)-1)-2,1)=":",ISNUMBER(VALUE(MID(F391,2,1))),IF((LEN(F391)-1)=5,ISNUMBER(VALUE(MID(F391,3,1))),TRUE),ISNUMBER(VALUE(MID(F391,1+(LEN(F391)-1)-1,1))),ISNUMBER(VALUE(MID(F391,1+(LEN(F391)-1),1))),VALUE(MID(F391,2,(LEN(F391)-1)-3))&lt;24,VALUE(MID(F391,1+(LEN(F391)-1)-1,2))&lt;60),VALUE(MID(F391,2,(LEN(F391)-1)-3))/24+VALUE(MID(F391,1+(LEN(F391)-1)-1,2))/1440,-1),IF(AND((LEN(F391)-1)&gt;=1,(LEN(F391)-1)&lt;=2,ISNUMBER(VALUE(MID(F391,2,1))),IF((LEN(F391)-1)=2,ISNUMBER(VALUE(MID(F391,3,1))),TRUE),VALUE(MID(F391,2,(LEN(F391)-1)))&lt;24),VALUE(MID(F391,2,(LEN(F391)-1)))/24,-1)),-1)))</x:f>
      </x:c>
      <x:c r="I391" s="71" t="str">
        <x:f>IF(OR(E391="",E391="В"),"",IF(OR(E391=$B$42,E391=$B$43,E391=$B$44,E391=$B$45,E391=$B$46),INDEX($F$42:$F$46,MATCH(E391,$B$42:$B$46,0)),IFERROR(IF(ISNUMBER(SEARCH(":",G391)),IF(AND(OR((LEN(G391)-1)=4,(LEN(G391)-1)=5),MID(G391,0+(LEN(G391)-1)-2,1)=":",ISNUMBER(VALUE(MID(G391,1,1))),IF((LEN(G391)-1)=5,ISNUMBER(VALUE(MID(G391,2,1))),TRUE),ISNUMBER(VALUE(MID(G391,0+(LEN(G391)-1)-1,1))),ISNUMBER(VALUE(MID(G391,0+(LEN(G391)-1),1))),VALUE(MID(G391,1,(LEN(G391)-1)-3))&lt;24,VALUE(MID(G391,0+(LEN(G391)-1)-1,2))&lt;60),VALUE(MID(G391,1,(LEN(G391)-1)-3))/24+VALUE(MID(G391,0+(LEN(G391)-1)-1,2))/1440,-1),IF(AND((LEN(G391)-1)&gt;=1,(LEN(G391)-1)&lt;=2,ISNUMBER(VALUE(MID(G391,1,1))),IF((LEN(G391)-1)=2,ISNUMBER(VALUE(MID(G391,2,1))),TRUE),VALUE(MID(G391,1,(LEN(G391)-1)))&lt;24),VALUE(MID(G391,1,(LEN(G391)-1)))/24,-1)),-1)))</x:f>
      </x:c>
      <x:c r="J391" s="72" t="n">
        <x:f>IF(OR(E391="",E391="В"),0,IF(OR(E391=$B$42,E391=$B$43,E391=$B$44,E391=$B$45,E391=$B$46),INDEX($G$42:$G$46,MATCH(E391,$B$42:$B$46,0)),$D$7))</x:f>
        <x:v>0</x:v>
      </x:c>
      <x:c r="K391" s="73" t="n">
        <x:f>IF(OR(L391="",L391="Выходной"),0,IF(L391="Готово",ROUND(24*MOD(I391-H391,1)-J391/60,10),"Проверить"))</x:f>
        <x:v>0</x:v>
      </x:c>
      <x:c r="L391" s="74" t="str">
        <x:f>IF(E391="","",IF(C391="","Нет дня",IF(E391="В","Выходной",IF(LEN(TRIM($B$30))=0,"Нет имени",IF(COUNTIFS($B$10:$B$33,$B$30)&gt;1,"Повтор имени",IF(OR(E391=$B$42,E391=$B$43,E391=$B$44,E391=$B$45,E391=$B$46),IF(INDEX($I$42:$I$46,MATCH(E391,$B$42:$B$46,0))="Готово","Готово","Проверьте смену"),IF(OR(IFERROR(SEARCH("-",E391),0)=0,IFERROR(SEARCH("-",E391,SEARCH("-",E391)+1),0)&gt;0),"Нет кода",IF(OR(H391&lt;0,I391&lt;0),"Неверное время",IF(H391=I391,"Начало равно концу",IF(NOT(ISNUMBER($D$7)),"Проверьте перерыв",IF(OR($D$7&lt;0,$D$7&lt;&gt;INT($D$7)),"Проверьте перерыв",IF($D$7&gt;=ROUND(MOD(I391-H391,1)*1440,8),"Перерыв не меньше смены","Готово"))))))))))))</x:f>
      </x:c>
      <x:c r="M391" s="3"/>
      <x:c r="N391" s="3"/>
      <x:c r="O391" s="3"/>
      <x:c r="P391" s="3"/>
      <x:c r="Q391" s="3"/>
      <x:c r="R391" s="3"/>
      <x:c r="S391" s="3"/>
      <x:c r="T391" s="3"/>
      <x:c r="U391" s="3"/>
      <x:c r="V391" s="3"/>
      <x:c r="W391" s="3"/>
      <x:c r="X391" s="3"/>
      <x:c r="Y391" s="3"/>
      <x:c r="Z391" s="3"/>
      <x:c r="AA391" s="3"/>
      <x:c r="AB391" s="3"/>
      <x:c r="AC391" s="3"/>
      <x:c r="AD391" s="3"/>
      <x:c r="AE391" s="3"/>
      <x:c r="AF391" s="3"/>
      <x:c r="AG391" s="3"/>
      <x:c r="AH391" s="3"/>
      <x:c r="AI391" s="3"/>
      <x:c r="AJ391" s="3"/>
      <x:c r="AK391" s="3"/>
    </x:row>
    <x:row r="392" ht="30" customHeight="1">
      <x:c r="A392" s="3"/>
      <x:c r="B392" s="69" t="str">
        <x:f>IF($B$30="","",$B$30)</x:f>
      </x:c>
      <x:c r="C392" s="70" t="n">
        <x:f>IF(AD$8="","",AD$8)</x:f>
        <x:v>46353</x:v>
      </x:c>
      <x:c r="D392" s="69" t="str">
        <x:f>IF(AD30="","",AD30)</x:f>
      </x:c>
      <x:c r="E392" s="69" t="str">
        <x:f>IFERROR(UPPER(CONCATENATE("",SUBSTITUTE(CONCATENATE("",SUBSTITUTE(CONCATENATE("",SUBSTITUTE(TRIM(CONCATENATE("",D392))," ","")),"–","-")),"—","-"))),CONCATENATE("",D392))</x:f>
      </x:c>
      <x:c r="F392" s="69" t="str">
        <x:f>IFERROR(LEFT(CONCATENATE("[",E392),SEARCH("-",E392)),"")</x:f>
      </x:c>
      <x:c r="G392" s="69" t="str">
        <x:f>IFERROR(MID(CONCATENATE(E392,"]"),SEARCH("-",E392)+1,32),"")</x:f>
      </x:c>
      <x:c r="H392" s="71" t="str">
        <x:f>IF(OR(E392="",E392="В"),"",IF(OR(E392=$B$42,E392=$B$43,E392=$B$44,E392=$B$45,E392=$B$46),INDEX($E$42:$E$46,MATCH(E392,$B$42:$B$46,0)),IFERROR(IF(ISNUMBER(SEARCH(":",F392)),IF(AND(OR((LEN(F392)-1)=4,(LEN(F392)-1)=5),MID(F392,1+(LEN(F392)-1)-2,1)=":",ISNUMBER(VALUE(MID(F392,2,1))),IF((LEN(F392)-1)=5,ISNUMBER(VALUE(MID(F392,3,1))),TRUE),ISNUMBER(VALUE(MID(F392,1+(LEN(F392)-1)-1,1))),ISNUMBER(VALUE(MID(F392,1+(LEN(F392)-1),1))),VALUE(MID(F392,2,(LEN(F392)-1)-3))&lt;24,VALUE(MID(F392,1+(LEN(F392)-1)-1,2))&lt;60),VALUE(MID(F392,2,(LEN(F392)-1)-3))/24+VALUE(MID(F392,1+(LEN(F392)-1)-1,2))/1440,-1),IF(AND((LEN(F392)-1)&gt;=1,(LEN(F392)-1)&lt;=2,ISNUMBER(VALUE(MID(F392,2,1))),IF((LEN(F392)-1)=2,ISNUMBER(VALUE(MID(F392,3,1))),TRUE),VALUE(MID(F392,2,(LEN(F392)-1)))&lt;24),VALUE(MID(F392,2,(LEN(F392)-1)))/24,-1)),-1)))</x:f>
      </x:c>
      <x:c r="I392" s="71" t="str">
        <x:f>IF(OR(E392="",E392="В"),"",IF(OR(E392=$B$42,E392=$B$43,E392=$B$44,E392=$B$45,E392=$B$46),INDEX($F$42:$F$46,MATCH(E392,$B$42:$B$46,0)),IFERROR(IF(ISNUMBER(SEARCH(":",G392)),IF(AND(OR((LEN(G392)-1)=4,(LEN(G392)-1)=5),MID(G392,0+(LEN(G392)-1)-2,1)=":",ISNUMBER(VALUE(MID(G392,1,1))),IF((LEN(G392)-1)=5,ISNUMBER(VALUE(MID(G392,2,1))),TRUE),ISNUMBER(VALUE(MID(G392,0+(LEN(G392)-1)-1,1))),ISNUMBER(VALUE(MID(G392,0+(LEN(G392)-1),1))),VALUE(MID(G392,1,(LEN(G392)-1)-3))&lt;24,VALUE(MID(G392,0+(LEN(G392)-1)-1,2))&lt;60),VALUE(MID(G392,1,(LEN(G392)-1)-3))/24+VALUE(MID(G392,0+(LEN(G392)-1)-1,2))/1440,-1),IF(AND((LEN(G392)-1)&gt;=1,(LEN(G392)-1)&lt;=2,ISNUMBER(VALUE(MID(G392,1,1))),IF((LEN(G392)-1)=2,ISNUMBER(VALUE(MID(G392,2,1))),TRUE),VALUE(MID(G392,1,(LEN(G392)-1)))&lt;24),VALUE(MID(G392,1,(LEN(G392)-1)))/24,-1)),-1)))</x:f>
      </x:c>
      <x:c r="J392" s="72" t="n">
        <x:f>IF(OR(E392="",E392="В"),0,IF(OR(E392=$B$42,E392=$B$43,E392=$B$44,E392=$B$45,E392=$B$46),INDEX($G$42:$G$46,MATCH(E392,$B$42:$B$46,0)),$D$7))</x:f>
        <x:v>0</x:v>
      </x:c>
      <x:c r="K392" s="73" t="n">
        <x:f>IF(OR(L392="",L392="Выходной"),0,IF(L392="Готово",ROUND(24*MOD(I392-H392,1)-J392/60,10),"Проверить"))</x:f>
        <x:v>0</x:v>
      </x:c>
      <x:c r="L392" s="74" t="str">
        <x:f>IF(E392="","",IF(C392="","Нет дня",IF(E392="В","Выходной",IF(LEN(TRIM($B$30))=0,"Нет имени",IF(COUNTIFS($B$10:$B$33,$B$30)&gt;1,"Повтор имени",IF(OR(E392=$B$42,E392=$B$43,E392=$B$44,E392=$B$45,E392=$B$46),IF(INDEX($I$42:$I$46,MATCH(E392,$B$42:$B$46,0))="Готово","Готово","Проверьте смену"),IF(OR(IFERROR(SEARCH("-",E392),0)=0,IFERROR(SEARCH("-",E392,SEARCH("-",E392)+1),0)&gt;0),"Нет кода",IF(OR(H392&lt;0,I392&lt;0),"Неверное время",IF(H392=I392,"Начало равно концу",IF(NOT(ISNUMBER($D$7)),"Проверьте перерыв",IF(OR($D$7&lt;0,$D$7&lt;&gt;INT($D$7)),"Проверьте перерыв",IF($D$7&gt;=ROUND(MOD(I392-H392,1)*1440,8),"Перерыв не меньше смены","Готово"))))))))))))</x:f>
      </x:c>
      <x:c r="M392" s="3"/>
      <x:c r="N392" s="3"/>
      <x:c r="O392" s="3"/>
      <x:c r="P392" s="3"/>
      <x:c r="Q392" s="3"/>
      <x:c r="R392" s="3"/>
      <x:c r="S392" s="3"/>
      <x:c r="T392" s="3"/>
      <x:c r="U392" s="3"/>
      <x:c r="V392" s="3"/>
      <x:c r="W392" s="3"/>
      <x:c r="X392" s="3"/>
      <x:c r="Y392" s="3"/>
      <x:c r="Z392" s="3"/>
      <x:c r="AA392" s="3"/>
      <x:c r="AB392" s="3"/>
      <x:c r="AC392" s="3"/>
      <x:c r="AD392" s="3"/>
      <x:c r="AE392" s="3"/>
      <x:c r="AF392" s="3"/>
      <x:c r="AG392" s="3"/>
      <x:c r="AH392" s="3"/>
      <x:c r="AI392" s="3"/>
      <x:c r="AJ392" s="3"/>
      <x:c r="AK392" s="3"/>
    </x:row>
    <x:row r="393" ht="30" customHeight="1">
      <x:c r="A393" s="3"/>
      <x:c r="B393" s="69" t="str">
        <x:f>IF($B$30="","",$B$30)</x:f>
      </x:c>
      <x:c r="C393" s="70" t="n">
        <x:f>IF(AE$8="","",AE$8)</x:f>
        <x:v>46354</x:v>
      </x:c>
      <x:c r="D393" s="69" t="str">
        <x:f>IF(AE30="","",AE30)</x:f>
      </x:c>
      <x:c r="E393" s="69" t="str">
        <x:f>IFERROR(UPPER(CONCATENATE("",SUBSTITUTE(CONCATENATE("",SUBSTITUTE(CONCATENATE("",SUBSTITUTE(TRIM(CONCATENATE("",D393))," ","")),"–","-")),"—","-"))),CONCATENATE("",D393))</x:f>
      </x:c>
      <x:c r="F393" s="69" t="str">
        <x:f>IFERROR(LEFT(CONCATENATE("[",E393),SEARCH("-",E393)),"")</x:f>
      </x:c>
      <x:c r="G393" s="69" t="str">
        <x:f>IFERROR(MID(CONCATENATE(E393,"]"),SEARCH("-",E393)+1,32),"")</x:f>
      </x:c>
      <x:c r="H393" s="71" t="str">
        <x:f>IF(OR(E393="",E393="В"),"",IF(OR(E393=$B$42,E393=$B$43,E393=$B$44,E393=$B$45,E393=$B$46),INDEX($E$42:$E$46,MATCH(E393,$B$42:$B$46,0)),IFERROR(IF(ISNUMBER(SEARCH(":",F393)),IF(AND(OR((LEN(F393)-1)=4,(LEN(F393)-1)=5),MID(F393,1+(LEN(F393)-1)-2,1)=":",ISNUMBER(VALUE(MID(F393,2,1))),IF((LEN(F393)-1)=5,ISNUMBER(VALUE(MID(F393,3,1))),TRUE),ISNUMBER(VALUE(MID(F393,1+(LEN(F393)-1)-1,1))),ISNUMBER(VALUE(MID(F393,1+(LEN(F393)-1),1))),VALUE(MID(F393,2,(LEN(F393)-1)-3))&lt;24,VALUE(MID(F393,1+(LEN(F393)-1)-1,2))&lt;60),VALUE(MID(F393,2,(LEN(F393)-1)-3))/24+VALUE(MID(F393,1+(LEN(F393)-1)-1,2))/1440,-1),IF(AND((LEN(F393)-1)&gt;=1,(LEN(F393)-1)&lt;=2,ISNUMBER(VALUE(MID(F393,2,1))),IF((LEN(F393)-1)=2,ISNUMBER(VALUE(MID(F393,3,1))),TRUE),VALUE(MID(F393,2,(LEN(F393)-1)))&lt;24),VALUE(MID(F393,2,(LEN(F393)-1)))/24,-1)),-1)))</x:f>
      </x:c>
      <x:c r="I393" s="71" t="str">
        <x:f>IF(OR(E393="",E393="В"),"",IF(OR(E393=$B$42,E393=$B$43,E393=$B$44,E393=$B$45,E393=$B$46),INDEX($F$42:$F$46,MATCH(E393,$B$42:$B$46,0)),IFERROR(IF(ISNUMBER(SEARCH(":",G393)),IF(AND(OR((LEN(G393)-1)=4,(LEN(G393)-1)=5),MID(G393,0+(LEN(G393)-1)-2,1)=":",ISNUMBER(VALUE(MID(G393,1,1))),IF((LEN(G393)-1)=5,ISNUMBER(VALUE(MID(G393,2,1))),TRUE),ISNUMBER(VALUE(MID(G393,0+(LEN(G393)-1)-1,1))),ISNUMBER(VALUE(MID(G393,0+(LEN(G393)-1),1))),VALUE(MID(G393,1,(LEN(G393)-1)-3))&lt;24,VALUE(MID(G393,0+(LEN(G393)-1)-1,2))&lt;60),VALUE(MID(G393,1,(LEN(G393)-1)-3))/24+VALUE(MID(G393,0+(LEN(G393)-1)-1,2))/1440,-1),IF(AND((LEN(G393)-1)&gt;=1,(LEN(G393)-1)&lt;=2,ISNUMBER(VALUE(MID(G393,1,1))),IF((LEN(G393)-1)=2,ISNUMBER(VALUE(MID(G393,2,1))),TRUE),VALUE(MID(G393,1,(LEN(G393)-1)))&lt;24),VALUE(MID(G393,1,(LEN(G393)-1)))/24,-1)),-1)))</x:f>
      </x:c>
      <x:c r="J393" s="72" t="n">
        <x:f>IF(OR(E393="",E393="В"),0,IF(OR(E393=$B$42,E393=$B$43,E393=$B$44,E393=$B$45,E393=$B$46),INDEX($G$42:$G$46,MATCH(E393,$B$42:$B$46,0)),$D$7))</x:f>
        <x:v>0</x:v>
      </x:c>
      <x:c r="K393" s="73" t="n">
        <x:f>IF(OR(L393="",L393="Выходной"),0,IF(L393="Готово",ROUND(24*MOD(I393-H393,1)-J393/60,10),"Проверить"))</x:f>
        <x:v>0</x:v>
      </x:c>
      <x:c r="L393" s="74" t="str">
        <x:f>IF(E393="","",IF(C393="","Нет дня",IF(E393="В","Выходной",IF(LEN(TRIM($B$30))=0,"Нет имени",IF(COUNTIFS($B$10:$B$33,$B$30)&gt;1,"Повтор имени",IF(OR(E393=$B$42,E393=$B$43,E393=$B$44,E393=$B$45,E393=$B$46),IF(INDEX($I$42:$I$46,MATCH(E393,$B$42:$B$46,0))="Готово","Готово","Проверьте смену"),IF(OR(IFERROR(SEARCH("-",E393),0)=0,IFERROR(SEARCH("-",E393,SEARCH("-",E393)+1),0)&gt;0),"Нет кода",IF(OR(H393&lt;0,I393&lt;0),"Неверное время",IF(H393=I393,"Начало равно концу",IF(NOT(ISNUMBER($D$7)),"Проверьте перерыв",IF(OR($D$7&lt;0,$D$7&lt;&gt;INT($D$7)),"Проверьте перерыв",IF($D$7&gt;=ROUND(MOD(I393-H393,1)*1440,8),"Перерыв не меньше смены","Готово"))))))))))))</x:f>
      </x:c>
      <x:c r="M393" s="3"/>
      <x:c r="N393" s="3"/>
      <x:c r="O393" s="3"/>
      <x:c r="P393" s="3"/>
      <x:c r="Q393" s="3"/>
      <x:c r="R393" s="3"/>
      <x:c r="S393" s="3"/>
      <x:c r="T393" s="3"/>
      <x:c r="U393" s="3"/>
      <x:c r="V393" s="3"/>
      <x:c r="W393" s="3"/>
      <x:c r="X393" s="3"/>
      <x:c r="Y393" s="3"/>
      <x:c r="Z393" s="3"/>
      <x:c r="AA393" s="3"/>
      <x:c r="AB393" s="3"/>
      <x:c r="AC393" s="3"/>
      <x:c r="AD393" s="3"/>
      <x:c r="AE393" s="3"/>
      <x:c r="AF393" s="3"/>
      <x:c r="AG393" s="3"/>
      <x:c r="AH393" s="3"/>
      <x:c r="AI393" s="3"/>
      <x:c r="AJ393" s="3"/>
      <x:c r="AK393" s="3"/>
    </x:row>
    <x:row r="394" ht="30" customHeight="1">
      <x:c r="A394" s="3"/>
      <x:c r="B394" s="69" t="str">
        <x:f>IF($B$30="","",$B$30)</x:f>
      </x:c>
      <x:c r="C394" s="70" t="n">
        <x:f>IF(AF$8="","",AF$8)</x:f>
        <x:v>46355</x:v>
      </x:c>
      <x:c r="D394" s="69" t="str">
        <x:f>IF(AF30="","",AF30)</x:f>
      </x:c>
      <x:c r="E394" s="69" t="str">
        <x:f>IFERROR(UPPER(CONCATENATE("",SUBSTITUTE(CONCATENATE("",SUBSTITUTE(CONCATENATE("",SUBSTITUTE(TRIM(CONCATENATE("",D394))," ","")),"–","-")),"—","-"))),CONCATENATE("",D394))</x:f>
      </x:c>
      <x:c r="F394" s="69" t="str">
        <x:f>IFERROR(LEFT(CONCATENATE("[",E394),SEARCH("-",E394)),"")</x:f>
      </x:c>
      <x:c r="G394" s="69" t="str">
        <x:f>IFERROR(MID(CONCATENATE(E394,"]"),SEARCH("-",E394)+1,32),"")</x:f>
      </x:c>
      <x:c r="H394" s="71" t="str">
        <x:f>IF(OR(E394="",E394="В"),"",IF(OR(E394=$B$42,E394=$B$43,E394=$B$44,E394=$B$45,E394=$B$46),INDEX($E$42:$E$46,MATCH(E394,$B$42:$B$46,0)),IFERROR(IF(ISNUMBER(SEARCH(":",F394)),IF(AND(OR((LEN(F394)-1)=4,(LEN(F394)-1)=5),MID(F394,1+(LEN(F394)-1)-2,1)=":",ISNUMBER(VALUE(MID(F394,2,1))),IF((LEN(F394)-1)=5,ISNUMBER(VALUE(MID(F394,3,1))),TRUE),ISNUMBER(VALUE(MID(F394,1+(LEN(F394)-1)-1,1))),ISNUMBER(VALUE(MID(F394,1+(LEN(F394)-1),1))),VALUE(MID(F394,2,(LEN(F394)-1)-3))&lt;24,VALUE(MID(F394,1+(LEN(F394)-1)-1,2))&lt;60),VALUE(MID(F394,2,(LEN(F394)-1)-3))/24+VALUE(MID(F394,1+(LEN(F394)-1)-1,2))/1440,-1),IF(AND((LEN(F394)-1)&gt;=1,(LEN(F394)-1)&lt;=2,ISNUMBER(VALUE(MID(F394,2,1))),IF((LEN(F394)-1)=2,ISNUMBER(VALUE(MID(F394,3,1))),TRUE),VALUE(MID(F394,2,(LEN(F394)-1)))&lt;24),VALUE(MID(F394,2,(LEN(F394)-1)))/24,-1)),-1)))</x:f>
      </x:c>
      <x:c r="I394" s="71" t="str">
        <x:f>IF(OR(E394="",E394="В"),"",IF(OR(E394=$B$42,E394=$B$43,E394=$B$44,E394=$B$45,E394=$B$46),INDEX($F$42:$F$46,MATCH(E394,$B$42:$B$46,0)),IFERROR(IF(ISNUMBER(SEARCH(":",G394)),IF(AND(OR((LEN(G394)-1)=4,(LEN(G394)-1)=5),MID(G394,0+(LEN(G394)-1)-2,1)=":",ISNUMBER(VALUE(MID(G394,1,1))),IF((LEN(G394)-1)=5,ISNUMBER(VALUE(MID(G394,2,1))),TRUE),ISNUMBER(VALUE(MID(G394,0+(LEN(G394)-1)-1,1))),ISNUMBER(VALUE(MID(G394,0+(LEN(G394)-1),1))),VALUE(MID(G394,1,(LEN(G394)-1)-3))&lt;24,VALUE(MID(G394,0+(LEN(G394)-1)-1,2))&lt;60),VALUE(MID(G394,1,(LEN(G394)-1)-3))/24+VALUE(MID(G394,0+(LEN(G394)-1)-1,2))/1440,-1),IF(AND((LEN(G394)-1)&gt;=1,(LEN(G394)-1)&lt;=2,ISNUMBER(VALUE(MID(G394,1,1))),IF((LEN(G394)-1)=2,ISNUMBER(VALUE(MID(G394,2,1))),TRUE),VALUE(MID(G394,1,(LEN(G394)-1)))&lt;24),VALUE(MID(G394,1,(LEN(G394)-1)))/24,-1)),-1)))</x:f>
      </x:c>
      <x:c r="J394" s="72" t="n">
        <x:f>IF(OR(E394="",E394="В"),0,IF(OR(E394=$B$42,E394=$B$43,E394=$B$44,E394=$B$45,E394=$B$46),INDEX($G$42:$G$46,MATCH(E394,$B$42:$B$46,0)),$D$7))</x:f>
        <x:v>0</x:v>
      </x:c>
      <x:c r="K394" s="73" t="n">
        <x:f>IF(OR(L394="",L394="Выходной"),0,IF(L394="Готово",ROUND(24*MOD(I394-H394,1)-J394/60,10),"Проверить"))</x:f>
        <x:v>0</x:v>
      </x:c>
      <x:c r="L394" s="74" t="str">
        <x:f>IF(E394="","",IF(C394="","Нет дня",IF(E394="В","Выходной",IF(LEN(TRIM($B$30))=0,"Нет имени",IF(COUNTIFS($B$10:$B$33,$B$30)&gt;1,"Повтор имени",IF(OR(E394=$B$42,E394=$B$43,E394=$B$44,E394=$B$45,E394=$B$46),IF(INDEX($I$42:$I$46,MATCH(E394,$B$42:$B$46,0))="Готово","Готово","Проверьте смену"),IF(OR(IFERROR(SEARCH("-",E394),0)=0,IFERROR(SEARCH("-",E394,SEARCH("-",E394)+1),0)&gt;0),"Нет кода",IF(OR(H394&lt;0,I394&lt;0),"Неверное время",IF(H394=I394,"Начало равно концу",IF(NOT(ISNUMBER($D$7)),"Проверьте перерыв",IF(OR($D$7&lt;0,$D$7&lt;&gt;INT($D$7)),"Проверьте перерыв",IF($D$7&gt;=ROUND(MOD(I394-H394,1)*1440,8),"Перерыв не меньше смены","Готово"))))))))))))</x:f>
      </x:c>
      <x:c r="M394" s="3"/>
      <x:c r="N394" s="3"/>
      <x:c r="O394" s="3"/>
      <x:c r="P394" s="3"/>
      <x:c r="Q394" s="3"/>
      <x:c r="R394" s="3"/>
      <x:c r="S394" s="3"/>
      <x:c r="T394" s="3"/>
      <x:c r="U394" s="3"/>
      <x:c r="V394" s="3"/>
      <x:c r="W394" s="3"/>
      <x:c r="X394" s="3"/>
      <x:c r="Y394" s="3"/>
      <x:c r="Z394" s="3"/>
      <x:c r="AA394" s="3"/>
      <x:c r="AB394" s="3"/>
      <x:c r="AC394" s="3"/>
      <x:c r="AD394" s="3"/>
      <x:c r="AE394" s="3"/>
      <x:c r="AF394" s="3"/>
      <x:c r="AG394" s="3"/>
      <x:c r="AH394" s="3"/>
      <x:c r="AI394" s="3"/>
      <x:c r="AJ394" s="3"/>
      <x:c r="AK394" s="3"/>
    </x:row>
    <x:row r="395" ht="30" customHeight="1">
      <x:c r="A395" s="3"/>
      <x:c r="B395" s="69" t="str">
        <x:f>IF($B$30="","",$B$30)</x:f>
      </x:c>
      <x:c r="C395" s="70" t="n">
        <x:f>IF(AG$8="","",AG$8)</x:f>
        <x:v>46356</x:v>
      </x:c>
      <x:c r="D395" s="69" t="str">
        <x:f>IF(AG30="","",AG30)</x:f>
      </x:c>
      <x:c r="E395" s="69" t="str">
        <x:f>IFERROR(UPPER(CONCATENATE("",SUBSTITUTE(CONCATENATE("",SUBSTITUTE(CONCATENATE("",SUBSTITUTE(TRIM(CONCATENATE("",D395))," ","")),"–","-")),"—","-"))),CONCATENATE("",D395))</x:f>
      </x:c>
      <x:c r="F395" s="69" t="str">
        <x:f>IFERROR(LEFT(CONCATENATE("[",E395),SEARCH("-",E395)),"")</x:f>
      </x:c>
      <x:c r="G395" s="69" t="str">
        <x:f>IFERROR(MID(CONCATENATE(E395,"]"),SEARCH("-",E395)+1,32),"")</x:f>
      </x:c>
      <x:c r="H395" s="71" t="str">
        <x:f>IF(OR(E395="",E395="В"),"",IF(OR(E395=$B$42,E395=$B$43,E395=$B$44,E395=$B$45,E395=$B$46),INDEX($E$42:$E$46,MATCH(E395,$B$42:$B$46,0)),IFERROR(IF(ISNUMBER(SEARCH(":",F395)),IF(AND(OR((LEN(F395)-1)=4,(LEN(F395)-1)=5),MID(F395,1+(LEN(F395)-1)-2,1)=":",ISNUMBER(VALUE(MID(F395,2,1))),IF((LEN(F395)-1)=5,ISNUMBER(VALUE(MID(F395,3,1))),TRUE),ISNUMBER(VALUE(MID(F395,1+(LEN(F395)-1)-1,1))),ISNUMBER(VALUE(MID(F395,1+(LEN(F395)-1),1))),VALUE(MID(F395,2,(LEN(F395)-1)-3))&lt;24,VALUE(MID(F395,1+(LEN(F395)-1)-1,2))&lt;60),VALUE(MID(F395,2,(LEN(F395)-1)-3))/24+VALUE(MID(F395,1+(LEN(F395)-1)-1,2))/1440,-1),IF(AND((LEN(F395)-1)&gt;=1,(LEN(F395)-1)&lt;=2,ISNUMBER(VALUE(MID(F395,2,1))),IF((LEN(F395)-1)=2,ISNUMBER(VALUE(MID(F395,3,1))),TRUE),VALUE(MID(F395,2,(LEN(F395)-1)))&lt;24),VALUE(MID(F395,2,(LEN(F395)-1)))/24,-1)),-1)))</x:f>
      </x:c>
      <x:c r="I395" s="71" t="str">
        <x:f>IF(OR(E395="",E395="В"),"",IF(OR(E395=$B$42,E395=$B$43,E395=$B$44,E395=$B$45,E395=$B$46),INDEX($F$42:$F$46,MATCH(E395,$B$42:$B$46,0)),IFERROR(IF(ISNUMBER(SEARCH(":",G395)),IF(AND(OR((LEN(G395)-1)=4,(LEN(G395)-1)=5),MID(G395,0+(LEN(G395)-1)-2,1)=":",ISNUMBER(VALUE(MID(G395,1,1))),IF((LEN(G395)-1)=5,ISNUMBER(VALUE(MID(G395,2,1))),TRUE),ISNUMBER(VALUE(MID(G395,0+(LEN(G395)-1)-1,1))),ISNUMBER(VALUE(MID(G395,0+(LEN(G395)-1),1))),VALUE(MID(G395,1,(LEN(G395)-1)-3))&lt;24,VALUE(MID(G395,0+(LEN(G395)-1)-1,2))&lt;60),VALUE(MID(G395,1,(LEN(G395)-1)-3))/24+VALUE(MID(G395,0+(LEN(G395)-1)-1,2))/1440,-1),IF(AND((LEN(G395)-1)&gt;=1,(LEN(G395)-1)&lt;=2,ISNUMBER(VALUE(MID(G395,1,1))),IF((LEN(G395)-1)=2,ISNUMBER(VALUE(MID(G395,2,1))),TRUE),VALUE(MID(G395,1,(LEN(G395)-1)))&lt;24),VALUE(MID(G395,1,(LEN(G395)-1)))/24,-1)),-1)))</x:f>
      </x:c>
      <x:c r="J395" s="72" t="n">
        <x:f>IF(OR(E395="",E395="В"),0,IF(OR(E395=$B$42,E395=$B$43,E395=$B$44,E395=$B$45,E395=$B$46),INDEX($G$42:$G$46,MATCH(E395,$B$42:$B$46,0)),$D$7))</x:f>
        <x:v>0</x:v>
      </x:c>
      <x:c r="K395" s="73" t="n">
        <x:f>IF(OR(L395="",L395="Выходной"),0,IF(L395="Готово",ROUND(24*MOD(I395-H395,1)-J395/60,10),"Проверить"))</x:f>
        <x:v>0</x:v>
      </x:c>
      <x:c r="L395" s="74" t="str">
        <x:f>IF(E395="","",IF(C395="","Нет дня",IF(E395="В","Выходной",IF(LEN(TRIM($B$30))=0,"Нет имени",IF(COUNTIFS($B$10:$B$33,$B$30)&gt;1,"Повтор имени",IF(OR(E395=$B$42,E395=$B$43,E395=$B$44,E395=$B$45,E395=$B$46),IF(INDEX($I$42:$I$46,MATCH(E395,$B$42:$B$46,0))="Готово","Готово","Проверьте смену"),IF(OR(IFERROR(SEARCH("-",E395),0)=0,IFERROR(SEARCH("-",E395,SEARCH("-",E395)+1),0)&gt;0),"Нет кода",IF(OR(H395&lt;0,I395&lt;0),"Неверное время",IF(H395=I395,"Начало равно концу",IF(NOT(ISNUMBER($D$7)),"Проверьте перерыв",IF(OR($D$7&lt;0,$D$7&lt;&gt;INT($D$7)),"Проверьте перерыв",IF($D$7&gt;=ROUND(MOD(I395-H395,1)*1440,8),"Перерыв не меньше смены","Готово"))))))))))))</x:f>
      </x:c>
      <x:c r="M395" s="3"/>
      <x:c r="N395" s="3"/>
      <x:c r="O395" s="3"/>
      <x:c r="P395" s="3"/>
      <x:c r="Q395" s="3"/>
      <x:c r="R395" s="3"/>
      <x:c r="S395" s="3"/>
      <x:c r="T395" s="3"/>
      <x:c r="U395" s="3"/>
      <x:c r="V395" s="3"/>
      <x:c r="W395" s="3"/>
      <x:c r="X395" s="3"/>
      <x:c r="Y395" s="3"/>
      <x:c r="Z395" s="3"/>
      <x:c r="AA395" s="3"/>
      <x:c r="AB395" s="3"/>
      <x:c r="AC395" s="3"/>
      <x:c r="AD395" s="3"/>
      <x:c r="AE395" s="3"/>
      <x:c r="AF395" s="3"/>
      <x:c r="AG395" s="3"/>
      <x:c r="AH395" s="3"/>
      <x:c r="AI395" s="3"/>
      <x:c r="AJ395" s="3"/>
      <x:c r="AK395" s="3"/>
    </x:row>
    <x:row r="396" ht="30" customHeight="1">
      <x:c r="A396" s="3"/>
      <x:c r="B396" s="69" t="str">
        <x:f>IF($B$30="","",$B$30)</x:f>
      </x:c>
      <x:c r="C396" s="70" t="str">
        <x:f>IF(AH$8="","",AH$8)</x:f>
      </x:c>
      <x:c r="D396" s="69" t="str">
        <x:f>IF(AH30="","",AH30)</x:f>
      </x:c>
      <x:c r="E396" s="69" t="str">
        <x:f>IFERROR(UPPER(CONCATENATE("",SUBSTITUTE(CONCATENATE("",SUBSTITUTE(CONCATENATE("",SUBSTITUTE(TRIM(CONCATENATE("",D396))," ","")),"–","-")),"—","-"))),CONCATENATE("",D396))</x:f>
      </x:c>
      <x:c r="F396" s="69" t="str">
        <x:f>IFERROR(LEFT(CONCATENATE("[",E396),SEARCH("-",E396)),"")</x:f>
      </x:c>
      <x:c r="G396" s="69" t="str">
        <x:f>IFERROR(MID(CONCATENATE(E396,"]"),SEARCH("-",E396)+1,32),"")</x:f>
      </x:c>
      <x:c r="H396" s="71" t="str">
        <x:f>IF(OR(E396="",E396="В"),"",IF(OR(E396=$B$42,E396=$B$43,E396=$B$44,E396=$B$45,E396=$B$46),INDEX($E$42:$E$46,MATCH(E396,$B$42:$B$46,0)),IFERROR(IF(ISNUMBER(SEARCH(":",F396)),IF(AND(OR((LEN(F396)-1)=4,(LEN(F396)-1)=5),MID(F396,1+(LEN(F396)-1)-2,1)=":",ISNUMBER(VALUE(MID(F396,2,1))),IF((LEN(F396)-1)=5,ISNUMBER(VALUE(MID(F396,3,1))),TRUE),ISNUMBER(VALUE(MID(F396,1+(LEN(F396)-1)-1,1))),ISNUMBER(VALUE(MID(F396,1+(LEN(F396)-1),1))),VALUE(MID(F396,2,(LEN(F396)-1)-3))&lt;24,VALUE(MID(F396,1+(LEN(F396)-1)-1,2))&lt;60),VALUE(MID(F396,2,(LEN(F396)-1)-3))/24+VALUE(MID(F396,1+(LEN(F396)-1)-1,2))/1440,-1),IF(AND((LEN(F396)-1)&gt;=1,(LEN(F396)-1)&lt;=2,ISNUMBER(VALUE(MID(F396,2,1))),IF((LEN(F396)-1)=2,ISNUMBER(VALUE(MID(F396,3,1))),TRUE),VALUE(MID(F396,2,(LEN(F396)-1)))&lt;24),VALUE(MID(F396,2,(LEN(F396)-1)))/24,-1)),-1)))</x:f>
      </x:c>
      <x:c r="I396" s="71" t="str">
        <x:f>IF(OR(E396="",E396="В"),"",IF(OR(E396=$B$42,E396=$B$43,E396=$B$44,E396=$B$45,E396=$B$46),INDEX($F$42:$F$46,MATCH(E396,$B$42:$B$46,0)),IFERROR(IF(ISNUMBER(SEARCH(":",G396)),IF(AND(OR((LEN(G396)-1)=4,(LEN(G396)-1)=5),MID(G396,0+(LEN(G396)-1)-2,1)=":",ISNUMBER(VALUE(MID(G396,1,1))),IF((LEN(G396)-1)=5,ISNUMBER(VALUE(MID(G396,2,1))),TRUE),ISNUMBER(VALUE(MID(G396,0+(LEN(G396)-1)-1,1))),ISNUMBER(VALUE(MID(G396,0+(LEN(G396)-1),1))),VALUE(MID(G396,1,(LEN(G396)-1)-3))&lt;24,VALUE(MID(G396,0+(LEN(G396)-1)-1,2))&lt;60),VALUE(MID(G396,1,(LEN(G396)-1)-3))/24+VALUE(MID(G396,0+(LEN(G396)-1)-1,2))/1440,-1),IF(AND((LEN(G396)-1)&gt;=1,(LEN(G396)-1)&lt;=2,ISNUMBER(VALUE(MID(G396,1,1))),IF((LEN(G396)-1)=2,ISNUMBER(VALUE(MID(G396,2,1))),TRUE),VALUE(MID(G396,1,(LEN(G396)-1)))&lt;24),VALUE(MID(G396,1,(LEN(G396)-1)))/24,-1)),-1)))</x:f>
      </x:c>
      <x:c r="J396" s="72" t="n">
        <x:f>IF(OR(E396="",E396="В"),0,IF(OR(E396=$B$42,E396=$B$43,E396=$B$44,E396=$B$45,E396=$B$46),INDEX($G$42:$G$46,MATCH(E396,$B$42:$B$46,0)),$D$7))</x:f>
        <x:v>0</x:v>
      </x:c>
      <x:c r="K396" s="73" t="n">
        <x:f>IF(OR(L396="",L396="Выходной"),0,IF(L396="Готово",ROUND(24*MOD(I396-H396,1)-J396/60,10),"Проверить"))</x:f>
        <x:v>0</x:v>
      </x:c>
      <x:c r="L396" s="74" t="str">
        <x:f>IF(E396="","",IF(C396="","Нет дня",IF(E396="В","Выходной",IF(LEN(TRIM($B$30))=0,"Нет имени",IF(COUNTIFS($B$10:$B$33,$B$30)&gt;1,"Повтор имени",IF(OR(E396=$B$42,E396=$B$43,E396=$B$44,E396=$B$45,E396=$B$46),IF(INDEX($I$42:$I$46,MATCH(E396,$B$42:$B$46,0))="Готово","Готово","Проверьте смену"),IF(OR(IFERROR(SEARCH("-",E396),0)=0,IFERROR(SEARCH("-",E396,SEARCH("-",E396)+1),0)&gt;0),"Нет кода",IF(OR(H396&lt;0,I396&lt;0),"Неверное время",IF(H396=I396,"Начало равно концу",IF(NOT(ISNUMBER($D$7)),"Проверьте перерыв",IF(OR($D$7&lt;0,$D$7&lt;&gt;INT($D$7)),"Проверьте перерыв",IF($D$7&gt;=ROUND(MOD(I396-H396,1)*1440,8),"Перерыв не меньше смены","Готово"))))))))))))</x:f>
      </x:c>
      <x:c r="M396" s="3"/>
      <x:c r="N396" s="3"/>
      <x:c r="O396" s="3"/>
      <x:c r="P396" s="3"/>
      <x:c r="Q396" s="3"/>
      <x:c r="R396" s="3"/>
      <x:c r="S396" s="3"/>
      <x:c r="T396" s="3"/>
      <x:c r="U396" s="3"/>
      <x:c r="V396" s="3"/>
      <x:c r="W396" s="3"/>
      <x:c r="X396" s="3"/>
      <x:c r="Y396" s="3"/>
      <x:c r="Z396" s="3"/>
      <x:c r="AA396" s="3"/>
      <x:c r="AB396" s="3"/>
      <x:c r="AC396" s="3"/>
      <x:c r="AD396" s="3"/>
      <x:c r="AE396" s="3"/>
      <x:c r="AF396" s="3"/>
      <x:c r="AG396" s="3"/>
      <x:c r="AH396" s="3"/>
      <x:c r="AI396" s="3"/>
      <x:c r="AJ396" s="3"/>
      <x:c r="AK396" s="3"/>
    </x:row>
    <x:row r="397" ht="30" customHeight="1">
      <x:c r="A397" s="3"/>
      <x:c r="B397" s="69" t="str">
        <x:f>IF($B$32="","",$B$32)</x:f>
      </x:c>
      <x:c r="C397" s="70" t="n">
        <x:f>IF(D$8="","",D$8)</x:f>
        <x:v>46327</x:v>
      </x:c>
      <x:c r="D397" s="69" t="str">
        <x:f>IF(D32="","",D32)</x:f>
      </x:c>
      <x:c r="E397" s="69" t="str">
        <x:f>IFERROR(UPPER(CONCATENATE("",SUBSTITUTE(CONCATENATE("",SUBSTITUTE(CONCATENATE("",SUBSTITUTE(TRIM(CONCATENATE("",D397))," ","")),"–","-")),"—","-"))),CONCATENATE("",D397))</x:f>
      </x:c>
      <x:c r="F397" s="69" t="str">
        <x:f>IFERROR(LEFT(CONCATENATE("[",E397),SEARCH("-",E397)),"")</x:f>
      </x:c>
      <x:c r="G397" s="69" t="str">
        <x:f>IFERROR(MID(CONCATENATE(E397,"]"),SEARCH("-",E397)+1,32),"")</x:f>
      </x:c>
      <x:c r="H397" s="71" t="str">
        <x:f>IF(OR(E397="",E397="В"),"",IF(OR(E397=$B$42,E397=$B$43,E397=$B$44,E397=$B$45,E397=$B$46),INDEX($E$42:$E$46,MATCH(E397,$B$42:$B$46,0)),IFERROR(IF(ISNUMBER(SEARCH(":",F397)),IF(AND(OR((LEN(F397)-1)=4,(LEN(F397)-1)=5),MID(F397,1+(LEN(F397)-1)-2,1)=":",ISNUMBER(VALUE(MID(F397,2,1))),IF((LEN(F397)-1)=5,ISNUMBER(VALUE(MID(F397,3,1))),TRUE),ISNUMBER(VALUE(MID(F397,1+(LEN(F397)-1)-1,1))),ISNUMBER(VALUE(MID(F397,1+(LEN(F397)-1),1))),VALUE(MID(F397,2,(LEN(F397)-1)-3))&lt;24,VALUE(MID(F397,1+(LEN(F397)-1)-1,2))&lt;60),VALUE(MID(F397,2,(LEN(F397)-1)-3))/24+VALUE(MID(F397,1+(LEN(F397)-1)-1,2))/1440,-1),IF(AND((LEN(F397)-1)&gt;=1,(LEN(F397)-1)&lt;=2,ISNUMBER(VALUE(MID(F397,2,1))),IF((LEN(F397)-1)=2,ISNUMBER(VALUE(MID(F397,3,1))),TRUE),VALUE(MID(F397,2,(LEN(F397)-1)))&lt;24),VALUE(MID(F397,2,(LEN(F397)-1)))/24,-1)),-1)))</x:f>
      </x:c>
      <x:c r="I397" s="71" t="str">
        <x:f>IF(OR(E397="",E397="В"),"",IF(OR(E397=$B$42,E397=$B$43,E397=$B$44,E397=$B$45,E397=$B$46),INDEX($F$42:$F$46,MATCH(E397,$B$42:$B$46,0)),IFERROR(IF(ISNUMBER(SEARCH(":",G397)),IF(AND(OR((LEN(G397)-1)=4,(LEN(G397)-1)=5),MID(G397,0+(LEN(G397)-1)-2,1)=":",ISNUMBER(VALUE(MID(G397,1,1))),IF((LEN(G397)-1)=5,ISNUMBER(VALUE(MID(G397,2,1))),TRUE),ISNUMBER(VALUE(MID(G397,0+(LEN(G397)-1)-1,1))),ISNUMBER(VALUE(MID(G397,0+(LEN(G397)-1),1))),VALUE(MID(G397,1,(LEN(G397)-1)-3))&lt;24,VALUE(MID(G397,0+(LEN(G397)-1)-1,2))&lt;60),VALUE(MID(G397,1,(LEN(G397)-1)-3))/24+VALUE(MID(G397,0+(LEN(G397)-1)-1,2))/1440,-1),IF(AND((LEN(G397)-1)&gt;=1,(LEN(G397)-1)&lt;=2,ISNUMBER(VALUE(MID(G397,1,1))),IF((LEN(G397)-1)=2,ISNUMBER(VALUE(MID(G397,2,1))),TRUE),VALUE(MID(G397,1,(LEN(G397)-1)))&lt;24),VALUE(MID(G397,1,(LEN(G397)-1)))/24,-1)),-1)))</x:f>
      </x:c>
      <x:c r="J397" s="72" t="n">
        <x:f>IF(OR(E397="",E397="В"),0,IF(OR(E397=$B$42,E397=$B$43,E397=$B$44,E397=$B$45,E397=$B$46),INDEX($G$42:$G$46,MATCH(E397,$B$42:$B$46,0)),$D$7))</x:f>
        <x:v>0</x:v>
      </x:c>
      <x:c r="K397" s="73" t="n">
        <x:f>IF(OR(L397="",L397="Выходной"),0,IF(L397="Готово",ROUND(24*MOD(I397-H397,1)-J397/60,10),"Проверить"))</x:f>
        <x:v>0</x:v>
      </x:c>
      <x:c r="L397" s="74" t="str">
        <x:f>IF(E397="","",IF(C397="","Нет дня",IF(E397="В","Выходной",IF(LEN(TRIM($B$32))=0,"Нет имени",IF(COUNTIFS($B$10:$B$33,$B$32)&gt;1,"Повтор имени",IF(OR(E397=$B$42,E397=$B$43,E397=$B$44,E397=$B$45,E397=$B$46),IF(INDEX($I$42:$I$46,MATCH(E397,$B$42:$B$46,0))="Готово","Готово","Проверьте смену"),IF(OR(IFERROR(SEARCH("-",E397),0)=0,IFERROR(SEARCH("-",E397,SEARCH("-",E397)+1),0)&gt;0),"Нет кода",IF(OR(H397&lt;0,I397&lt;0),"Неверное время",IF(H397=I397,"Начало равно концу",IF(NOT(ISNUMBER($D$7)),"Проверьте перерыв",IF(OR($D$7&lt;0,$D$7&lt;&gt;INT($D$7)),"Проверьте перерыв",IF($D$7&gt;=ROUND(MOD(I397-H397,1)*1440,8),"Перерыв не меньше смены","Готово"))))))))))))</x:f>
      </x:c>
      <x:c r="M397" s="3"/>
      <x:c r="N397" s="3"/>
      <x:c r="O397" s="3"/>
      <x:c r="P397" s="3"/>
      <x:c r="Q397" s="3"/>
      <x:c r="R397" s="3"/>
      <x:c r="S397" s="3"/>
      <x:c r="T397" s="3"/>
      <x:c r="U397" s="3"/>
      <x:c r="V397" s="3"/>
      <x:c r="W397" s="3"/>
      <x:c r="X397" s="3"/>
      <x:c r="Y397" s="3"/>
      <x:c r="Z397" s="3"/>
      <x:c r="AA397" s="3"/>
      <x:c r="AB397" s="3"/>
      <x:c r="AC397" s="3"/>
      <x:c r="AD397" s="3"/>
      <x:c r="AE397" s="3"/>
      <x:c r="AF397" s="3"/>
      <x:c r="AG397" s="3"/>
      <x:c r="AH397" s="3"/>
      <x:c r="AI397" s="3"/>
      <x:c r="AJ397" s="3"/>
      <x:c r="AK397" s="3"/>
    </x:row>
    <x:row r="398" ht="30" customHeight="1">
      <x:c r="A398" s="3"/>
      <x:c r="B398" s="69" t="str">
        <x:f>IF($B$32="","",$B$32)</x:f>
      </x:c>
      <x:c r="C398" s="70" t="n">
        <x:f>IF(E$8="","",E$8)</x:f>
        <x:v>46328</x:v>
      </x:c>
      <x:c r="D398" s="69" t="str">
        <x:f>IF(E32="","",E32)</x:f>
      </x:c>
      <x:c r="E398" s="69" t="str">
        <x:f>IFERROR(UPPER(CONCATENATE("",SUBSTITUTE(CONCATENATE("",SUBSTITUTE(CONCATENATE("",SUBSTITUTE(TRIM(CONCATENATE("",D398))," ","")),"–","-")),"—","-"))),CONCATENATE("",D398))</x:f>
      </x:c>
      <x:c r="F398" s="69" t="str">
        <x:f>IFERROR(LEFT(CONCATENATE("[",E398),SEARCH("-",E398)),"")</x:f>
      </x:c>
      <x:c r="G398" s="69" t="str">
        <x:f>IFERROR(MID(CONCATENATE(E398,"]"),SEARCH("-",E398)+1,32),"")</x:f>
      </x:c>
      <x:c r="H398" s="71" t="str">
        <x:f>IF(OR(E398="",E398="В"),"",IF(OR(E398=$B$42,E398=$B$43,E398=$B$44,E398=$B$45,E398=$B$46),INDEX($E$42:$E$46,MATCH(E398,$B$42:$B$46,0)),IFERROR(IF(ISNUMBER(SEARCH(":",F398)),IF(AND(OR((LEN(F398)-1)=4,(LEN(F398)-1)=5),MID(F398,1+(LEN(F398)-1)-2,1)=":",ISNUMBER(VALUE(MID(F398,2,1))),IF((LEN(F398)-1)=5,ISNUMBER(VALUE(MID(F398,3,1))),TRUE),ISNUMBER(VALUE(MID(F398,1+(LEN(F398)-1)-1,1))),ISNUMBER(VALUE(MID(F398,1+(LEN(F398)-1),1))),VALUE(MID(F398,2,(LEN(F398)-1)-3))&lt;24,VALUE(MID(F398,1+(LEN(F398)-1)-1,2))&lt;60),VALUE(MID(F398,2,(LEN(F398)-1)-3))/24+VALUE(MID(F398,1+(LEN(F398)-1)-1,2))/1440,-1),IF(AND((LEN(F398)-1)&gt;=1,(LEN(F398)-1)&lt;=2,ISNUMBER(VALUE(MID(F398,2,1))),IF((LEN(F398)-1)=2,ISNUMBER(VALUE(MID(F398,3,1))),TRUE),VALUE(MID(F398,2,(LEN(F398)-1)))&lt;24),VALUE(MID(F398,2,(LEN(F398)-1)))/24,-1)),-1)))</x:f>
      </x:c>
      <x:c r="I398" s="71" t="str">
        <x:f>IF(OR(E398="",E398="В"),"",IF(OR(E398=$B$42,E398=$B$43,E398=$B$44,E398=$B$45,E398=$B$46),INDEX($F$42:$F$46,MATCH(E398,$B$42:$B$46,0)),IFERROR(IF(ISNUMBER(SEARCH(":",G398)),IF(AND(OR((LEN(G398)-1)=4,(LEN(G398)-1)=5),MID(G398,0+(LEN(G398)-1)-2,1)=":",ISNUMBER(VALUE(MID(G398,1,1))),IF((LEN(G398)-1)=5,ISNUMBER(VALUE(MID(G398,2,1))),TRUE),ISNUMBER(VALUE(MID(G398,0+(LEN(G398)-1)-1,1))),ISNUMBER(VALUE(MID(G398,0+(LEN(G398)-1),1))),VALUE(MID(G398,1,(LEN(G398)-1)-3))&lt;24,VALUE(MID(G398,0+(LEN(G398)-1)-1,2))&lt;60),VALUE(MID(G398,1,(LEN(G398)-1)-3))/24+VALUE(MID(G398,0+(LEN(G398)-1)-1,2))/1440,-1),IF(AND((LEN(G398)-1)&gt;=1,(LEN(G398)-1)&lt;=2,ISNUMBER(VALUE(MID(G398,1,1))),IF((LEN(G398)-1)=2,ISNUMBER(VALUE(MID(G398,2,1))),TRUE),VALUE(MID(G398,1,(LEN(G398)-1)))&lt;24),VALUE(MID(G398,1,(LEN(G398)-1)))/24,-1)),-1)))</x:f>
      </x:c>
      <x:c r="J398" s="72" t="n">
        <x:f>IF(OR(E398="",E398="В"),0,IF(OR(E398=$B$42,E398=$B$43,E398=$B$44,E398=$B$45,E398=$B$46),INDEX($G$42:$G$46,MATCH(E398,$B$42:$B$46,0)),$D$7))</x:f>
        <x:v>0</x:v>
      </x:c>
      <x:c r="K398" s="73" t="n">
        <x:f>IF(OR(L398="",L398="Выходной"),0,IF(L398="Готово",ROUND(24*MOD(I398-H398,1)-J398/60,10),"Проверить"))</x:f>
        <x:v>0</x:v>
      </x:c>
      <x:c r="L398" s="74" t="str">
        <x:f>IF(E398="","",IF(C398="","Нет дня",IF(E398="В","Выходной",IF(LEN(TRIM($B$32))=0,"Нет имени",IF(COUNTIFS($B$10:$B$33,$B$32)&gt;1,"Повтор имени",IF(OR(E398=$B$42,E398=$B$43,E398=$B$44,E398=$B$45,E398=$B$46),IF(INDEX($I$42:$I$46,MATCH(E398,$B$42:$B$46,0))="Готово","Готово","Проверьте смену"),IF(OR(IFERROR(SEARCH("-",E398),0)=0,IFERROR(SEARCH("-",E398,SEARCH("-",E398)+1),0)&gt;0),"Нет кода",IF(OR(H398&lt;0,I398&lt;0),"Неверное время",IF(H398=I398,"Начало равно концу",IF(NOT(ISNUMBER($D$7)),"Проверьте перерыв",IF(OR($D$7&lt;0,$D$7&lt;&gt;INT($D$7)),"Проверьте перерыв",IF($D$7&gt;=ROUND(MOD(I398-H398,1)*1440,8),"Перерыв не меньше смены","Готово"))))))))))))</x:f>
      </x:c>
      <x:c r="M398" s="3"/>
      <x:c r="N398" s="3"/>
      <x:c r="O398" s="3"/>
      <x:c r="P398" s="3"/>
      <x:c r="Q398" s="3"/>
      <x:c r="R398" s="3"/>
      <x:c r="S398" s="3"/>
      <x:c r="T398" s="3"/>
      <x:c r="U398" s="3"/>
      <x:c r="V398" s="3"/>
      <x:c r="W398" s="3"/>
      <x:c r="X398" s="3"/>
      <x:c r="Y398" s="3"/>
      <x:c r="Z398" s="3"/>
      <x:c r="AA398" s="3"/>
      <x:c r="AB398" s="3"/>
      <x:c r="AC398" s="3"/>
      <x:c r="AD398" s="3"/>
      <x:c r="AE398" s="3"/>
      <x:c r="AF398" s="3"/>
      <x:c r="AG398" s="3"/>
      <x:c r="AH398" s="3"/>
      <x:c r="AI398" s="3"/>
      <x:c r="AJ398" s="3"/>
      <x:c r="AK398" s="3"/>
    </x:row>
    <x:row r="399" ht="30" customHeight="1">
      <x:c r="A399" s="3"/>
      <x:c r="B399" s="69" t="str">
        <x:f>IF($B$32="","",$B$32)</x:f>
      </x:c>
      <x:c r="C399" s="70" t="n">
        <x:f>IF(F$8="","",F$8)</x:f>
        <x:v>46329</x:v>
      </x:c>
      <x:c r="D399" s="69" t="str">
        <x:f>IF(F32="","",F32)</x:f>
      </x:c>
      <x:c r="E399" s="69" t="str">
        <x:f>IFERROR(UPPER(CONCATENATE("",SUBSTITUTE(CONCATENATE("",SUBSTITUTE(CONCATENATE("",SUBSTITUTE(TRIM(CONCATENATE("",D399))," ","")),"–","-")),"—","-"))),CONCATENATE("",D399))</x:f>
      </x:c>
      <x:c r="F399" s="69" t="str">
        <x:f>IFERROR(LEFT(CONCATENATE("[",E399),SEARCH("-",E399)),"")</x:f>
      </x:c>
      <x:c r="G399" s="69" t="str">
        <x:f>IFERROR(MID(CONCATENATE(E399,"]"),SEARCH("-",E399)+1,32),"")</x:f>
      </x:c>
      <x:c r="H399" s="71" t="str">
        <x:f>IF(OR(E399="",E399="В"),"",IF(OR(E399=$B$42,E399=$B$43,E399=$B$44,E399=$B$45,E399=$B$46),INDEX($E$42:$E$46,MATCH(E399,$B$42:$B$46,0)),IFERROR(IF(ISNUMBER(SEARCH(":",F399)),IF(AND(OR((LEN(F399)-1)=4,(LEN(F399)-1)=5),MID(F399,1+(LEN(F399)-1)-2,1)=":",ISNUMBER(VALUE(MID(F399,2,1))),IF((LEN(F399)-1)=5,ISNUMBER(VALUE(MID(F399,3,1))),TRUE),ISNUMBER(VALUE(MID(F399,1+(LEN(F399)-1)-1,1))),ISNUMBER(VALUE(MID(F399,1+(LEN(F399)-1),1))),VALUE(MID(F399,2,(LEN(F399)-1)-3))&lt;24,VALUE(MID(F399,1+(LEN(F399)-1)-1,2))&lt;60),VALUE(MID(F399,2,(LEN(F399)-1)-3))/24+VALUE(MID(F399,1+(LEN(F399)-1)-1,2))/1440,-1),IF(AND((LEN(F399)-1)&gt;=1,(LEN(F399)-1)&lt;=2,ISNUMBER(VALUE(MID(F399,2,1))),IF((LEN(F399)-1)=2,ISNUMBER(VALUE(MID(F399,3,1))),TRUE),VALUE(MID(F399,2,(LEN(F399)-1)))&lt;24),VALUE(MID(F399,2,(LEN(F399)-1)))/24,-1)),-1)))</x:f>
      </x:c>
      <x:c r="I399" s="71" t="str">
        <x:f>IF(OR(E399="",E399="В"),"",IF(OR(E399=$B$42,E399=$B$43,E399=$B$44,E399=$B$45,E399=$B$46),INDEX($F$42:$F$46,MATCH(E399,$B$42:$B$46,0)),IFERROR(IF(ISNUMBER(SEARCH(":",G399)),IF(AND(OR((LEN(G399)-1)=4,(LEN(G399)-1)=5),MID(G399,0+(LEN(G399)-1)-2,1)=":",ISNUMBER(VALUE(MID(G399,1,1))),IF((LEN(G399)-1)=5,ISNUMBER(VALUE(MID(G399,2,1))),TRUE),ISNUMBER(VALUE(MID(G399,0+(LEN(G399)-1)-1,1))),ISNUMBER(VALUE(MID(G399,0+(LEN(G399)-1),1))),VALUE(MID(G399,1,(LEN(G399)-1)-3))&lt;24,VALUE(MID(G399,0+(LEN(G399)-1)-1,2))&lt;60),VALUE(MID(G399,1,(LEN(G399)-1)-3))/24+VALUE(MID(G399,0+(LEN(G399)-1)-1,2))/1440,-1),IF(AND((LEN(G399)-1)&gt;=1,(LEN(G399)-1)&lt;=2,ISNUMBER(VALUE(MID(G399,1,1))),IF((LEN(G399)-1)=2,ISNUMBER(VALUE(MID(G399,2,1))),TRUE),VALUE(MID(G399,1,(LEN(G399)-1)))&lt;24),VALUE(MID(G399,1,(LEN(G399)-1)))/24,-1)),-1)))</x:f>
      </x:c>
      <x:c r="J399" s="72" t="n">
        <x:f>IF(OR(E399="",E399="В"),0,IF(OR(E399=$B$42,E399=$B$43,E399=$B$44,E399=$B$45,E399=$B$46),INDEX($G$42:$G$46,MATCH(E399,$B$42:$B$46,0)),$D$7))</x:f>
        <x:v>0</x:v>
      </x:c>
      <x:c r="K399" s="73" t="n">
        <x:f>IF(OR(L399="",L399="Выходной"),0,IF(L399="Готово",ROUND(24*MOD(I399-H399,1)-J399/60,10),"Проверить"))</x:f>
        <x:v>0</x:v>
      </x:c>
      <x:c r="L399" s="74" t="str">
        <x:f>IF(E399="","",IF(C399="","Нет дня",IF(E399="В","Выходной",IF(LEN(TRIM($B$32))=0,"Нет имени",IF(COUNTIFS($B$10:$B$33,$B$32)&gt;1,"Повтор имени",IF(OR(E399=$B$42,E399=$B$43,E399=$B$44,E399=$B$45,E399=$B$46),IF(INDEX($I$42:$I$46,MATCH(E399,$B$42:$B$46,0))="Готово","Готово","Проверьте смену"),IF(OR(IFERROR(SEARCH("-",E399),0)=0,IFERROR(SEARCH("-",E399,SEARCH("-",E399)+1),0)&gt;0),"Нет кода",IF(OR(H399&lt;0,I399&lt;0),"Неверное время",IF(H399=I399,"Начало равно концу",IF(NOT(ISNUMBER($D$7)),"Проверьте перерыв",IF(OR($D$7&lt;0,$D$7&lt;&gt;INT($D$7)),"Проверьте перерыв",IF($D$7&gt;=ROUND(MOD(I399-H399,1)*1440,8),"Перерыв не меньше смены","Готово"))))))))))))</x:f>
      </x:c>
      <x:c r="M399" s="3"/>
      <x:c r="N399" s="3"/>
      <x:c r="O399" s="3"/>
      <x:c r="P399" s="3"/>
      <x:c r="Q399" s="3"/>
      <x:c r="R399" s="3"/>
      <x:c r="S399" s="3"/>
      <x:c r="T399" s="3"/>
      <x:c r="U399" s="3"/>
      <x:c r="V399" s="3"/>
      <x:c r="W399" s="3"/>
      <x:c r="X399" s="3"/>
      <x:c r="Y399" s="3"/>
      <x:c r="Z399" s="3"/>
      <x:c r="AA399" s="3"/>
      <x:c r="AB399" s="3"/>
      <x:c r="AC399" s="3"/>
      <x:c r="AD399" s="3"/>
      <x:c r="AE399" s="3"/>
      <x:c r="AF399" s="3"/>
      <x:c r="AG399" s="3"/>
      <x:c r="AH399" s="3"/>
      <x:c r="AI399" s="3"/>
      <x:c r="AJ399" s="3"/>
      <x:c r="AK399" s="3"/>
    </x:row>
    <x:row r="400" ht="30" customHeight="1">
      <x:c r="A400" s="3"/>
      <x:c r="B400" s="69" t="str">
        <x:f>IF($B$32="","",$B$32)</x:f>
      </x:c>
      <x:c r="C400" s="70" t="n">
        <x:f>IF(G$8="","",G$8)</x:f>
        <x:v>46330</x:v>
      </x:c>
      <x:c r="D400" s="69" t="str">
        <x:f>IF(G32="","",G32)</x:f>
      </x:c>
      <x:c r="E400" s="69" t="str">
        <x:f>IFERROR(UPPER(CONCATENATE("",SUBSTITUTE(CONCATENATE("",SUBSTITUTE(CONCATENATE("",SUBSTITUTE(TRIM(CONCATENATE("",D400))," ","")),"–","-")),"—","-"))),CONCATENATE("",D400))</x:f>
      </x:c>
      <x:c r="F400" s="69" t="str">
        <x:f>IFERROR(LEFT(CONCATENATE("[",E400),SEARCH("-",E400)),"")</x:f>
      </x:c>
      <x:c r="G400" s="69" t="str">
        <x:f>IFERROR(MID(CONCATENATE(E400,"]"),SEARCH("-",E400)+1,32),"")</x:f>
      </x:c>
      <x:c r="H400" s="71" t="str">
        <x:f>IF(OR(E400="",E400="В"),"",IF(OR(E400=$B$42,E400=$B$43,E400=$B$44,E400=$B$45,E400=$B$46),INDEX($E$42:$E$46,MATCH(E400,$B$42:$B$46,0)),IFERROR(IF(ISNUMBER(SEARCH(":",F400)),IF(AND(OR((LEN(F400)-1)=4,(LEN(F400)-1)=5),MID(F400,1+(LEN(F400)-1)-2,1)=":",ISNUMBER(VALUE(MID(F400,2,1))),IF((LEN(F400)-1)=5,ISNUMBER(VALUE(MID(F400,3,1))),TRUE),ISNUMBER(VALUE(MID(F400,1+(LEN(F400)-1)-1,1))),ISNUMBER(VALUE(MID(F400,1+(LEN(F400)-1),1))),VALUE(MID(F400,2,(LEN(F400)-1)-3))&lt;24,VALUE(MID(F400,1+(LEN(F400)-1)-1,2))&lt;60),VALUE(MID(F400,2,(LEN(F400)-1)-3))/24+VALUE(MID(F400,1+(LEN(F400)-1)-1,2))/1440,-1),IF(AND((LEN(F400)-1)&gt;=1,(LEN(F400)-1)&lt;=2,ISNUMBER(VALUE(MID(F400,2,1))),IF((LEN(F400)-1)=2,ISNUMBER(VALUE(MID(F400,3,1))),TRUE),VALUE(MID(F400,2,(LEN(F400)-1)))&lt;24),VALUE(MID(F400,2,(LEN(F400)-1)))/24,-1)),-1)))</x:f>
      </x:c>
      <x:c r="I400" s="71" t="str">
        <x:f>IF(OR(E400="",E400="В"),"",IF(OR(E400=$B$42,E400=$B$43,E400=$B$44,E400=$B$45,E400=$B$46),INDEX($F$42:$F$46,MATCH(E400,$B$42:$B$46,0)),IFERROR(IF(ISNUMBER(SEARCH(":",G400)),IF(AND(OR((LEN(G400)-1)=4,(LEN(G400)-1)=5),MID(G400,0+(LEN(G400)-1)-2,1)=":",ISNUMBER(VALUE(MID(G400,1,1))),IF((LEN(G400)-1)=5,ISNUMBER(VALUE(MID(G400,2,1))),TRUE),ISNUMBER(VALUE(MID(G400,0+(LEN(G400)-1)-1,1))),ISNUMBER(VALUE(MID(G400,0+(LEN(G400)-1),1))),VALUE(MID(G400,1,(LEN(G400)-1)-3))&lt;24,VALUE(MID(G400,0+(LEN(G400)-1)-1,2))&lt;60),VALUE(MID(G400,1,(LEN(G400)-1)-3))/24+VALUE(MID(G400,0+(LEN(G400)-1)-1,2))/1440,-1),IF(AND((LEN(G400)-1)&gt;=1,(LEN(G400)-1)&lt;=2,ISNUMBER(VALUE(MID(G400,1,1))),IF((LEN(G400)-1)=2,ISNUMBER(VALUE(MID(G400,2,1))),TRUE),VALUE(MID(G400,1,(LEN(G400)-1)))&lt;24),VALUE(MID(G400,1,(LEN(G400)-1)))/24,-1)),-1)))</x:f>
      </x:c>
      <x:c r="J400" s="72" t="n">
        <x:f>IF(OR(E400="",E400="В"),0,IF(OR(E400=$B$42,E400=$B$43,E400=$B$44,E400=$B$45,E400=$B$46),INDEX($G$42:$G$46,MATCH(E400,$B$42:$B$46,0)),$D$7))</x:f>
        <x:v>0</x:v>
      </x:c>
      <x:c r="K400" s="73" t="n">
        <x:f>IF(OR(L400="",L400="Выходной"),0,IF(L400="Готово",ROUND(24*MOD(I400-H400,1)-J400/60,10),"Проверить"))</x:f>
        <x:v>0</x:v>
      </x:c>
      <x:c r="L400" s="74" t="str">
        <x:f>IF(E400="","",IF(C400="","Нет дня",IF(E400="В","Выходной",IF(LEN(TRIM($B$32))=0,"Нет имени",IF(COUNTIFS($B$10:$B$33,$B$32)&gt;1,"Повтор имени",IF(OR(E400=$B$42,E400=$B$43,E400=$B$44,E400=$B$45,E400=$B$46),IF(INDEX($I$42:$I$46,MATCH(E400,$B$42:$B$46,0))="Готово","Готово","Проверьте смену"),IF(OR(IFERROR(SEARCH("-",E400),0)=0,IFERROR(SEARCH("-",E400,SEARCH("-",E400)+1),0)&gt;0),"Нет кода",IF(OR(H400&lt;0,I400&lt;0),"Неверное время",IF(H400=I400,"Начало равно концу",IF(NOT(ISNUMBER($D$7)),"Проверьте перерыв",IF(OR($D$7&lt;0,$D$7&lt;&gt;INT($D$7)),"Проверьте перерыв",IF($D$7&gt;=ROUND(MOD(I400-H400,1)*1440,8),"Перерыв не меньше смены","Готово"))))))))))))</x:f>
      </x:c>
      <x:c r="M400" s="3"/>
      <x:c r="N400" s="3"/>
      <x:c r="O400" s="3"/>
      <x:c r="P400" s="3"/>
      <x:c r="Q400" s="3"/>
      <x:c r="R400" s="3"/>
      <x:c r="S400" s="3"/>
      <x:c r="T400" s="3"/>
      <x:c r="U400" s="3"/>
      <x:c r="V400" s="3"/>
      <x:c r="W400" s="3"/>
      <x:c r="X400" s="3"/>
      <x:c r="Y400" s="3"/>
      <x:c r="Z400" s="3"/>
      <x:c r="AA400" s="3"/>
      <x:c r="AB400" s="3"/>
      <x:c r="AC400" s="3"/>
      <x:c r="AD400" s="3"/>
      <x:c r="AE400" s="3"/>
      <x:c r="AF400" s="3"/>
      <x:c r="AG400" s="3"/>
      <x:c r="AH400" s="3"/>
      <x:c r="AI400" s="3"/>
      <x:c r="AJ400" s="3"/>
      <x:c r="AK400" s="3"/>
    </x:row>
    <x:row r="401" ht="30" customHeight="1">
      <x:c r="A401" s="3"/>
      <x:c r="B401" s="69" t="str">
        <x:f>IF($B$32="","",$B$32)</x:f>
      </x:c>
      <x:c r="C401" s="70" t="n">
        <x:f>IF(H$8="","",H$8)</x:f>
        <x:v>46331</x:v>
      </x:c>
      <x:c r="D401" s="69" t="str">
        <x:f>IF(H32="","",H32)</x:f>
      </x:c>
      <x:c r="E401" s="69" t="str">
        <x:f>IFERROR(UPPER(CONCATENATE("",SUBSTITUTE(CONCATENATE("",SUBSTITUTE(CONCATENATE("",SUBSTITUTE(TRIM(CONCATENATE("",D401))," ","")),"–","-")),"—","-"))),CONCATENATE("",D401))</x:f>
      </x:c>
      <x:c r="F401" s="69" t="str">
        <x:f>IFERROR(LEFT(CONCATENATE("[",E401),SEARCH("-",E401)),"")</x:f>
      </x:c>
      <x:c r="G401" s="69" t="str">
        <x:f>IFERROR(MID(CONCATENATE(E401,"]"),SEARCH("-",E401)+1,32),"")</x:f>
      </x:c>
      <x:c r="H401" s="71" t="str">
        <x:f>IF(OR(E401="",E401="В"),"",IF(OR(E401=$B$42,E401=$B$43,E401=$B$44,E401=$B$45,E401=$B$46),INDEX($E$42:$E$46,MATCH(E401,$B$42:$B$46,0)),IFERROR(IF(ISNUMBER(SEARCH(":",F401)),IF(AND(OR((LEN(F401)-1)=4,(LEN(F401)-1)=5),MID(F401,1+(LEN(F401)-1)-2,1)=":",ISNUMBER(VALUE(MID(F401,2,1))),IF((LEN(F401)-1)=5,ISNUMBER(VALUE(MID(F401,3,1))),TRUE),ISNUMBER(VALUE(MID(F401,1+(LEN(F401)-1)-1,1))),ISNUMBER(VALUE(MID(F401,1+(LEN(F401)-1),1))),VALUE(MID(F401,2,(LEN(F401)-1)-3))&lt;24,VALUE(MID(F401,1+(LEN(F401)-1)-1,2))&lt;60),VALUE(MID(F401,2,(LEN(F401)-1)-3))/24+VALUE(MID(F401,1+(LEN(F401)-1)-1,2))/1440,-1),IF(AND((LEN(F401)-1)&gt;=1,(LEN(F401)-1)&lt;=2,ISNUMBER(VALUE(MID(F401,2,1))),IF((LEN(F401)-1)=2,ISNUMBER(VALUE(MID(F401,3,1))),TRUE),VALUE(MID(F401,2,(LEN(F401)-1)))&lt;24),VALUE(MID(F401,2,(LEN(F401)-1)))/24,-1)),-1)))</x:f>
      </x:c>
      <x:c r="I401" s="71" t="str">
        <x:f>IF(OR(E401="",E401="В"),"",IF(OR(E401=$B$42,E401=$B$43,E401=$B$44,E401=$B$45,E401=$B$46),INDEX($F$42:$F$46,MATCH(E401,$B$42:$B$46,0)),IFERROR(IF(ISNUMBER(SEARCH(":",G401)),IF(AND(OR((LEN(G401)-1)=4,(LEN(G401)-1)=5),MID(G401,0+(LEN(G401)-1)-2,1)=":",ISNUMBER(VALUE(MID(G401,1,1))),IF((LEN(G401)-1)=5,ISNUMBER(VALUE(MID(G401,2,1))),TRUE),ISNUMBER(VALUE(MID(G401,0+(LEN(G401)-1)-1,1))),ISNUMBER(VALUE(MID(G401,0+(LEN(G401)-1),1))),VALUE(MID(G401,1,(LEN(G401)-1)-3))&lt;24,VALUE(MID(G401,0+(LEN(G401)-1)-1,2))&lt;60),VALUE(MID(G401,1,(LEN(G401)-1)-3))/24+VALUE(MID(G401,0+(LEN(G401)-1)-1,2))/1440,-1),IF(AND((LEN(G401)-1)&gt;=1,(LEN(G401)-1)&lt;=2,ISNUMBER(VALUE(MID(G401,1,1))),IF((LEN(G401)-1)=2,ISNUMBER(VALUE(MID(G401,2,1))),TRUE),VALUE(MID(G401,1,(LEN(G401)-1)))&lt;24),VALUE(MID(G401,1,(LEN(G401)-1)))/24,-1)),-1)))</x:f>
      </x:c>
      <x:c r="J401" s="72" t="n">
        <x:f>IF(OR(E401="",E401="В"),0,IF(OR(E401=$B$42,E401=$B$43,E401=$B$44,E401=$B$45,E401=$B$46),INDEX($G$42:$G$46,MATCH(E401,$B$42:$B$46,0)),$D$7))</x:f>
        <x:v>0</x:v>
      </x:c>
      <x:c r="K401" s="73" t="n">
        <x:f>IF(OR(L401="",L401="Выходной"),0,IF(L401="Готово",ROUND(24*MOD(I401-H401,1)-J401/60,10),"Проверить"))</x:f>
        <x:v>0</x:v>
      </x:c>
      <x:c r="L401" s="74" t="str">
        <x:f>IF(E401="","",IF(C401="","Нет дня",IF(E401="В","Выходной",IF(LEN(TRIM($B$32))=0,"Нет имени",IF(COUNTIFS($B$10:$B$33,$B$32)&gt;1,"Повтор имени",IF(OR(E401=$B$42,E401=$B$43,E401=$B$44,E401=$B$45,E401=$B$46),IF(INDEX($I$42:$I$46,MATCH(E401,$B$42:$B$46,0))="Готово","Готово","Проверьте смену"),IF(OR(IFERROR(SEARCH("-",E401),0)=0,IFERROR(SEARCH("-",E401,SEARCH("-",E401)+1),0)&gt;0),"Нет кода",IF(OR(H401&lt;0,I401&lt;0),"Неверное время",IF(H401=I401,"Начало равно концу",IF(NOT(ISNUMBER($D$7)),"Проверьте перерыв",IF(OR($D$7&lt;0,$D$7&lt;&gt;INT($D$7)),"Проверьте перерыв",IF($D$7&gt;=ROUND(MOD(I401-H401,1)*1440,8),"Перерыв не меньше смены","Готово"))))))))))))</x:f>
      </x:c>
      <x:c r="M401" s="3"/>
      <x:c r="N401" s="3"/>
      <x:c r="O401" s="3"/>
      <x:c r="P401" s="3"/>
      <x:c r="Q401" s="3"/>
      <x:c r="R401" s="3"/>
      <x:c r="S401" s="3"/>
      <x:c r="T401" s="3"/>
      <x:c r="U401" s="3"/>
      <x:c r="V401" s="3"/>
      <x:c r="W401" s="3"/>
      <x:c r="X401" s="3"/>
      <x:c r="Y401" s="3"/>
      <x:c r="Z401" s="3"/>
      <x:c r="AA401" s="3"/>
      <x:c r="AB401" s="3"/>
      <x:c r="AC401" s="3"/>
      <x:c r="AD401" s="3"/>
      <x:c r="AE401" s="3"/>
      <x:c r="AF401" s="3"/>
      <x:c r="AG401" s="3"/>
      <x:c r="AH401" s="3"/>
      <x:c r="AI401" s="3"/>
      <x:c r="AJ401" s="3"/>
      <x:c r="AK401" s="3"/>
    </x:row>
    <x:row r="402" ht="30" customHeight="1">
      <x:c r="A402" s="3"/>
      <x:c r="B402" s="69" t="str">
        <x:f>IF($B$32="","",$B$32)</x:f>
      </x:c>
      <x:c r="C402" s="70" t="n">
        <x:f>IF(I$8="","",I$8)</x:f>
        <x:v>46332</x:v>
      </x:c>
      <x:c r="D402" s="69" t="str">
        <x:f>IF(I32="","",I32)</x:f>
      </x:c>
      <x:c r="E402" s="69" t="str">
        <x:f>IFERROR(UPPER(CONCATENATE("",SUBSTITUTE(CONCATENATE("",SUBSTITUTE(CONCATENATE("",SUBSTITUTE(TRIM(CONCATENATE("",D402))," ","")),"–","-")),"—","-"))),CONCATENATE("",D402))</x:f>
      </x:c>
      <x:c r="F402" s="69" t="str">
        <x:f>IFERROR(LEFT(CONCATENATE("[",E402),SEARCH("-",E402)),"")</x:f>
      </x:c>
      <x:c r="G402" s="69" t="str">
        <x:f>IFERROR(MID(CONCATENATE(E402,"]"),SEARCH("-",E402)+1,32),"")</x:f>
      </x:c>
      <x:c r="H402" s="71" t="str">
        <x:f>IF(OR(E402="",E402="В"),"",IF(OR(E402=$B$42,E402=$B$43,E402=$B$44,E402=$B$45,E402=$B$46),INDEX($E$42:$E$46,MATCH(E402,$B$42:$B$46,0)),IFERROR(IF(ISNUMBER(SEARCH(":",F402)),IF(AND(OR((LEN(F402)-1)=4,(LEN(F402)-1)=5),MID(F402,1+(LEN(F402)-1)-2,1)=":",ISNUMBER(VALUE(MID(F402,2,1))),IF((LEN(F402)-1)=5,ISNUMBER(VALUE(MID(F402,3,1))),TRUE),ISNUMBER(VALUE(MID(F402,1+(LEN(F402)-1)-1,1))),ISNUMBER(VALUE(MID(F402,1+(LEN(F402)-1),1))),VALUE(MID(F402,2,(LEN(F402)-1)-3))&lt;24,VALUE(MID(F402,1+(LEN(F402)-1)-1,2))&lt;60),VALUE(MID(F402,2,(LEN(F402)-1)-3))/24+VALUE(MID(F402,1+(LEN(F402)-1)-1,2))/1440,-1),IF(AND((LEN(F402)-1)&gt;=1,(LEN(F402)-1)&lt;=2,ISNUMBER(VALUE(MID(F402,2,1))),IF((LEN(F402)-1)=2,ISNUMBER(VALUE(MID(F402,3,1))),TRUE),VALUE(MID(F402,2,(LEN(F402)-1)))&lt;24),VALUE(MID(F402,2,(LEN(F402)-1)))/24,-1)),-1)))</x:f>
      </x:c>
      <x:c r="I402" s="71" t="str">
        <x:f>IF(OR(E402="",E402="В"),"",IF(OR(E402=$B$42,E402=$B$43,E402=$B$44,E402=$B$45,E402=$B$46),INDEX($F$42:$F$46,MATCH(E402,$B$42:$B$46,0)),IFERROR(IF(ISNUMBER(SEARCH(":",G402)),IF(AND(OR((LEN(G402)-1)=4,(LEN(G402)-1)=5),MID(G402,0+(LEN(G402)-1)-2,1)=":",ISNUMBER(VALUE(MID(G402,1,1))),IF((LEN(G402)-1)=5,ISNUMBER(VALUE(MID(G402,2,1))),TRUE),ISNUMBER(VALUE(MID(G402,0+(LEN(G402)-1)-1,1))),ISNUMBER(VALUE(MID(G402,0+(LEN(G402)-1),1))),VALUE(MID(G402,1,(LEN(G402)-1)-3))&lt;24,VALUE(MID(G402,0+(LEN(G402)-1)-1,2))&lt;60),VALUE(MID(G402,1,(LEN(G402)-1)-3))/24+VALUE(MID(G402,0+(LEN(G402)-1)-1,2))/1440,-1),IF(AND((LEN(G402)-1)&gt;=1,(LEN(G402)-1)&lt;=2,ISNUMBER(VALUE(MID(G402,1,1))),IF((LEN(G402)-1)=2,ISNUMBER(VALUE(MID(G402,2,1))),TRUE),VALUE(MID(G402,1,(LEN(G402)-1)))&lt;24),VALUE(MID(G402,1,(LEN(G402)-1)))/24,-1)),-1)))</x:f>
      </x:c>
      <x:c r="J402" s="72" t="n">
        <x:f>IF(OR(E402="",E402="В"),0,IF(OR(E402=$B$42,E402=$B$43,E402=$B$44,E402=$B$45,E402=$B$46),INDEX($G$42:$G$46,MATCH(E402,$B$42:$B$46,0)),$D$7))</x:f>
        <x:v>0</x:v>
      </x:c>
      <x:c r="K402" s="73" t="n">
        <x:f>IF(OR(L402="",L402="Выходной"),0,IF(L402="Готово",ROUND(24*MOD(I402-H402,1)-J402/60,10),"Проверить"))</x:f>
        <x:v>0</x:v>
      </x:c>
      <x:c r="L402" s="74" t="str">
        <x:f>IF(E402="","",IF(C402="","Нет дня",IF(E402="В","Выходной",IF(LEN(TRIM($B$32))=0,"Нет имени",IF(COUNTIFS($B$10:$B$33,$B$32)&gt;1,"Повтор имени",IF(OR(E402=$B$42,E402=$B$43,E402=$B$44,E402=$B$45,E402=$B$46),IF(INDEX($I$42:$I$46,MATCH(E402,$B$42:$B$46,0))="Готово","Готово","Проверьте смену"),IF(OR(IFERROR(SEARCH("-",E402),0)=0,IFERROR(SEARCH("-",E402,SEARCH("-",E402)+1),0)&gt;0),"Нет кода",IF(OR(H402&lt;0,I402&lt;0),"Неверное время",IF(H402=I402,"Начало равно концу",IF(NOT(ISNUMBER($D$7)),"Проверьте перерыв",IF(OR($D$7&lt;0,$D$7&lt;&gt;INT($D$7)),"Проверьте перерыв",IF($D$7&gt;=ROUND(MOD(I402-H402,1)*1440,8),"Перерыв не меньше смены","Готово"))))))))))))</x:f>
      </x:c>
      <x:c r="M402" s="3"/>
      <x:c r="N402" s="3"/>
      <x:c r="O402" s="3"/>
      <x:c r="P402" s="3"/>
      <x:c r="Q402" s="3"/>
      <x:c r="R402" s="3"/>
      <x:c r="S402" s="3"/>
      <x:c r="T402" s="3"/>
      <x:c r="U402" s="3"/>
      <x:c r="V402" s="3"/>
      <x:c r="W402" s="3"/>
      <x:c r="X402" s="3"/>
      <x:c r="Y402" s="3"/>
      <x:c r="Z402" s="3"/>
      <x:c r="AA402" s="3"/>
      <x:c r="AB402" s="3"/>
      <x:c r="AC402" s="3"/>
      <x:c r="AD402" s="3"/>
      <x:c r="AE402" s="3"/>
      <x:c r="AF402" s="3"/>
      <x:c r="AG402" s="3"/>
      <x:c r="AH402" s="3"/>
      <x:c r="AI402" s="3"/>
      <x:c r="AJ402" s="3"/>
      <x:c r="AK402" s="3"/>
    </x:row>
    <x:row r="403" ht="30" customHeight="1">
      <x:c r="A403" s="3"/>
      <x:c r="B403" s="69" t="str">
        <x:f>IF($B$32="","",$B$32)</x:f>
      </x:c>
      <x:c r="C403" s="70" t="n">
        <x:f>IF(J$8="","",J$8)</x:f>
        <x:v>46333</x:v>
      </x:c>
      <x:c r="D403" s="69" t="str">
        <x:f>IF(J32="","",J32)</x:f>
      </x:c>
      <x:c r="E403" s="69" t="str">
        <x:f>IFERROR(UPPER(CONCATENATE("",SUBSTITUTE(CONCATENATE("",SUBSTITUTE(CONCATENATE("",SUBSTITUTE(TRIM(CONCATENATE("",D403))," ","")),"–","-")),"—","-"))),CONCATENATE("",D403))</x:f>
      </x:c>
      <x:c r="F403" s="69" t="str">
        <x:f>IFERROR(LEFT(CONCATENATE("[",E403),SEARCH("-",E403)),"")</x:f>
      </x:c>
      <x:c r="G403" s="69" t="str">
        <x:f>IFERROR(MID(CONCATENATE(E403,"]"),SEARCH("-",E403)+1,32),"")</x:f>
      </x:c>
      <x:c r="H403" s="71" t="str">
        <x:f>IF(OR(E403="",E403="В"),"",IF(OR(E403=$B$42,E403=$B$43,E403=$B$44,E403=$B$45,E403=$B$46),INDEX($E$42:$E$46,MATCH(E403,$B$42:$B$46,0)),IFERROR(IF(ISNUMBER(SEARCH(":",F403)),IF(AND(OR((LEN(F403)-1)=4,(LEN(F403)-1)=5),MID(F403,1+(LEN(F403)-1)-2,1)=":",ISNUMBER(VALUE(MID(F403,2,1))),IF((LEN(F403)-1)=5,ISNUMBER(VALUE(MID(F403,3,1))),TRUE),ISNUMBER(VALUE(MID(F403,1+(LEN(F403)-1)-1,1))),ISNUMBER(VALUE(MID(F403,1+(LEN(F403)-1),1))),VALUE(MID(F403,2,(LEN(F403)-1)-3))&lt;24,VALUE(MID(F403,1+(LEN(F403)-1)-1,2))&lt;60),VALUE(MID(F403,2,(LEN(F403)-1)-3))/24+VALUE(MID(F403,1+(LEN(F403)-1)-1,2))/1440,-1),IF(AND((LEN(F403)-1)&gt;=1,(LEN(F403)-1)&lt;=2,ISNUMBER(VALUE(MID(F403,2,1))),IF((LEN(F403)-1)=2,ISNUMBER(VALUE(MID(F403,3,1))),TRUE),VALUE(MID(F403,2,(LEN(F403)-1)))&lt;24),VALUE(MID(F403,2,(LEN(F403)-1)))/24,-1)),-1)))</x:f>
      </x:c>
      <x:c r="I403" s="71" t="str">
        <x:f>IF(OR(E403="",E403="В"),"",IF(OR(E403=$B$42,E403=$B$43,E403=$B$44,E403=$B$45,E403=$B$46),INDEX($F$42:$F$46,MATCH(E403,$B$42:$B$46,0)),IFERROR(IF(ISNUMBER(SEARCH(":",G403)),IF(AND(OR((LEN(G403)-1)=4,(LEN(G403)-1)=5),MID(G403,0+(LEN(G403)-1)-2,1)=":",ISNUMBER(VALUE(MID(G403,1,1))),IF((LEN(G403)-1)=5,ISNUMBER(VALUE(MID(G403,2,1))),TRUE),ISNUMBER(VALUE(MID(G403,0+(LEN(G403)-1)-1,1))),ISNUMBER(VALUE(MID(G403,0+(LEN(G403)-1),1))),VALUE(MID(G403,1,(LEN(G403)-1)-3))&lt;24,VALUE(MID(G403,0+(LEN(G403)-1)-1,2))&lt;60),VALUE(MID(G403,1,(LEN(G403)-1)-3))/24+VALUE(MID(G403,0+(LEN(G403)-1)-1,2))/1440,-1),IF(AND((LEN(G403)-1)&gt;=1,(LEN(G403)-1)&lt;=2,ISNUMBER(VALUE(MID(G403,1,1))),IF((LEN(G403)-1)=2,ISNUMBER(VALUE(MID(G403,2,1))),TRUE),VALUE(MID(G403,1,(LEN(G403)-1)))&lt;24),VALUE(MID(G403,1,(LEN(G403)-1)))/24,-1)),-1)))</x:f>
      </x:c>
      <x:c r="J403" s="72" t="n">
        <x:f>IF(OR(E403="",E403="В"),0,IF(OR(E403=$B$42,E403=$B$43,E403=$B$44,E403=$B$45,E403=$B$46),INDEX($G$42:$G$46,MATCH(E403,$B$42:$B$46,0)),$D$7))</x:f>
        <x:v>0</x:v>
      </x:c>
      <x:c r="K403" s="73" t="n">
        <x:f>IF(OR(L403="",L403="Выходной"),0,IF(L403="Готово",ROUND(24*MOD(I403-H403,1)-J403/60,10),"Проверить"))</x:f>
        <x:v>0</x:v>
      </x:c>
      <x:c r="L403" s="74" t="str">
        <x:f>IF(E403="","",IF(C403="","Нет дня",IF(E403="В","Выходной",IF(LEN(TRIM($B$32))=0,"Нет имени",IF(COUNTIFS($B$10:$B$33,$B$32)&gt;1,"Повтор имени",IF(OR(E403=$B$42,E403=$B$43,E403=$B$44,E403=$B$45,E403=$B$46),IF(INDEX($I$42:$I$46,MATCH(E403,$B$42:$B$46,0))="Готово","Готово","Проверьте смену"),IF(OR(IFERROR(SEARCH("-",E403),0)=0,IFERROR(SEARCH("-",E403,SEARCH("-",E403)+1),0)&gt;0),"Нет кода",IF(OR(H403&lt;0,I403&lt;0),"Неверное время",IF(H403=I403,"Начало равно концу",IF(NOT(ISNUMBER($D$7)),"Проверьте перерыв",IF(OR($D$7&lt;0,$D$7&lt;&gt;INT($D$7)),"Проверьте перерыв",IF($D$7&gt;=ROUND(MOD(I403-H403,1)*1440,8),"Перерыв не меньше смены","Готово"))))))))))))</x:f>
      </x:c>
      <x:c r="M403" s="3"/>
      <x:c r="N403" s="3"/>
      <x:c r="O403" s="3"/>
      <x:c r="P403" s="3"/>
      <x:c r="Q403" s="3"/>
      <x:c r="R403" s="3"/>
      <x:c r="S403" s="3"/>
      <x:c r="T403" s="3"/>
      <x:c r="U403" s="3"/>
      <x:c r="V403" s="3"/>
      <x:c r="W403" s="3"/>
      <x:c r="X403" s="3"/>
      <x:c r="Y403" s="3"/>
      <x:c r="Z403" s="3"/>
      <x:c r="AA403" s="3"/>
      <x:c r="AB403" s="3"/>
      <x:c r="AC403" s="3"/>
      <x:c r="AD403" s="3"/>
      <x:c r="AE403" s="3"/>
      <x:c r="AF403" s="3"/>
      <x:c r="AG403" s="3"/>
      <x:c r="AH403" s="3"/>
      <x:c r="AI403" s="3"/>
      <x:c r="AJ403" s="3"/>
      <x:c r="AK403" s="3"/>
    </x:row>
    <x:row r="404" ht="30" customHeight="1">
      <x:c r="A404" s="3"/>
      <x:c r="B404" s="69" t="str">
        <x:f>IF($B$32="","",$B$32)</x:f>
      </x:c>
      <x:c r="C404" s="70" t="n">
        <x:f>IF(K$8="","",K$8)</x:f>
        <x:v>46334</x:v>
      </x:c>
      <x:c r="D404" s="69" t="str">
        <x:f>IF(K32="","",K32)</x:f>
      </x:c>
      <x:c r="E404" s="69" t="str">
        <x:f>IFERROR(UPPER(CONCATENATE("",SUBSTITUTE(CONCATENATE("",SUBSTITUTE(CONCATENATE("",SUBSTITUTE(TRIM(CONCATENATE("",D404))," ","")),"–","-")),"—","-"))),CONCATENATE("",D404))</x:f>
      </x:c>
      <x:c r="F404" s="69" t="str">
        <x:f>IFERROR(LEFT(CONCATENATE("[",E404),SEARCH("-",E404)),"")</x:f>
      </x:c>
      <x:c r="G404" s="69" t="str">
        <x:f>IFERROR(MID(CONCATENATE(E404,"]"),SEARCH("-",E404)+1,32),"")</x:f>
      </x:c>
      <x:c r="H404" s="71" t="str">
        <x:f>IF(OR(E404="",E404="В"),"",IF(OR(E404=$B$42,E404=$B$43,E404=$B$44,E404=$B$45,E404=$B$46),INDEX($E$42:$E$46,MATCH(E404,$B$42:$B$46,0)),IFERROR(IF(ISNUMBER(SEARCH(":",F404)),IF(AND(OR((LEN(F404)-1)=4,(LEN(F404)-1)=5),MID(F404,1+(LEN(F404)-1)-2,1)=":",ISNUMBER(VALUE(MID(F404,2,1))),IF((LEN(F404)-1)=5,ISNUMBER(VALUE(MID(F404,3,1))),TRUE),ISNUMBER(VALUE(MID(F404,1+(LEN(F404)-1)-1,1))),ISNUMBER(VALUE(MID(F404,1+(LEN(F404)-1),1))),VALUE(MID(F404,2,(LEN(F404)-1)-3))&lt;24,VALUE(MID(F404,1+(LEN(F404)-1)-1,2))&lt;60),VALUE(MID(F404,2,(LEN(F404)-1)-3))/24+VALUE(MID(F404,1+(LEN(F404)-1)-1,2))/1440,-1),IF(AND((LEN(F404)-1)&gt;=1,(LEN(F404)-1)&lt;=2,ISNUMBER(VALUE(MID(F404,2,1))),IF((LEN(F404)-1)=2,ISNUMBER(VALUE(MID(F404,3,1))),TRUE),VALUE(MID(F404,2,(LEN(F404)-1)))&lt;24),VALUE(MID(F404,2,(LEN(F404)-1)))/24,-1)),-1)))</x:f>
      </x:c>
      <x:c r="I404" s="71" t="str">
        <x:f>IF(OR(E404="",E404="В"),"",IF(OR(E404=$B$42,E404=$B$43,E404=$B$44,E404=$B$45,E404=$B$46),INDEX($F$42:$F$46,MATCH(E404,$B$42:$B$46,0)),IFERROR(IF(ISNUMBER(SEARCH(":",G404)),IF(AND(OR((LEN(G404)-1)=4,(LEN(G404)-1)=5),MID(G404,0+(LEN(G404)-1)-2,1)=":",ISNUMBER(VALUE(MID(G404,1,1))),IF((LEN(G404)-1)=5,ISNUMBER(VALUE(MID(G404,2,1))),TRUE),ISNUMBER(VALUE(MID(G404,0+(LEN(G404)-1)-1,1))),ISNUMBER(VALUE(MID(G404,0+(LEN(G404)-1),1))),VALUE(MID(G404,1,(LEN(G404)-1)-3))&lt;24,VALUE(MID(G404,0+(LEN(G404)-1)-1,2))&lt;60),VALUE(MID(G404,1,(LEN(G404)-1)-3))/24+VALUE(MID(G404,0+(LEN(G404)-1)-1,2))/1440,-1),IF(AND((LEN(G404)-1)&gt;=1,(LEN(G404)-1)&lt;=2,ISNUMBER(VALUE(MID(G404,1,1))),IF((LEN(G404)-1)=2,ISNUMBER(VALUE(MID(G404,2,1))),TRUE),VALUE(MID(G404,1,(LEN(G404)-1)))&lt;24),VALUE(MID(G404,1,(LEN(G404)-1)))/24,-1)),-1)))</x:f>
      </x:c>
      <x:c r="J404" s="72" t="n">
        <x:f>IF(OR(E404="",E404="В"),0,IF(OR(E404=$B$42,E404=$B$43,E404=$B$44,E404=$B$45,E404=$B$46),INDEX($G$42:$G$46,MATCH(E404,$B$42:$B$46,0)),$D$7))</x:f>
        <x:v>0</x:v>
      </x:c>
      <x:c r="K404" s="73" t="n">
        <x:f>IF(OR(L404="",L404="Выходной"),0,IF(L404="Готово",ROUND(24*MOD(I404-H404,1)-J404/60,10),"Проверить"))</x:f>
        <x:v>0</x:v>
      </x:c>
      <x:c r="L404" s="74" t="str">
        <x:f>IF(E404="","",IF(C404="","Нет дня",IF(E404="В","Выходной",IF(LEN(TRIM($B$32))=0,"Нет имени",IF(COUNTIFS($B$10:$B$33,$B$32)&gt;1,"Повтор имени",IF(OR(E404=$B$42,E404=$B$43,E404=$B$44,E404=$B$45,E404=$B$46),IF(INDEX($I$42:$I$46,MATCH(E404,$B$42:$B$46,0))="Готово","Готово","Проверьте смену"),IF(OR(IFERROR(SEARCH("-",E404),0)=0,IFERROR(SEARCH("-",E404,SEARCH("-",E404)+1),0)&gt;0),"Нет кода",IF(OR(H404&lt;0,I404&lt;0),"Неверное время",IF(H404=I404,"Начало равно концу",IF(NOT(ISNUMBER($D$7)),"Проверьте перерыв",IF(OR($D$7&lt;0,$D$7&lt;&gt;INT($D$7)),"Проверьте перерыв",IF($D$7&gt;=ROUND(MOD(I404-H404,1)*1440,8),"Перерыв не меньше смены","Готово"))))))))))))</x:f>
      </x:c>
      <x:c r="M404" s="3"/>
      <x:c r="N404" s="3"/>
      <x:c r="O404" s="3"/>
      <x:c r="P404" s="3"/>
      <x:c r="Q404" s="3"/>
      <x:c r="R404" s="3"/>
      <x:c r="S404" s="3"/>
      <x:c r="T404" s="3"/>
      <x:c r="U404" s="3"/>
      <x:c r="V404" s="3"/>
      <x:c r="W404" s="3"/>
      <x:c r="X404" s="3"/>
      <x:c r="Y404" s="3"/>
      <x:c r="Z404" s="3"/>
      <x:c r="AA404" s="3"/>
      <x:c r="AB404" s="3"/>
      <x:c r="AC404" s="3"/>
      <x:c r="AD404" s="3"/>
      <x:c r="AE404" s="3"/>
      <x:c r="AF404" s="3"/>
      <x:c r="AG404" s="3"/>
      <x:c r="AH404" s="3"/>
      <x:c r="AI404" s="3"/>
      <x:c r="AJ404" s="3"/>
      <x:c r="AK404" s="3"/>
    </x:row>
    <x:row r="405" ht="30" customHeight="1">
      <x:c r="A405" s="3"/>
      <x:c r="B405" s="69" t="str">
        <x:f>IF($B$32="","",$B$32)</x:f>
      </x:c>
      <x:c r="C405" s="70" t="n">
        <x:f>IF(L$8="","",L$8)</x:f>
        <x:v>46335</x:v>
      </x:c>
      <x:c r="D405" s="69" t="str">
        <x:f>IF(L32="","",L32)</x:f>
      </x:c>
      <x:c r="E405" s="69" t="str">
        <x:f>IFERROR(UPPER(CONCATENATE("",SUBSTITUTE(CONCATENATE("",SUBSTITUTE(CONCATENATE("",SUBSTITUTE(TRIM(CONCATENATE("",D405))," ","")),"–","-")),"—","-"))),CONCATENATE("",D405))</x:f>
      </x:c>
      <x:c r="F405" s="69" t="str">
        <x:f>IFERROR(LEFT(CONCATENATE("[",E405),SEARCH("-",E405)),"")</x:f>
      </x:c>
      <x:c r="G405" s="69" t="str">
        <x:f>IFERROR(MID(CONCATENATE(E405,"]"),SEARCH("-",E405)+1,32),"")</x:f>
      </x:c>
      <x:c r="H405" s="71" t="str">
        <x:f>IF(OR(E405="",E405="В"),"",IF(OR(E405=$B$42,E405=$B$43,E405=$B$44,E405=$B$45,E405=$B$46),INDEX($E$42:$E$46,MATCH(E405,$B$42:$B$46,0)),IFERROR(IF(ISNUMBER(SEARCH(":",F405)),IF(AND(OR((LEN(F405)-1)=4,(LEN(F405)-1)=5),MID(F405,1+(LEN(F405)-1)-2,1)=":",ISNUMBER(VALUE(MID(F405,2,1))),IF((LEN(F405)-1)=5,ISNUMBER(VALUE(MID(F405,3,1))),TRUE),ISNUMBER(VALUE(MID(F405,1+(LEN(F405)-1)-1,1))),ISNUMBER(VALUE(MID(F405,1+(LEN(F405)-1),1))),VALUE(MID(F405,2,(LEN(F405)-1)-3))&lt;24,VALUE(MID(F405,1+(LEN(F405)-1)-1,2))&lt;60),VALUE(MID(F405,2,(LEN(F405)-1)-3))/24+VALUE(MID(F405,1+(LEN(F405)-1)-1,2))/1440,-1),IF(AND((LEN(F405)-1)&gt;=1,(LEN(F405)-1)&lt;=2,ISNUMBER(VALUE(MID(F405,2,1))),IF((LEN(F405)-1)=2,ISNUMBER(VALUE(MID(F405,3,1))),TRUE),VALUE(MID(F405,2,(LEN(F405)-1)))&lt;24),VALUE(MID(F405,2,(LEN(F405)-1)))/24,-1)),-1)))</x:f>
      </x:c>
      <x:c r="I405" s="71" t="str">
        <x:f>IF(OR(E405="",E405="В"),"",IF(OR(E405=$B$42,E405=$B$43,E405=$B$44,E405=$B$45,E405=$B$46),INDEX($F$42:$F$46,MATCH(E405,$B$42:$B$46,0)),IFERROR(IF(ISNUMBER(SEARCH(":",G405)),IF(AND(OR((LEN(G405)-1)=4,(LEN(G405)-1)=5),MID(G405,0+(LEN(G405)-1)-2,1)=":",ISNUMBER(VALUE(MID(G405,1,1))),IF((LEN(G405)-1)=5,ISNUMBER(VALUE(MID(G405,2,1))),TRUE),ISNUMBER(VALUE(MID(G405,0+(LEN(G405)-1)-1,1))),ISNUMBER(VALUE(MID(G405,0+(LEN(G405)-1),1))),VALUE(MID(G405,1,(LEN(G405)-1)-3))&lt;24,VALUE(MID(G405,0+(LEN(G405)-1)-1,2))&lt;60),VALUE(MID(G405,1,(LEN(G405)-1)-3))/24+VALUE(MID(G405,0+(LEN(G405)-1)-1,2))/1440,-1),IF(AND((LEN(G405)-1)&gt;=1,(LEN(G405)-1)&lt;=2,ISNUMBER(VALUE(MID(G405,1,1))),IF((LEN(G405)-1)=2,ISNUMBER(VALUE(MID(G405,2,1))),TRUE),VALUE(MID(G405,1,(LEN(G405)-1)))&lt;24),VALUE(MID(G405,1,(LEN(G405)-1)))/24,-1)),-1)))</x:f>
      </x:c>
      <x:c r="J405" s="72" t="n">
        <x:f>IF(OR(E405="",E405="В"),0,IF(OR(E405=$B$42,E405=$B$43,E405=$B$44,E405=$B$45,E405=$B$46),INDEX($G$42:$G$46,MATCH(E405,$B$42:$B$46,0)),$D$7))</x:f>
        <x:v>0</x:v>
      </x:c>
      <x:c r="K405" s="73" t="n">
        <x:f>IF(OR(L405="",L405="Выходной"),0,IF(L405="Готово",ROUND(24*MOD(I405-H405,1)-J405/60,10),"Проверить"))</x:f>
        <x:v>0</x:v>
      </x:c>
      <x:c r="L405" s="74" t="str">
        <x:f>IF(E405="","",IF(C405="","Нет дня",IF(E405="В","Выходной",IF(LEN(TRIM($B$32))=0,"Нет имени",IF(COUNTIFS($B$10:$B$33,$B$32)&gt;1,"Повтор имени",IF(OR(E405=$B$42,E405=$B$43,E405=$B$44,E405=$B$45,E405=$B$46),IF(INDEX($I$42:$I$46,MATCH(E405,$B$42:$B$46,0))="Готово","Готово","Проверьте смену"),IF(OR(IFERROR(SEARCH("-",E405),0)=0,IFERROR(SEARCH("-",E405,SEARCH("-",E405)+1),0)&gt;0),"Нет кода",IF(OR(H405&lt;0,I405&lt;0),"Неверное время",IF(H405=I405,"Начало равно концу",IF(NOT(ISNUMBER($D$7)),"Проверьте перерыв",IF(OR($D$7&lt;0,$D$7&lt;&gt;INT($D$7)),"Проверьте перерыв",IF($D$7&gt;=ROUND(MOD(I405-H405,1)*1440,8),"Перерыв не меньше смены","Готово"))))))))))))</x:f>
      </x:c>
      <x:c r="M405" s="3"/>
      <x:c r="N405" s="3"/>
      <x:c r="O405" s="3"/>
      <x:c r="P405" s="3"/>
      <x:c r="Q405" s="3"/>
      <x:c r="R405" s="3"/>
      <x:c r="S405" s="3"/>
      <x:c r="T405" s="3"/>
      <x:c r="U405" s="3"/>
      <x:c r="V405" s="3"/>
      <x:c r="W405" s="3"/>
      <x:c r="X405" s="3"/>
      <x:c r="Y405" s="3"/>
      <x:c r="Z405" s="3"/>
      <x:c r="AA405" s="3"/>
      <x:c r="AB405" s="3"/>
      <x:c r="AC405" s="3"/>
      <x:c r="AD405" s="3"/>
      <x:c r="AE405" s="3"/>
      <x:c r="AF405" s="3"/>
      <x:c r="AG405" s="3"/>
      <x:c r="AH405" s="3"/>
      <x:c r="AI405" s="3"/>
      <x:c r="AJ405" s="3"/>
      <x:c r="AK405" s="3"/>
    </x:row>
    <x:row r="406" ht="30" customHeight="1">
      <x:c r="A406" s="3"/>
      <x:c r="B406" s="69" t="str">
        <x:f>IF($B$32="","",$B$32)</x:f>
      </x:c>
      <x:c r="C406" s="70" t="n">
        <x:f>IF(M$8="","",M$8)</x:f>
        <x:v>46336</x:v>
      </x:c>
      <x:c r="D406" s="69" t="str">
        <x:f>IF(M32="","",M32)</x:f>
      </x:c>
      <x:c r="E406" s="69" t="str">
        <x:f>IFERROR(UPPER(CONCATENATE("",SUBSTITUTE(CONCATENATE("",SUBSTITUTE(CONCATENATE("",SUBSTITUTE(TRIM(CONCATENATE("",D406))," ","")),"–","-")),"—","-"))),CONCATENATE("",D406))</x:f>
      </x:c>
      <x:c r="F406" s="69" t="str">
        <x:f>IFERROR(LEFT(CONCATENATE("[",E406),SEARCH("-",E406)),"")</x:f>
      </x:c>
      <x:c r="G406" s="69" t="str">
        <x:f>IFERROR(MID(CONCATENATE(E406,"]"),SEARCH("-",E406)+1,32),"")</x:f>
      </x:c>
      <x:c r="H406" s="71" t="str">
        <x:f>IF(OR(E406="",E406="В"),"",IF(OR(E406=$B$42,E406=$B$43,E406=$B$44,E406=$B$45,E406=$B$46),INDEX($E$42:$E$46,MATCH(E406,$B$42:$B$46,0)),IFERROR(IF(ISNUMBER(SEARCH(":",F406)),IF(AND(OR((LEN(F406)-1)=4,(LEN(F406)-1)=5),MID(F406,1+(LEN(F406)-1)-2,1)=":",ISNUMBER(VALUE(MID(F406,2,1))),IF((LEN(F406)-1)=5,ISNUMBER(VALUE(MID(F406,3,1))),TRUE),ISNUMBER(VALUE(MID(F406,1+(LEN(F406)-1)-1,1))),ISNUMBER(VALUE(MID(F406,1+(LEN(F406)-1),1))),VALUE(MID(F406,2,(LEN(F406)-1)-3))&lt;24,VALUE(MID(F406,1+(LEN(F406)-1)-1,2))&lt;60),VALUE(MID(F406,2,(LEN(F406)-1)-3))/24+VALUE(MID(F406,1+(LEN(F406)-1)-1,2))/1440,-1),IF(AND((LEN(F406)-1)&gt;=1,(LEN(F406)-1)&lt;=2,ISNUMBER(VALUE(MID(F406,2,1))),IF((LEN(F406)-1)=2,ISNUMBER(VALUE(MID(F406,3,1))),TRUE),VALUE(MID(F406,2,(LEN(F406)-1)))&lt;24),VALUE(MID(F406,2,(LEN(F406)-1)))/24,-1)),-1)))</x:f>
      </x:c>
      <x:c r="I406" s="71" t="str">
        <x:f>IF(OR(E406="",E406="В"),"",IF(OR(E406=$B$42,E406=$B$43,E406=$B$44,E406=$B$45,E406=$B$46),INDEX($F$42:$F$46,MATCH(E406,$B$42:$B$46,0)),IFERROR(IF(ISNUMBER(SEARCH(":",G406)),IF(AND(OR((LEN(G406)-1)=4,(LEN(G406)-1)=5),MID(G406,0+(LEN(G406)-1)-2,1)=":",ISNUMBER(VALUE(MID(G406,1,1))),IF((LEN(G406)-1)=5,ISNUMBER(VALUE(MID(G406,2,1))),TRUE),ISNUMBER(VALUE(MID(G406,0+(LEN(G406)-1)-1,1))),ISNUMBER(VALUE(MID(G406,0+(LEN(G406)-1),1))),VALUE(MID(G406,1,(LEN(G406)-1)-3))&lt;24,VALUE(MID(G406,0+(LEN(G406)-1)-1,2))&lt;60),VALUE(MID(G406,1,(LEN(G406)-1)-3))/24+VALUE(MID(G406,0+(LEN(G406)-1)-1,2))/1440,-1),IF(AND((LEN(G406)-1)&gt;=1,(LEN(G406)-1)&lt;=2,ISNUMBER(VALUE(MID(G406,1,1))),IF((LEN(G406)-1)=2,ISNUMBER(VALUE(MID(G406,2,1))),TRUE),VALUE(MID(G406,1,(LEN(G406)-1)))&lt;24),VALUE(MID(G406,1,(LEN(G406)-1)))/24,-1)),-1)))</x:f>
      </x:c>
      <x:c r="J406" s="72" t="n">
        <x:f>IF(OR(E406="",E406="В"),0,IF(OR(E406=$B$42,E406=$B$43,E406=$B$44,E406=$B$45,E406=$B$46),INDEX($G$42:$G$46,MATCH(E406,$B$42:$B$46,0)),$D$7))</x:f>
        <x:v>0</x:v>
      </x:c>
      <x:c r="K406" s="73" t="n">
        <x:f>IF(OR(L406="",L406="Выходной"),0,IF(L406="Готово",ROUND(24*MOD(I406-H406,1)-J406/60,10),"Проверить"))</x:f>
        <x:v>0</x:v>
      </x:c>
      <x:c r="L406" s="74" t="str">
        <x:f>IF(E406="","",IF(C406="","Нет дня",IF(E406="В","Выходной",IF(LEN(TRIM($B$32))=0,"Нет имени",IF(COUNTIFS($B$10:$B$33,$B$32)&gt;1,"Повтор имени",IF(OR(E406=$B$42,E406=$B$43,E406=$B$44,E406=$B$45,E406=$B$46),IF(INDEX($I$42:$I$46,MATCH(E406,$B$42:$B$46,0))="Готово","Готово","Проверьте смену"),IF(OR(IFERROR(SEARCH("-",E406),0)=0,IFERROR(SEARCH("-",E406,SEARCH("-",E406)+1),0)&gt;0),"Нет кода",IF(OR(H406&lt;0,I406&lt;0),"Неверное время",IF(H406=I406,"Начало равно концу",IF(NOT(ISNUMBER($D$7)),"Проверьте перерыв",IF(OR($D$7&lt;0,$D$7&lt;&gt;INT($D$7)),"Проверьте перерыв",IF($D$7&gt;=ROUND(MOD(I406-H406,1)*1440,8),"Перерыв не меньше смены","Готово"))))))))))))</x:f>
      </x:c>
      <x:c r="M406" s="3"/>
      <x:c r="N406" s="3"/>
      <x:c r="O406" s="3"/>
      <x:c r="P406" s="3"/>
      <x:c r="Q406" s="3"/>
      <x:c r="R406" s="3"/>
      <x:c r="S406" s="3"/>
      <x:c r="T406" s="3"/>
      <x:c r="U406" s="3"/>
      <x:c r="V406" s="3"/>
      <x:c r="W406" s="3"/>
      <x:c r="X406" s="3"/>
      <x:c r="Y406" s="3"/>
      <x:c r="Z406" s="3"/>
      <x:c r="AA406" s="3"/>
      <x:c r="AB406" s="3"/>
      <x:c r="AC406" s="3"/>
      <x:c r="AD406" s="3"/>
      <x:c r="AE406" s="3"/>
      <x:c r="AF406" s="3"/>
      <x:c r="AG406" s="3"/>
      <x:c r="AH406" s="3"/>
      <x:c r="AI406" s="3"/>
      <x:c r="AJ406" s="3"/>
      <x:c r="AK406" s="3"/>
    </x:row>
    <x:row r="407" ht="30" customHeight="1">
      <x:c r="A407" s="3"/>
      <x:c r="B407" s="69" t="str">
        <x:f>IF($B$32="","",$B$32)</x:f>
      </x:c>
      <x:c r="C407" s="70" t="n">
        <x:f>IF(N$8="","",N$8)</x:f>
        <x:v>46337</x:v>
      </x:c>
      <x:c r="D407" s="69" t="str">
        <x:f>IF(N32="","",N32)</x:f>
      </x:c>
      <x:c r="E407" s="69" t="str">
        <x:f>IFERROR(UPPER(CONCATENATE("",SUBSTITUTE(CONCATENATE("",SUBSTITUTE(CONCATENATE("",SUBSTITUTE(TRIM(CONCATENATE("",D407))," ","")),"–","-")),"—","-"))),CONCATENATE("",D407))</x:f>
      </x:c>
      <x:c r="F407" s="69" t="str">
        <x:f>IFERROR(LEFT(CONCATENATE("[",E407),SEARCH("-",E407)),"")</x:f>
      </x:c>
      <x:c r="G407" s="69" t="str">
        <x:f>IFERROR(MID(CONCATENATE(E407,"]"),SEARCH("-",E407)+1,32),"")</x:f>
      </x:c>
      <x:c r="H407" s="71" t="str">
        <x:f>IF(OR(E407="",E407="В"),"",IF(OR(E407=$B$42,E407=$B$43,E407=$B$44,E407=$B$45,E407=$B$46),INDEX($E$42:$E$46,MATCH(E407,$B$42:$B$46,0)),IFERROR(IF(ISNUMBER(SEARCH(":",F407)),IF(AND(OR((LEN(F407)-1)=4,(LEN(F407)-1)=5),MID(F407,1+(LEN(F407)-1)-2,1)=":",ISNUMBER(VALUE(MID(F407,2,1))),IF((LEN(F407)-1)=5,ISNUMBER(VALUE(MID(F407,3,1))),TRUE),ISNUMBER(VALUE(MID(F407,1+(LEN(F407)-1)-1,1))),ISNUMBER(VALUE(MID(F407,1+(LEN(F407)-1),1))),VALUE(MID(F407,2,(LEN(F407)-1)-3))&lt;24,VALUE(MID(F407,1+(LEN(F407)-1)-1,2))&lt;60),VALUE(MID(F407,2,(LEN(F407)-1)-3))/24+VALUE(MID(F407,1+(LEN(F407)-1)-1,2))/1440,-1),IF(AND((LEN(F407)-1)&gt;=1,(LEN(F407)-1)&lt;=2,ISNUMBER(VALUE(MID(F407,2,1))),IF((LEN(F407)-1)=2,ISNUMBER(VALUE(MID(F407,3,1))),TRUE),VALUE(MID(F407,2,(LEN(F407)-1)))&lt;24),VALUE(MID(F407,2,(LEN(F407)-1)))/24,-1)),-1)))</x:f>
      </x:c>
      <x:c r="I407" s="71" t="str">
        <x:f>IF(OR(E407="",E407="В"),"",IF(OR(E407=$B$42,E407=$B$43,E407=$B$44,E407=$B$45,E407=$B$46),INDEX($F$42:$F$46,MATCH(E407,$B$42:$B$46,0)),IFERROR(IF(ISNUMBER(SEARCH(":",G407)),IF(AND(OR((LEN(G407)-1)=4,(LEN(G407)-1)=5),MID(G407,0+(LEN(G407)-1)-2,1)=":",ISNUMBER(VALUE(MID(G407,1,1))),IF((LEN(G407)-1)=5,ISNUMBER(VALUE(MID(G407,2,1))),TRUE),ISNUMBER(VALUE(MID(G407,0+(LEN(G407)-1)-1,1))),ISNUMBER(VALUE(MID(G407,0+(LEN(G407)-1),1))),VALUE(MID(G407,1,(LEN(G407)-1)-3))&lt;24,VALUE(MID(G407,0+(LEN(G407)-1)-1,2))&lt;60),VALUE(MID(G407,1,(LEN(G407)-1)-3))/24+VALUE(MID(G407,0+(LEN(G407)-1)-1,2))/1440,-1),IF(AND((LEN(G407)-1)&gt;=1,(LEN(G407)-1)&lt;=2,ISNUMBER(VALUE(MID(G407,1,1))),IF((LEN(G407)-1)=2,ISNUMBER(VALUE(MID(G407,2,1))),TRUE),VALUE(MID(G407,1,(LEN(G407)-1)))&lt;24),VALUE(MID(G407,1,(LEN(G407)-1)))/24,-1)),-1)))</x:f>
      </x:c>
      <x:c r="J407" s="72" t="n">
        <x:f>IF(OR(E407="",E407="В"),0,IF(OR(E407=$B$42,E407=$B$43,E407=$B$44,E407=$B$45,E407=$B$46),INDEX($G$42:$G$46,MATCH(E407,$B$42:$B$46,0)),$D$7))</x:f>
        <x:v>0</x:v>
      </x:c>
      <x:c r="K407" s="73" t="n">
        <x:f>IF(OR(L407="",L407="Выходной"),0,IF(L407="Готово",ROUND(24*MOD(I407-H407,1)-J407/60,10),"Проверить"))</x:f>
        <x:v>0</x:v>
      </x:c>
      <x:c r="L407" s="74" t="str">
        <x:f>IF(E407="","",IF(C407="","Нет дня",IF(E407="В","Выходной",IF(LEN(TRIM($B$32))=0,"Нет имени",IF(COUNTIFS($B$10:$B$33,$B$32)&gt;1,"Повтор имени",IF(OR(E407=$B$42,E407=$B$43,E407=$B$44,E407=$B$45,E407=$B$46),IF(INDEX($I$42:$I$46,MATCH(E407,$B$42:$B$46,0))="Готово","Готово","Проверьте смену"),IF(OR(IFERROR(SEARCH("-",E407),0)=0,IFERROR(SEARCH("-",E407,SEARCH("-",E407)+1),0)&gt;0),"Нет кода",IF(OR(H407&lt;0,I407&lt;0),"Неверное время",IF(H407=I407,"Начало равно концу",IF(NOT(ISNUMBER($D$7)),"Проверьте перерыв",IF(OR($D$7&lt;0,$D$7&lt;&gt;INT($D$7)),"Проверьте перерыв",IF($D$7&gt;=ROUND(MOD(I407-H407,1)*1440,8),"Перерыв не меньше смены","Готово"))))))))))))</x:f>
      </x:c>
      <x:c r="M407" s="3"/>
      <x:c r="N407" s="3"/>
      <x:c r="O407" s="3"/>
      <x:c r="P407" s="3"/>
      <x:c r="Q407" s="3"/>
      <x:c r="R407" s="3"/>
      <x:c r="S407" s="3"/>
      <x:c r="T407" s="3"/>
      <x:c r="U407" s="3"/>
      <x:c r="V407" s="3"/>
      <x:c r="W407" s="3"/>
      <x:c r="X407" s="3"/>
      <x:c r="Y407" s="3"/>
      <x:c r="Z407" s="3"/>
      <x:c r="AA407" s="3"/>
      <x:c r="AB407" s="3"/>
      <x:c r="AC407" s="3"/>
      <x:c r="AD407" s="3"/>
      <x:c r="AE407" s="3"/>
      <x:c r="AF407" s="3"/>
      <x:c r="AG407" s="3"/>
      <x:c r="AH407" s="3"/>
      <x:c r="AI407" s="3"/>
      <x:c r="AJ407" s="3"/>
      <x:c r="AK407" s="3"/>
    </x:row>
    <x:row r="408" ht="30" customHeight="1">
      <x:c r="A408" s="3"/>
      <x:c r="B408" s="69" t="str">
        <x:f>IF($B$32="","",$B$32)</x:f>
      </x:c>
      <x:c r="C408" s="70" t="n">
        <x:f>IF(O$8="","",O$8)</x:f>
        <x:v>46338</x:v>
      </x:c>
      <x:c r="D408" s="69" t="str">
        <x:f>IF(O32="","",O32)</x:f>
      </x:c>
      <x:c r="E408" s="69" t="str">
        <x:f>IFERROR(UPPER(CONCATENATE("",SUBSTITUTE(CONCATENATE("",SUBSTITUTE(CONCATENATE("",SUBSTITUTE(TRIM(CONCATENATE("",D408))," ","")),"–","-")),"—","-"))),CONCATENATE("",D408))</x:f>
      </x:c>
      <x:c r="F408" s="69" t="str">
        <x:f>IFERROR(LEFT(CONCATENATE("[",E408),SEARCH("-",E408)),"")</x:f>
      </x:c>
      <x:c r="G408" s="69" t="str">
        <x:f>IFERROR(MID(CONCATENATE(E408,"]"),SEARCH("-",E408)+1,32),"")</x:f>
      </x:c>
      <x:c r="H408" s="71" t="str">
        <x:f>IF(OR(E408="",E408="В"),"",IF(OR(E408=$B$42,E408=$B$43,E408=$B$44,E408=$B$45,E408=$B$46),INDEX($E$42:$E$46,MATCH(E408,$B$42:$B$46,0)),IFERROR(IF(ISNUMBER(SEARCH(":",F408)),IF(AND(OR((LEN(F408)-1)=4,(LEN(F408)-1)=5),MID(F408,1+(LEN(F408)-1)-2,1)=":",ISNUMBER(VALUE(MID(F408,2,1))),IF((LEN(F408)-1)=5,ISNUMBER(VALUE(MID(F408,3,1))),TRUE),ISNUMBER(VALUE(MID(F408,1+(LEN(F408)-1)-1,1))),ISNUMBER(VALUE(MID(F408,1+(LEN(F408)-1),1))),VALUE(MID(F408,2,(LEN(F408)-1)-3))&lt;24,VALUE(MID(F408,1+(LEN(F408)-1)-1,2))&lt;60),VALUE(MID(F408,2,(LEN(F408)-1)-3))/24+VALUE(MID(F408,1+(LEN(F408)-1)-1,2))/1440,-1),IF(AND((LEN(F408)-1)&gt;=1,(LEN(F408)-1)&lt;=2,ISNUMBER(VALUE(MID(F408,2,1))),IF((LEN(F408)-1)=2,ISNUMBER(VALUE(MID(F408,3,1))),TRUE),VALUE(MID(F408,2,(LEN(F408)-1)))&lt;24),VALUE(MID(F408,2,(LEN(F408)-1)))/24,-1)),-1)))</x:f>
      </x:c>
      <x:c r="I408" s="71" t="str">
        <x:f>IF(OR(E408="",E408="В"),"",IF(OR(E408=$B$42,E408=$B$43,E408=$B$44,E408=$B$45,E408=$B$46),INDEX($F$42:$F$46,MATCH(E408,$B$42:$B$46,0)),IFERROR(IF(ISNUMBER(SEARCH(":",G408)),IF(AND(OR((LEN(G408)-1)=4,(LEN(G408)-1)=5),MID(G408,0+(LEN(G408)-1)-2,1)=":",ISNUMBER(VALUE(MID(G408,1,1))),IF((LEN(G408)-1)=5,ISNUMBER(VALUE(MID(G408,2,1))),TRUE),ISNUMBER(VALUE(MID(G408,0+(LEN(G408)-1)-1,1))),ISNUMBER(VALUE(MID(G408,0+(LEN(G408)-1),1))),VALUE(MID(G408,1,(LEN(G408)-1)-3))&lt;24,VALUE(MID(G408,0+(LEN(G408)-1)-1,2))&lt;60),VALUE(MID(G408,1,(LEN(G408)-1)-3))/24+VALUE(MID(G408,0+(LEN(G408)-1)-1,2))/1440,-1),IF(AND((LEN(G408)-1)&gt;=1,(LEN(G408)-1)&lt;=2,ISNUMBER(VALUE(MID(G408,1,1))),IF((LEN(G408)-1)=2,ISNUMBER(VALUE(MID(G408,2,1))),TRUE),VALUE(MID(G408,1,(LEN(G408)-1)))&lt;24),VALUE(MID(G408,1,(LEN(G408)-1)))/24,-1)),-1)))</x:f>
      </x:c>
      <x:c r="J408" s="72" t="n">
        <x:f>IF(OR(E408="",E408="В"),0,IF(OR(E408=$B$42,E408=$B$43,E408=$B$44,E408=$B$45,E408=$B$46),INDEX($G$42:$G$46,MATCH(E408,$B$42:$B$46,0)),$D$7))</x:f>
        <x:v>0</x:v>
      </x:c>
      <x:c r="K408" s="73" t="n">
        <x:f>IF(OR(L408="",L408="Выходной"),0,IF(L408="Готово",ROUND(24*MOD(I408-H408,1)-J408/60,10),"Проверить"))</x:f>
        <x:v>0</x:v>
      </x:c>
      <x:c r="L408" s="74" t="str">
        <x:f>IF(E408="","",IF(C408="","Нет дня",IF(E408="В","Выходной",IF(LEN(TRIM($B$32))=0,"Нет имени",IF(COUNTIFS($B$10:$B$33,$B$32)&gt;1,"Повтор имени",IF(OR(E408=$B$42,E408=$B$43,E408=$B$44,E408=$B$45,E408=$B$46),IF(INDEX($I$42:$I$46,MATCH(E408,$B$42:$B$46,0))="Готово","Готово","Проверьте смену"),IF(OR(IFERROR(SEARCH("-",E408),0)=0,IFERROR(SEARCH("-",E408,SEARCH("-",E408)+1),0)&gt;0),"Нет кода",IF(OR(H408&lt;0,I408&lt;0),"Неверное время",IF(H408=I408,"Начало равно концу",IF(NOT(ISNUMBER($D$7)),"Проверьте перерыв",IF(OR($D$7&lt;0,$D$7&lt;&gt;INT($D$7)),"Проверьте перерыв",IF($D$7&gt;=ROUND(MOD(I408-H408,1)*1440,8),"Перерыв не меньше смены","Готово"))))))))))))</x:f>
      </x:c>
      <x:c r="M408" s="3"/>
      <x:c r="N408" s="3"/>
      <x:c r="O408" s="3"/>
      <x:c r="P408" s="3"/>
      <x:c r="Q408" s="3"/>
      <x:c r="R408" s="3"/>
      <x:c r="S408" s="3"/>
      <x:c r="T408" s="3"/>
      <x:c r="U408" s="3"/>
      <x:c r="V408" s="3"/>
      <x:c r="W408" s="3"/>
      <x:c r="X408" s="3"/>
      <x:c r="Y408" s="3"/>
      <x:c r="Z408" s="3"/>
      <x:c r="AA408" s="3"/>
      <x:c r="AB408" s="3"/>
      <x:c r="AC408" s="3"/>
      <x:c r="AD408" s="3"/>
      <x:c r="AE408" s="3"/>
      <x:c r="AF408" s="3"/>
      <x:c r="AG408" s="3"/>
      <x:c r="AH408" s="3"/>
      <x:c r="AI408" s="3"/>
      <x:c r="AJ408" s="3"/>
      <x:c r="AK408" s="3"/>
    </x:row>
    <x:row r="409" ht="30" customHeight="1">
      <x:c r="A409" s="3"/>
      <x:c r="B409" s="69" t="str">
        <x:f>IF($B$32="","",$B$32)</x:f>
      </x:c>
      <x:c r="C409" s="70" t="n">
        <x:f>IF(P$8="","",P$8)</x:f>
        <x:v>46339</x:v>
      </x:c>
      <x:c r="D409" s="69" t="str">
        <x:f>IF(P32="","",P32)</x:f>
      </x:c>
      <x:c r="E409" s="69" t="str">
        <x:f>IFERROR(UPPER(CONCATENATE("",SUBSTITUTE(CONCATENATE("",SUBSTITUTE(CONCATENATE("",SUBSTITUTE(TRIM(CONCATENATE("",D409))," ","")),"–","-")),"—","-"))),CONCATENATE("",D409))</x:f>
      </x:c>
      <x:c r="F409" s="69" t="str">
        <x:f>IFERROR(LEFT(CONCATENATE("[",E409),SEARCH("-",E409)),"")</x:f>
      </x:c>
      <x:c r="G409" s="69" t="str">
        <x:f>IFERROR(MID(CONCATENATE(E409,"]"),SEARCH("-",E409)+1,32),"")</x:f>
      </x:c>
      <x:c r="H409" s="71" t="str">
        <x:f>IF(OR(E409="",E409="В"),"",IF(OR(E409=$B$42,E409=$B$43,E409=$B$44,E409=$B$45,E409=$B$46),INDEX($E$42:$E$46,MATCH(E409,$B$42:$B$46,0)),IFERROR(IF(ISNUMBER(SEARCH(":",F409)),IF(AND(OR((LEN(F409)-1)=4,(LEN(F409)-1)=5),MID(F409,1+(LEN(F409)-1)-2,1)=":",ISNUMBER(VALUE(MID(F409,2,1))),IF((LEN(F409)-1)=5,ISNUMBER(VALUE(MID(F409,3,1))),TRUE),ISNUMBER(VALUE(MID(F409,1+(LEN(F409)-1)-1,1))),ISNUMBER(VALUE(MID(F409,1+(LEN(F409)-1),1))),VALUE(MID(F409,2,(LEN(F409)-1)-3))&lt;24,VALUE(MID(F409,1+(LEN(F409)-1)-1,2))&lt;60),VALUE(MID(F409,2,(LEN(F409)-1)-3))/24+VALUE(MID(F409,1+(LEN(F409)-1)-1,2))/1440,-1),IF(AND((LEN(F409)-1)&gt;=1,(LEN(F409)-1)&lt;=2,ISNUMBER(VALUE(MID(F409,2,1))),IF((LEN(F409)-1)=2,ISNUMBER(VALUE(MID(F409,3,1))),TRUE),VALUE(MID(F409,2,(LEN(F409)-1)))&lt;24),VALUE(MID(F409,2,(LEN(F409)-1)))/24,-1)),-1)))</x:f>
      </x:c>
      <x:c r="I409" s="71" t="str">
        <x:f>IF(OR(E409="",E409="В"),"",IF(OR(E409=$B$42,E409=$B$43,E409=$B$44,E409=$B$45,E409=$B$46),INDEX($F$42:$F$46,MATCH(E409,$B$42:$B$46,0)),IFERROR(IF(ISNUMBER(SEARCH(":",G409)),IF(AND(OR((LEN(G409)-1)=4,(LEN(G409)-1)=5),MID(G409,0+(LEN(G409)-1)-2,1)=":",ISNUMBER(VALUE(MID(G409,1,1))),IF((LEN(G409)-1)=5,ISNUMBER(VALUE(MID(G409,2,1))),TRUE),ISNUMBER(VALUE(MID(G409,0+(LEN(G409)-1)-1,1))),ISNUMBER(VALUE(MID(G409,0+(LEN(G409)-1),1))),VALUE(MID(G409,1,(LEN(G409)-1)-3))&lt;24,VALUE(MID(G409,0+(LEN(G409)-1)-1,2))&lt;60),VALUE(MID(G409,1,(LEN(G409)-1)-3))/24+VALUE(MID(G409,0+(LEN(G409)-1)-1,2))/1440,-1),IF(AND((LEN(G409)-1)&gt;=1,(LEN(G409)-1)&lt;=2,ISNUMBER(VALUE(MID(G409,1,1))),IF((LEN(G409)-1)=2,ISNUMBER(VALUE(MID(G409,2,1))),TRUE),VALUE(MID(G409,1,(LEN(G409)-1)))&lt;24),VALUE(MID(G409,1,(LEN(G409)-1)))/24,-1)),-1)))</x:f>
      </x:c>
      <x:c r="J409" s="72" t="n">
        <x:f>IF(OR(E409="",E409="В"),0,IF(OR(E409=$B$42,E409=$B$43,E409=$B$44,E409=$B$45,E409=$B$46),INDEX($G$42:$G$46,MATCH(E409,$B$42:$B$46,0)),$D$7))</x:f>
        <x:v>0</x:v>
      </x:c>
      <x:c r="K409" s="73" t="n">
        <x:f>IF(OR(L409="",L409="Выходной"),0,IF(L409="Готово",ROUND(24*MOD(I409-H409,1)-J409/60,10),"Проверить"))</x:f>
        <x:v>0</x:v>
      </x:c>
      <x:c r="L409" s="74" t="str">
        <x:f>IF(E409="","",IF(C409="","Нет дня",IF(E409="В","Выходной",IF(LEN(TRIM($B$32))=0,"Нет имени",IF(COUNTIFS($B$10:$B$33,$B$32)&gt;1,"Повтор имени",IF(OR(E409=$B$42,E409=$B$43,E409=$B$44,E409=$B$45,E409=$B$46),IF(INDEX($I$42:$I$46,MATCH(E409,$B$42:$B$46,0))="Готово","Готово","Проверьте смену"),IF(OR(IFERROR(SEARCH("-",E409),0)=0,IFERROR(SEARCH("-",E409,SEARCH("-",E409)+1),0)&gt;0),"Нет кода",IF(OR(H409&lt;0,I409&lt;0),"Неверное время",IF(H409=I409,"Начало равно концу",IF(NOT(ISNUMBER($D$7)),"Проверьте перерыв",IF(OR($D$7&lt;0,$D$7&lt;&gt;INT($D$7)),"Проверьте перерыв",IF($D$7&gt;=ROUND(MOD(I409-H409,1)*1440,8),"Перерыв не меньше смены","Готово"))))))))))))</x:f>
      </x:c>
      <x:c r="M409" s="3"/>
      <x:c r="N409" s="3"/>
      <x:c r="O409" s="3"/>
      <x:c r="P409" s="3"/>
      <x:c r="Q409" s="3"/>
      <x:c r="R409" s="3"/>
      <x:c r="S409" s="3"/>
      <x:c r="T409" s="3"/>
      <x:c r="U409" s="3"/>
      <x:c r="V409" s="3"/>
      <x:c r="W409" s="3"/>
      <x:c r="X409" s="3"/>
      <x:c r="Y409" s="3"/>
      <x:c r="Z409" s="3"/>
      <x:c r="AA409" s="3"/>
      <x:c r="AB409" s="3"/>
      <x:c r="AC409" s="3"/>
      <x:c r="AD409" s="3"/>
      <x:c r="AE409" s="3"/>
      <x:c r="AF409" s="3"/>
      <x:c r="AG409" s="3"/>
      <x:c r="AH409" s="3"/>
      <x:c r="AI409" s="3"/>
      <x:c r="AJ409" s="3"/>
      <x:c r="AK409" s="3"/>
    </x:row>
    <x:row r="410" ht="30" customHeight="1">
      <x:c r="A410" s="3"/>
      <x:c r="B410" s="69" t="str">
        <x:f>IF($B$32="","",$B$32)</x:f>
      </x:c>
      <x:c r="C410" s="70" t="n">
        <x:f>IF(Q$8="","",Q$8)</x:f>
        <x:v>46340</x:v>
      </x:c>
      <x:c r="D410" s="69" t="str">
        <x:f>IF(Q32="","",Q32)</x:f>
      </x:c>
      <x:c r="E410" s="69" t="str">
        <x:f>IFERROR(UPPER(CONCATENATE("",SUBSTITUTE(CONCATENATE("",SUBSTITUTE(CONCATENATE("",SUBSTITUTE(TRIM(CONCATENATE("",D410))," ","")),"–","-")),"—","-"))),CONCATENATE("",D410))</x:f>
      </x:c>
      <x:c r="F410" s="69" t="str">
        <x:f>IFERROR(LEFT(CONCATENATE("[",E410),SEARCH("-",E410)),"")</x:f>
      </x:c>
      <x:c r="G410" s="69" t="str">
        <x:f>IFERROR(MID(CONCATENATE(E410,"]"),SEARCH("-",E410)+1,32),"")</x:f>
      </x:c>
      <x:c r="H410" s="71" t="str">
        <x:f>IF(OR(E410="",E410="В"),"",IF(OR(E410=$B$42,E410=$B$43,E410=$B$44,E410=$B$45,E410=$B$46),INDEX($E$42:$E$46,MATCH(E410,$B$42:$B$46,0)),IFERROR(IF(ISNUMBER(SEARCH(":",F410)),IF(AND(OR((LEN(F410)-1)=4,(LEN(F410)-1)=5),MID(F410,1+(LEN(F410)-1)-2,1)=":",ISNUMBER(VALUE(MID(F410,2,1))),IF((LEN(F410)-1)=5,ISNUMBER(VALUE(MID(F410,3,1))),TRUE),ISNUMBER(VALUE(MID(F410,1+(LEN(F410)-1)-1,1))),ISNUMBER(VALUE(MID(F410,1+(LEN(F410)-1),1))),VALUE(MID(F410,2,(LEN(F410)-1)-3))&lt;24,VALUE(MID(F410,1+(LEN(F410)-1)-1,2))&lt;60),VALUE(MID(F410,2,(LEN(F410)-1)-3))/24+VALUE(MID(F410,1+(LEN(F410)-1)-1,2))/1440,-1),IF(AND((LEN(F410)-1)&gt;=1,(LEN(F410)-1)&lt;=2,ISNUMBER(VALUE(MID(F410,2,1))),IF((LEN(F410)-1)=2,ISNUMBER(VALUE(MID(F410,3,1))),TRUE),VALUE(MID(F410,2,(LEN(F410)-1)))&lt;24),VALUE(MID(F410,2,(LEN(F410)-1)))/24,-1)),-1)))</x:f>
      </x:c>
      <x:c r="I410" s="71" t="str">
        <x:f>IF(OR(E410="",E410="В"),"",IF(OR(E410=$B$42,E410=$B$43,E410=$B$44,E410=$B$45,E410=$B$46),INDEX($F$42:$F$46,MATCH(E410,$B$42:$B$46,0)),IFERROR(IF(ISNUMBER(SEARCH(":",G410)),IF(AND(OR((LEN(G410)-1)=4,(LEN(G410)-1)=5),MID(G410,0+(LEN(G410)-1)-2,1)=":",ISNUMBER(VALUE(MID(G410,1,1))),IF((LEN(G410)-1)=5,ISNUMBER(VALUE(MID(G410,2,1))),TRUE),ISNUMBER(VALUE(MID(G410,0+(LEN(G410)-1)-1,1))),ISNUMBER(VALUE(MID(G410,0+(LEN(G410)-1),1))),VALUE(MID(G410,1,(LEN(G410)-1)-3))&lt;24,VALUE(MID(G410,0+(LEN(G410)-1)-1,2))&lt;60),VALUE(MID(G410,1,(LEN(G410)-1)-3))/24+VALUE(MID(G410,0+(LEN(G410)-1)-1,2))/1440,-1),IF(AND((LEN(G410)-1)&gt;=1,(LEN(G410)-1)&lt;=2,ISNUMBER(VALUE(MID(G410,1,1))),IF((LEN(G410)-1)=2,ISNUMBER(VALUE(MID(G410,2,1))),TRUE),VALUE(MID(G410,1,(LEN(G410)-1)))&lt;24),VALUE(MID(G410,1,(LEN(G410)-1)))/24,-1)),-1)))</x:f>
      </x:c>
      <x:c r="J410" s="72" t="n">
        <x:f>IF(OR(E410="",E410="В"),0,IF(OR(E410=$B$42,E410=$B$43,E410=$B$44,E410=$B$45,E410=$B$46),INDEX($G$42:$G$46,MATCH(E410,$B$42:$B$46,0)),$D$7))</x:f>
        <x:v>0</x:v>
      </x:c>
      <x:c r="K410" s="73" t="n">
        <x:f>IF(OR(L410="",L410="Выходной"),0,IF(L410="Готово",ROUND(24*MOD(I410-H410,1)-J410/60,10),"Проверить"))</x:f>
        <x:v>0</x:v>
      </x:c>
      <x:c r="L410" s="74" t="str">
        <x:f>IF(E410="","",IF(C410="","Нет дня",IF(E410="В","Выходной",IF(LEN(TRIM($B$32))=0,"Нет имени",IF(COUNTIFS($B$10:$B$33,$B$32)&gt;1,"Повтор имени",IF(OR(E410=$B$42,E410=$B$43,E410=$B$44,E410=$B$45,E410=$B$46),IF(INDEX($I$42:$I$46,MATCH(E410,$B$42:$B$46,0))="Готово","Готово","Проверьте смену"),IF(OR(IFERROR(SEARCH("-",E410),0)=0,IFERROR(SEARCH("-",E410,SEARCH("-",E410)+1),0)&gt;0),"Нет кода",IF(OR(H410&lt;0,I410&lt;0),"Неверное время",IF(H410=I410,"Начало равно концу",IF(NOT(ISNUMBER($D$7)),"Проверьте перерыв",IF(OR($D$7&lt;0,$D$7&lt;&gt;INT($D$7)),"Проверьте перерыв",IF($D$7&gt;=ROUND(MOD(I410-H410,1)*1440,8),"Перерыв не меньше смены","Готово"))))))))))))</x:f>
      </x:c>
      <x:c r="M410" s="3"/>
      <x:c r="N410" s="3"/>
      <x:c r="O410" s="3"/>
      <x:c r="P410" s="3"/>
      <x:c r="Q410" s="3"/>
      <x:c r="R410" s="3"/>
      <x:c r="S410" s="3"/>
      <x:c r="T410" s="3"/>
      <x:c r="U410" s="3"/>
      <x:c r="V410" s="3"/>
      <x:c r="W410" s="3"/>
      <x:c r="X410" s="3"/>
      <x:c r="Y410" s="3"/>
      <x:c r="Z410" s="3"/>
      <x:c r="AA410" s="3"/>
      <x:c r="AB410" s="3"/>
      <x:c r="AC410" s="3"/>
      <x:c r="AD410" s="3"/>
      <x:c r="AE410" s="3"/>
      <x:c r="AF410" s="3"/>
      <x:c r="AG410" s="3"/>
      <x:c r="AH410" s="3"/>
      <x:c r="AI410" s="3"/>
      <x:c r="AJ410" s="3"/>
      <x:c r="AK410" s="3"/>
    </x:row>
    <x:row r="411" ht="30" customHeight="1">
      <x:c r="A411" s="3"/>
      <x:c r="B411" s="69" t="str">
        <x:f>IF($B$32="","",$B$32)</x:f>
      </x:c>
      <x:c r="C411" s="70" t="n">
        <x:f>IF(R$8="","",R$8)</x:f>
        <x:v>46341</x:v>
      </x:c>
      <x:c r="D411" s="69" t="str">
        <x:f>IF(R32="","",R32)</x:f>
      </x:c>
      <x:c r="E411" s="69" t="str">
        <x:f>IFERROR(UPPER(CONCATENATE("",SUBSTITUTE(CONCATENATE("",SUBSTITUTE(CONCATENATE("",SUBSTITUTE(TRIM(CONCATENATE("",D411))," ","")),"–","-")),"—","-"))),CONCATENATE("",D411))</x:f>
      </x:c>
      <x:c r="F411" s="69" t="str">
        <x:f>IFERROR(LEFT(CONCATENATE("[",E411),SEARCH("-",E411)),"")</x:f>
      </x:c>
      <x:c r="G411" s="69" t="str">
        <x:f>IFERROR(MID(CONCATENATE(E411,"]"),SEARCH("-",E411)+1,32),"")</x:f>
      </x:c>
      <x:c r="H411" s="71" t="str">
        <x:f>IF(OR(E411="",E411="В"),"",IF(OR(E411=$B$42,E411=$B$43,E411=$B$44,E411=$B$45,E411=$B$46),INDEX($E$42:$E$46,MATCH(E411,$B$42:$B$46,0)),IFERROR(IF(ISNUMBER(SEARCH(":",F411)),IF(AND(OR((LEN(F411)-1)=4,(LEN(F411)-1)=5),MID(F411,1+(LEN(F411)-1)-2,1)=":",ISNUMBER(VALUE(MID(F411,2,1))),IF((LEN(F411)-1)=5,ISNUMBER(VALUE(MID(F411,3,1))),TRUE),ISNUMBER(VALUE(MID(F411,1+(LEN(F411)-1)-1,1))),ISNUMBER(VALUE(MID(F411,1+(LEN(F411)-1),1))),VALUE(MID(F411,2,(LEN(F411)-1)-3))&lt;24,VALUE(MID(F411,1+(LEN(F411)-1)-1,2))&lt;60),VALUE(MID(F411,2,(LEN(F411)-1)-3))/24+VALUE(MID(F411,1+(LEN(F411)-1)-1,2))/1440,-1),IF(AND((LEN(F411)-1)&gt;=1,(LEN(F411)-1)&lt;=2,ISNUMBER(VALUE(MID(F411,2,1))),IF((LEN(F411)-1)=2,ISNUMBER(VALUE(MID(F411,3,1))),TRUE),VALUE(MID(F411,2,(LEN(F411)-1)))&lt;24),VALUE(MID(F411,2,(LEN(F411)-1)))/24,-1)),-1)))</x:f>
      </x:c>
      <x:c r="I411" s="71" t="str">
        <x:f>IF(OR(E411="",E411="В"),"",IF(OR(E411=$B$42,E411=$B$43,E411=$B$44,E411=$B$45,E411=$B$46),INDEX($F$42:$F$46,MATCH(E411,$B$42:$B$46,0)),IFERROR(IF(ISNUMBER(SEARCH(":",G411)),IF(AND(OR((LEN(G411)-1)=4,(LEN(G411)-1)=5),MID(G411,0+(LEN(G411)-1)-2,1)=":",ISNUMBER(VALUE(MID(G411,1,1))),IF((LEN(G411)-1)=5,ISNUMBER(VALUE(MID(G411,2,1))),TRUE),ISNUMBER(VALUE(MID(G411,0+(LEN(G411)-1)-1,1))),ISNUMBER(VALUE(MID(G411,0+(LEN(G411)-1),1))),VALUE(MID(G411,1,(LEN(G411)-1)-3))&lt;24,VALUE(MID(G411,0+(LEN(G411)-1)-1,2))&lt;60),VALUE(MID(G411,1,(LEN(G411)-1)-3))/24+VALUE(MID(G411,0+(LEN(G411)-1)-1,2))/1440,-1),IF(AND((LEN(G411)-1)&gt;=1,(LEN(G411)-1)&lt;=2,ISNUMBER(VALUE(MID(G411,1,1))),IF((LEN(G411)-1)=2,ISNUMBER(VALUE(MID(G411,2,1))),TRUE),VALUE(MID(G411,1,(LEN(G411)-1)))&lt;24),VALUE(MID(G411,1,(LEN(G411)-1)))/24,-1)),-1)))</x:f>
      </x:c>
      <x:c r="J411" s="72" t="n">
        <x:f>IF(OR(E411="",E411="В"),0,IF(OR(E411=$B$42,E411=$B$43,E411=$B$44,E411=$B$45,E411=$B$46),INDEX($G$42:$G$46,MATCH(E411,$B$42:$B$46,0)),$D$7))</x:f>
        <x:v>0</x:v>
      </x:c>
      <x:c r="K411" s="73" t="n">
        <x:f>IF(OR(L411="",L411="Выходной"),0,IF(L411="Готово",ROUND(24*MOD(I411-H411,1)-J411/60,10),"Проверить"))</x:f>
        <x:v>0</x:v>
      </x:c>
      <x:c r="L411" s="74" t="str">
        <x:f>IF(E411="","",IF(C411="","Нет дня",IF(E411="В","Выходной",IF(LEN(TRIM($B$32))=0,"Нет имени",IF(COUNTIFS($B$10:$B$33,$B$32)&gt;1,"Повтор имени",IF(OR(E411=$B$42,E411=$B$43,E411=$B$44,E411=$B$45,E411=$B$46),IF(INDEX($I$42:$I$46,MATCH(E411,$B$42:$B$46,0))="Готово","Готово","Проверьте смену"),IF(OR(IFERROR(SEARCH("-",E411),0)=0,IFERROR(SEARCH("-",E411,SEARCH("-",E411)+1),0)&gt;0),"Нет кода",IF(OR(H411&lt;0,I411&lt;0),"Неверное время",IF(H411=I411,"Начало равно концу",IF(NOT(ISNUMBER($D$7)),"Проверьте перерыв",IF(OR($D$7&lt;0,$D$7&lt;&gt;INT($D$7)),"Проверьте перерыв",IF($D$7&gt;=ROUND(MOD(I411-H411,1)*1440,8),"Перерыв не меньше смены","Готово"))))))))))))</x:f>
      </x:c>
      <x:c r="M411" s="3"/>
      <x:c r="N411" s="3"/>
      <x:c r="O411" s="3"/>
      <x:c r="P411" s="3"/>
      <x:c r="Q411" s="3"/>
      <x:c r="R411" s="3"/>
      <x:c r="S411" s="3"/>
      <x:c r="T411" s="3"/>
      <x:c r="U411" s="3"/>
      <x:c r="V411" s="3"/>
      <x:c r="W411" s="3"/>
      <x:c r="X411" s="3"/>
      <x:c r="Y411" s="3"/>
      <x:c r="Z411" s="3"/>
      <x:c r="AA411" s="3"/>
      <x:c r="AB411" s="3"/>
      <x:c r="AC411" s="3"/>
      <x:c r="AD411" s="3"/>
      <x:c r="AE411" s="3"/>
      <x:c r="AF411" s="3"/>
      <x:c r="AG411" s="3"/>
      <x:c r="AH411" s="3"/>
      <x:c r="AI411" s="3"/>
      <x:c r="AJ411" s="3"/>
      <x:c r="AK411" s="3"/>
    </x:row>
    <x:row r="412" ht="30" customHeight="1">
      <x:c r="A412" s="3"/>
      <x:c r="B412" s="69" t="str">
        <x:f>IF($B$32="","",$B$32)</x:f>
      </x:c>
      <x:c r="C412" s="70" t="n">
        <x:f>IF(S$8="","",S$8)</x:f>
        <x:v>46342</x:v>
      </x:c>
      <x:c r="D412" s="69" t="str">
        <x:f>IF(S32="","",S32)</x:f>
      </x:c>
      <x:c r="E412" s="69" t="str">
        <x:f>IFERROR(UPPER(CONCATENATE("",SUBSTITUTE(CONCATENATE("",SUBSTITUTE(CONCATENATE("",SUBSTITUTE(TRIM(CONCATENATE("",D412))," ","")),"–","-")),"—","-"))),CONCATENATE("",D412))</x:f>
      </x:c>
      <x:c r="F412" s="69" t="str">
        <x:f>IFERROR(LEFT(CONCATENATE("[",E412),SEARCH("-",E412)),"")</x:f>
      </x:c>
      <x:c r="G412" s="69" t="str">
        <x:f>IFERROR(MID(CONCATENATE(E412,"]"),SEARCH("-",E412)+1,32),"")</x:f>
      </x:c>
      <x:c r="H412" s="71" t="str">
        <x:f>IF(OR(E412="",E412="В"),"",IF(OR(E412=$B$42,E412=$B$43,E412=$B$44,E412=$B$45,E412=$B$46),INDEX($E$42:$E$46,MATCH(E412,$B$42:$B$46,0)),IFERROR(IF(ISNUMBER(SEARCH(":",F412)),IF(AND(OR((LEN(F412)-1)=4,(LEN(F412)-1)=5),MID(F412,1+(LEN(F412)-1)-2,1)=":",ISNUMBER(VALUE(MID(F412,2,1))),IF((LEN(F412)-1)=5,ISNUMBER(VALUE(MID(F412,3,1))),TRUE),ISNUMBER(VALUE(MID(F412,1+(LEN(F412)-1)-1,1))),ISNUMBER(VALUE(MID(F412,1+(LEN(F412)-1),1))),VALUE(MID(F412,2,(LEN(F412)-1)-3))&lt;24,VALUE(MID(F412,1+(LEN(F412)-1)-1,2))&lt;60),VALUE(MID(F412,2,(LEN(F412)-1)-3))/24+VALUE(MID(F412,1+(LEN(F412)-1)-1,2))/1440,-1),IF(AND((LEN(F412)-1)&gt;=1,(LEN(F412)-1)&lt;=2,ISNUMBER(VALUE(MID(F412,2,1))),IF((LEN(F412)-1)=2,ISNUMBER(VALUE(MID(F412,3,1))),TRUE),VALUE(MID(F412,2,(LEN(F412)-1)))&lt;24),VALUE(MID(F412,2,(LEN(F412)-1)))/24,-1)),-1)))</x:f>
      </x:c>
      <x:c r="I412" s="71" t="str">
        <x:f>IF(OR(E412="",E412="В"),"",IF(OR(E412=$B$42,E412=$B$43,E412=$B$44,E412=$B$45,E412=$B$46),INDEX($F$42:$F$46,MATCH(E412,$B$42:$B$46,0)),IFERROR(IF(ISNUMBER(SEARCH(":",G412)),IF(AND(OR((LEN(G412)-1)=4,(LEN(G412)-1)=5),MID(G412,0+(LEN(G412)-1)-2,1)=":",ISNUMBER(VALUE(MID(G412,1,1))),IF((LEN(G412)-1)=5,ISNUMBER(VALUE(MID(G412,2,1))),TRUE),ISNUMBER(VALUE(MID(G412,0+(LEN(G412)-1)-1,1))),ISNUMBER(VALUE(MID(G412,0+(LEN(G412)-1),1))),VALUE(MID(G412,1,(LEN(G412)-1)-3))&lt;24,VALUE(MID(G412,0+(LEN(G412)-1)-1,2))&lt;60),VALUE(MID(G412,1,(LEN(G412)-1)-3))/24+VALUE(MID(G412,0+(LEN(G412)-1)-1,2))/1440,-1),IF(AND((LEN(G412)-1)&gt;=1,(LEN(G412)-1)&lt;=2,ISNUMBER(VALUE(MID(G412,1,1))),IF((LEN(G412)-1)=2,ISNUMBER(VALUE(MID(G412,2,1))),TRUE),VALUE(MID(G412,1,(LEN(G412)-1)))&lt;24),VALUE(MID(G412,1,(LEN(G412)-1)))/24,-1)),-1)))</x:f>
      </x:c>
      <x:c r="J412" s="72" t="n">
        <x:f>IF(OR(E412="",E412="В"),0,IF(OR(E412=$B$42,E412=$B$43,E412=$B$44,E412=$B$45,E412=$B$46),INDEX($G$42:$G$46,MATCH(E412,$B$42:$B$46,0)),$D$7))</x:f>
        <x:v>0</x:v>
      </x:c>
      <x:c r="K412" s="73" t="n">
        <x:f>IF(OR(L412="",L412="Выходной"),0,IF(L412="Готово",ROUND(24*MOD(I412-H412,1)-J412/60,10),"Проверить"))</x:f>
        <x:v>0</x:v>
      </x:c>
      <x:c r="L412" s="74" t="str">
        <x:f>IF(E412="","",IF(C412="","Нет дня",IF(E412="В","Выходной",IF(LEN(TRIM($B$32))=0,"Нет имени",IF(COUNTIFS($B$10:$B$33,$B$32)&gt;1,"Повтор имени",IF(OR(E412=$B$42,E412=$B$43,E412=$B$44,E412=$B$45,E412=$B$46),IF(INDEX($I$42:$I$46,MATCH(E412,$B$42:$B$46,0))="Готово","Готово","Проверьте смену"),IF(OR(IFERROR(SEARCH("-",E412),0)=0,IFERROR(SEARCH("-",E412,SEARCH("-",E412)+1),0)&gt;0),"Нет кода",IF(OR(H412&lt;0,I412&lt;0),"Неверное время",IF(H412=I412,"Начало равно концу",IF(NOT(ISNUMBER($D$7)),"Проверьте перерыв",IF(OR($D$7&lt;0,$D$7&lt;&gt;INT($D$7)),"Проверьте перерыв",IF($D$7&gt;=ROUND(MOD(I412-H412,1)*1440,8),"Перерыв не меньше смены","Готово"))))))))))))</x:f>
      </x:c>
      <x:c r="M412" s="3"/>
      <x:c r="N412" s="3"/>
      <x:c r="O412" s="3"/>
      <x:c r="P412" s="3"/>
      <x:c r="Q412" s="3"/>
      <x:c r="R412" s="3"/>
      <x:c r="S412" s="3"/>
      <x:c r="T412" s="3"/>
      <x:c r="U412" s="3"/>
      <x:c r="V412" s="3"/>
      <x:c r="W412" s="3"/>
      <x:c r="X412" s="3"/>
      <x:c r="Y412" s="3"/>
      <x:c r="Z412" s="3"/>
      <x:c r="AA412" s="3"/>
      <x:c r="AB412" s="3"/>
      <x:c r="AC412" s="3"/>
      <x:c r="AD412" s="3"/>
      <x:c r="AE412" s="3"/>
      <x:c r="AF412" s="3"/>
      <x:c r="AG412" s="3"/>
      <x:c r="AH412" s="3"/>
      <x:c r="AI412" s="3"/>
      <x:c r="AJ412" s="3"/>
      <x:c r="AK412" s="3"/>
    </x:row>
    <x:row r="413" ht="30" customHeight="1">
      <x:c r="A413" s="3"/>
      <x:c r="B413" s="69" t="str">
        <x:f>IF($B$32="","",$B$32)</x:f>
      </x:c>
      <x:c r="C413" s="70" t="n">
        <x:f>IF(T$8="","",T$8)</x:f>
        <x:v>46343</x:v>
      </x:c>
      <x:c r="D413" s="69" t="str">
        <x:f>IF(T32="","",T32)</x:f>
      </x:c>
      <x:c r="E413" s="69" t="str">
        <x:f>IFERROR(UPPER(CONCATENATE("",SUBSTITUTE(CONCATENATE("",SUBSTITUTE(CONCATENATE("",SUBSTITUTE(TRIM(CONCATENATE("",D413))," ","")),"–","-")),"—","-"))),CONCATENATE("",D413))</x:f>
      </x:c>
      <x:c r="F413" s="69" t="str">
        <x:f>IFERROR(LEFT(CONCATENATE("[",E413),SEARCH("-",E413)),"")</x:f>
      </x:c>
      <x:c r="G413" s="69" t="str">
        <x:f>IFERROR(MID(CONCATENATE(E413,"]"),SEARCH("-",E413)+1,32),"")</x:f>
      </x:c>
      <x:c r="H413" s="71" t="str">
        <x:f>IF(OR(E413="",E413="В"),"",IF(OR(E413=$B$42,E413=$B$43,E413=$B$44,E413=$B$45,E413=$B$46),INDEX($E$42:$E$46,MATCH(E413,$B$42:$B$46,0)),IFERROR(IF(ISNUMBER(SEARCH(":",F413)),IF(AND(OR((LEN(F413)-1)=4,(LEN(F413)-1)=5),MID(F413,1+(LEN(F413)-1)-2,1)=":",ISNUMBER(VALUE(MID(F413,2,1))),IF((LEN(F413)-1)=5,ISNUMBER(VALUE(MID(F413,3,1))),TRUE),ISNUMBER(VALUE(MID(F413,1+(LEN(F413)-1)-1,1))),ISNUMBER(VALUE(MID(F413,1+(LEN(F413)-1),1))),VALUE(MID(F413,2,(LEN(F413)-1)-3))&lt;24,VALUE(MID(F413,1+(LEN(F413)-1)-1,2))&lt;60),VALUE(MID(F413,2,(LEN(F413)-1)-3))/24+VALUE(MID(F413,1+(LEN(F413)-1)-1,2))/1440,-1),IF(AND((LEN(F413)-1)&gt;=1,(LEN(F413)-1)&lt;=2,ISNUMBER(VALUE(MID(F413,2,1))),IF((LEN(F413)-1)=2,ISNUMBER(VALUE(MID(F413,3,1))),TRUE),VALUE(MID(F413,2,(LEN(F413)-1)))&lt;24),VALUE(MID(F413,2,(LEN(F413)-1)))/24,-1)),-1)))</x:f>
      </x:c>
      <x:c r="I413" s="71" t="str">
        <x:f>IF(OR(E413="",E413="В"),"",IF(OR(E413=$B$42,E413=$B$43,E413=$B$44,E413=$B$45,E413=$B$46),INDEX($F$42:$F$46,MATCH(E413,$B$42:$B$46,0)),IFERROR(IF(ISNUMBER(SEARCH(":",G413)),IF(AND(OR((LEN(G413)-1)=4,(LEN(G413)-1)=5),MID(G413,0+(LEN(G413)-1)-2,1)=":",ISNUMBER(VALUE(MID(G413,1,1))),IF((LEN(G413)-1)=5,ISNUMBER(VALUE(MID(G413,2,1))),TRUE),ISNUMBER(VALUE(MID(G413,0+(LEN(G413)-1)-1,1))),ISNUMBER(VALUE(MID(G413,0+(LEN(G413)-1),1))),VALUE(MID(G413,1,(LEN(G413)-1)-3))&lt;24,VALUE(MID(G413,0+(LEN(G413)-1)-1,2))&lt;60),VALUE(MID(G413,1,(LEN(G413)-1)-3))/24+VALUE(MID(G413,0+(LEN(G413)-1)-1,2))/1440,-1),IF(AND((LEN(G413)-1)&gt;=1,(LEN(G413)-1)&lt;=2,ISNUMBER(VALUE(MID(G413,1,1))),IF((LEN(G413)-1)=2,ISNUMBER(VALUE(MID(G413,2,1))),TRUE),VALUE(MID(G413,1,(LEN(G413)-1)))&lt;24),VALUE(MID(G413,1,(LEN(G413)-1)))/24,-1)),-1)))</x:f>
      </x:c>
      <x:c r="J413" s="72" t="n">
        <x:f>IF(OR(E413="",E413="В"),0,IF(OR(E413=$B$42,E413=$B$43,E413=$B$44,E413=$B$45,E413=$B$46),INDEX($G$42:$G$46,MATCH(E413,$B$42:$B$46,0)),$D$7))</x:f>
        <x:v>0</x:v>
      </x:c>
      <x:c r="K413" s="73" t="n">
        <x:f>IF(OR(L413="",L413="Выходной"),0,IF(L413="Готово",ROUND(24*MOD(I413-H413,1)-J413/60,10),"Проверить"))</x:f>
        <x:v>0</x:v>
      </x:c>
      <x:c r="L413" s="74" t="str">
        <x:f>IF(E413="","",IF(C413="","Нет дня",IF(E413="В","Выходной",IF(LEN(TRIM($B$32))=0,"Нет имени",IF(COUNTIFS($B$10:$B$33,$B$32)&gt;1,"Повтор имени",IF(OR(E413=$B$42,E413=$B$43,E413=$B$44,E413=$B$45,E413=$B$46),IF(INDEX($I$42:$I$46,MATCH(E413,$B$42:$B$46,0))="Готово","Готово","Проверьте смену"),IF(OR(IFERROR(SEARCH("-",E413),0)=0,IFERROR(SEARCH("-",E413,SEARCH("-",E413)+1),0)&gt;0),"Нет кода",IF(OR(H413&lt;0,I413&lt;0),"Неверное время",IF(H413=I413,"Начало равно концу",IF(NOT(ISNUMBER($D$7)),"Проверьте перерыв",IF(OR($D$7&lt;0,$D$7&lt;&gt;INT($D$7)),"Проверьте перерыв",IF($D$7&gt;=ROUND(MOD(I413-H413,1)*1440,8),"Перерыв не меньше смены","Готово"))))))))))))</x:f>
      </x:c>
      <x:c r="M413" s="3"/>
      <x:c r="N413" s="3"/>
      <x:c r="O413" s="3"/>
      <x:c r="P413" s="3"/>
      <x:c r="Q413" s="3"/>
      <x:c r="R413" s="3"/>
      <x:c r="S413" s="3"/>
      <x:c r="T413" s="3"/>
      <x:c r="U413" s="3"/>
      <x:c r="V413" s="3"/>
      <x:c r="W413" s="3"/>
      <x:c r="X413" s="3"/>
      <x:c r="Y413" s="3"/>
      <x:c r="Z413" s="3"/>
      <x:c r="AA413" s="3"/>
      <x:c r="AB413" s="3"/>
      <x:c r="AC413" s="3"/>
      <x:c r="AD413" s="3"/>
      <x:c r="AE413" s="3"/>
      <x:c r="AF413" s="3"/>
      <x:c r="AG413" s="3"/>
      <x:c r="AH413" s="3"/>
      <x:c r="AI413" s="3"/>
      <x:c r="AJ413" s="3"/>
      <x:c r="AK413" s="3"/>
    </x:row>
    <x:row r="414" ht="30" customHeight="1">
      <x:c r="A414" s="3"/>
      <x:c r="B414" s="69" t="str">
        <x:f>IF($B$32="","",$B$32)</x:f>
      </x:c>
      <x:c r="C414" s="70" t="n">
        <x:f>IF(U$8="","",U$8)</x:f>
        <x:v>46344</x:v>
      </x:c>
      <x:c r="D414" s="69" t="str">
        <x:f>IF(U32="","",U32)</x:f>
      </x:c>
      <x:c r="E414" s="69" t="str">
        <x:f>IFERROR(UPPER(CONCATENATE("",SUBSTITUTE(CONCATENATE("",SUBSTITUTE(CONCATENATE("",SUBSTITUTE(TRIM(CONCATENATE("",D414))," ","")),"–","-")),"—","-"))),CONCATENATE("",D414))</x:f>
      </x:c>
      <x:c r="F414" s="69" t="str">
        <x:f>IFERROR(LEFT(CONCATENATE("[",E414),SEARCH("-",E414)),"")</x:f>
      </x:c>
      <x:c r="G414" s="69" t="str">
        <x:f>IFERROR(MID(CONCATENATE(E414,"]"),SEARCH("-",E414)+1,32),"")</x:f>
      </x:c>
      <x:c r="H414" s="71" t="str">
        <x:f>IF(OR(E414="",E414="В"),"",IF(OR(E414=$B$42,E414=$B$43,E414=$B$44,E414=$B$45,E414=$B$46),INDEX($E$42:$E$46,MATCH(E414,$B$42:$B$46,0)),IFERROR(IF(ISNUMBER(SEARCH(":",F414)),IF(AND(OR((LEN(F414)-1)=4,(LEN(F414)-1)=5),MID(F414,1+(LEN(F414)-1)-2,1)=":",ISNUMBER(VALUE(MID(F414,2,1))),IF((LEN(F414)-1)=5,ISNUMBER(VALUE(MID(F414,3,1))),TRUE),ISNUMBER(VALUE(MID(F414,1+(LEN(F414)-1)-1,1))),ISNUMBER(VALUE(MID(F414,1+(LEN(F414)-1),1))),VALUE(MID(F414,2,(LEN(F414)-1)-3))&lt;24,VALUE(MID(F414,1+(LEN(F414)-1)-1,2))&lt;60),VALUE(MID(F414,2,(LEN(F414)-1)-3))/24+VALUE(MID(F414,1+(LEN(F414)-1)-1,2))/1440,-1),IF(AND((LEN(F414)-1)&gt;=1,(LEN(F414)-1)&lt;=2,ISNUMBER(VALUE(MID(F414,2,1))),IF((LEN(F414)-1)=2,ISNUMBER(VALUE(MID(F414,3,1))),TRUE),VALUE(MID(F414,2,(LEN(F414)-1)))&lt;24),VALUE(MID(F414,2,(LEN(F414)-1)))/24,-1)),-1)))</x:f>
      </x:c>
      <x:c r="I414" s="71" t="str">
        <x:f>IF(OR(E414="",E414="В"),"",IF(OR(E414=$B$42,E414=$B$43,E414=$B$44,E414=$B$45,E414=$B$46),INDEX($F$42:$F$46,MATCH(E414,$B$42:$B$46,0)),IFERROR(IF(ISNUMBER(SEARCH(":",G414)),IF(AND(OR((LEN(G414)-1)=4,(LEN(G414)-1)=5),MID(G414,0+(LEN(G414)-1)-2,1)=":",ISNUMBER(VALUE(MID(G414,1,1))),IF((LEN(G414)-1)=5,ISNUMBER(VALUE(MID(G414,2,1))),TRUE),ISNUMBER(VALUE(MID(G414,0+(LEN(G414)-1)-1,1))),ISNUMBER(VALUE(MID(G414,0+(LEN(G414)-1),1))),VALUE(MID(G414,1,(LEN(G414)-1)-3))&lt;24,VALUE(MID(G414,0+(LEN(G414)-1)-1,2))&lt;60),VALUE(MID(G414,1,(LEN(G414)-1)-3))/24+VALUE(MID(G414,0+(LEN(G414)-1)-1,2))/1440,-1),IF(AND((LEN(G414)-1)&gt;=1,(LEN(G414)-1)&lt;=2,ISNUMBER(VALUE(MID(G414,1,1))),IF((LEN(G414)-1)=2,ISNUMBER(VALUE(MID(G414,2,1))),TRUE),VALUE(MID(G414,1,(LEN(G414)-1)))&lt;24),VALUE(MID(G414,1,(LEN(G414)-1)))/24,-1)),-1)))</x:f>
      </x:c>
      <x:c r="J414" s="72" t="n">
        <x:f>IF(OR(E414="",E414="В"),0,IF(OR(E414=$B$42,E414=$B$43,E414=$B$44,E414=$B$45,E414=$B$46),INDEX($G$42:$G$46,MATCH(E414,$B$42:$B$46,0)),$D$7))</x:f>
        <x:v>0</x:v>
      </x:c>
      <x:c r="K414" s="73" t="n">
        <x:f>IF(OR(L414="",L414="Выходной"),0,IF(L414="Готово",ROUND(24*MOD(I414-H414,1)-J414/60,10),"Проверить"))</x:f>
        <x:v>0</x:v>
      </x:c>
      <x:c r="L414" s="74" t="str">
        <x:f>IF(E414="","",IF(C414="","Нет дня",IF(E414="В","Выходной",IF(LEN(TRIM($B$32))=0,"Нет имени",IF(COUNTIFS($B$10:$B$33,$B$32)&gt;1,"Повтор имени",IF(OR(E414=$B$42,E414=$B$43,E414=$B$44,E414=$B$45,E414=$B$46),IF(INDEX($I$42:$I$46,MATCH(E414,$B$42:$B$46,0))="Готово","Готово","Проверьте смену"),IF(OR(IFERROR(SEARCH("-",E414),0)=0,IFERROR(SEARCH("-",E414,SEARCH("-",E414)+1),0)&gt;0),"Нет кода",IF(OR(H414&lt;0,I414&lt;0),"Неверное время",IF(H414=I414,"Начало равно концу",IF(NOT(ISNUMBER($D$7)),"Проверьте перерыв",IF(OR($D$7&lt;0,$D$7&lt;&gt;INT($D$7)),"Проверьте перерыв",IF($D$7&gt;=ROUND(MOD(I414-H414,1)*1440,8),"Перерыв не меньше смены","Готово"))))))))))))</x:f>
      </x:c>
      <x:c r="M414" s="3"/>
      <x:c r="N414" s="3"/>
      <x:c r="O414" s="3"/>
      <x:c r="P414" s="3"/>
      <x:c r="Q414" s="3"/>
      <x:c r="R414" s="3"/>
      <x:c r="S414" s="3"/>
      <x:c r="T414" s="3"/>
      <x:c r="U414" s="3"/>
      <x:c r="V414" s="3"/>
      <x:c r="W414" s="3"/>
      <x:c r="X414" s="3"/>
      <x:c r="Y414" s="3"/>
      <x:c r="Z414" s="3"/>
      <x:c r="AA414" s="3"/>
      <x:c r="AB414" s="3"/>
      <x:c r="AC414" s="3"/>
      <x:c r="AD414" s="3"/>
      <x:c r="AE414" s="3"/>
      <x:c r="AF414" s="3"/>
      <x:c r="AG414" s="3"/>
      <x:c r="AH414" s="3"/>
      <x:c r="AI414" s="3"/>
      <x:c r="AJ414" s="3"/>
      <x:c r="AK414" s="3"/>
    </x:row>
    <x:row r="415" ht="30" customHeight="1">
      <x:c r="A415" s="3"/>
      <x:c r="B415" s="69" t="str">
        <x:f>IF($B$32="","",$B$32)</x:f>
      </x:c>
      <x:c r="C415" s="70" t="n">
        <x:f>IF(V$8="","",V$8)</x:f>
        <x:v>46345</x:v>
      </x:c>
      <x:c r="D415" s="69" t="str">
        <x:f>IF(V32="","",V32)</x:f>
      </x:c>
      <x:c r="E415" s="69" t="str">
        <x:f>IFERROR(UPPER(CONCATENATE("",SUBSTITUTE(CONCATENATE("",SUBSTITUTE(CONCATENATE("",SUBSTITUTE(TRIM(CONCATENATE("",D415))," ","")),"–","-")),"—","-"))),CONCATENATE("",D415))</x:f>
      </x:c>
      <x:c r="F415" s="69" t="str">
        <x:f>IFERROR(LEFT(CONCATENATE("[",E415),SEARCH("-",E415)),"")</x:f>
      </x:c>
      <x:c r="G415" s="69" t="str">
        <x:f>IFERROR(MID(CONCATENATE(E415,"]"),SEARCH("-",E415)+1,32),"")</x:f>
      </x:c>
      <x:c r="H415" s="71" t="str">
        <x:f>IF(OR(E415="",E415="В"),"",IF(OR(E415=$B$42,E415=$B$43,E415=$B$44,E415=$B$45,E415=$B$46),INDEX($E$42:$E$46,MATCH(E415,$B$42:$B$46,0)),IFERROR(IF(ISNUMBER(SEARCH(":",F415)),IF(AND(OR((LEN(F415)-1)=4,(LEN(F415)-1)=5),MID(F415,1+(LEN(F415)-1)-2,1)=":",ISNUMBER(VALUE(MID(F415,2,1))),IF((LEN(F415)-1)=5,ISNUMBER(VALUE(MID(F415,3,1))),TRUE),ISNUMBER(VALUE(MID(F415,1+(LEN(F415)-1)-1,1))),ISNUMBER(VALUE(MID(F415,1+(LEN(F415)-1),1))),VALUE(MID(F415,2,(LEN(F415)-1)-3))&lt;24,VALUE(MID(F415,1+(LEN(F415)-1)-1,2))&lt;60),VALUE(MID(F415,2,(LEN(F415)-1)-3))/24+VALUE(MID(F415,1+(LEN(F415)-1)-1,2))/1440,-1),IF(AND((LEN(F415)-1)&gt;=1,(LEN(F415)-1)&lt;=2,ISNUMBER(VALUE(MID(F415,2,1))),IF((LEN(F415)-1)=2,ISNUMBER(VALUE(MID(F415,3,1))),TRUE),VALUE(MID(F415,2,(LEN(F415)-1)))&lt;24),VALUE(MID(F415,2,(LEN(F415)-1)))/24,-1)),-1)))</x:f>
      </x:c>
      <x:c r="I415" s="71" t="str">
        <x:f>IF(OR(E415="",E415="В"),"",IF(OR(E415=$B$42,E415=$B$43,E415=$B$44,E415=$B$45,E415=$B$46),INDEX($F$42:$F$46,MATCH(E415,$B$42:$B$46,0)),IFERROR(IF(ISNUMBER(SEARCH(":",G415)),IF(AND(OR((LEN(G415)-1)=4,(LEN(G415)-1)=5),MID(G415,0+(LEN(G415)-1)-2,1)=":",ISNUMBER(VALUE(MID(G415,1,1))),IF((LEN(G415)-1)=5,ISNUMBER(VALUE(MID(G415,2,1))),TRUE),ISNUMBER(VALUE(MID(G415,0+(LEN(G415)-1)-1,1))),ISNUMBER(VALUE(MID(G415,0+(LEN(G415)-1),1))),VALUE(MID(G415,1,(LEN(G415)-1)-3))&lt;24,VALUE(MID(G415,0+(LEN(G415)-1)-1,2))&lt;60),VALUE(MID(G415,1,(LEN(G415)-1)-3))/24+VALUE(MID(G415,0+(LEN(G415)-1)-1,2))/1440,-1),IF(AND((LEN(G415)-1)&gt;=1,(LEN(G415)-1)&lt;=2,ISNUMBER(VALUE(MID(G415,1,1))),IF((LEN(G415)-1)=2,ISNUMBER(VALUE(MID(G415,2,1))),TRUE),VALUE(MID(G415,1,(LEN(G415)-1)))&lt;24),VALUE(MID(G415,1,(LEN(G415)-1)))/24,-1)),-1)))</x:f>
      </x:c>
      <x:c r="J415" s="72" t="n">
        <x:f>IF(OR(E415="",E415="В"),0,IF(OR(E415=$B$42,E415=$B$43,E415=$B$44,E415=$B$45,E415=$B$46),INDEX($G$42:$G$46,MATCH(E415,$B$42:$B$46,0)),$D$7))</x:f>
        <x:v>0</x:v>
      </x:c>
      <x:c r="K415" s="73" t="n">
        <x:f>IF(OR(L415="",L415="Выходной"),0,IF(L415="Готово",ROUND(24*MOD(I415-H415,1)-J415/60,10),"Проверить"))</x:f>
        <x:v>0</x:v>
      </x:c>
      <x:c r="L415" s="74" t="str">
        <x:f>IF(E415="","",IF(C415="","Нет дня",IF(E415="В","Выходной",IF(LEN(TRIM($B$32))=0,"Нет имени",IF(COUNTIFS($B$10:$B$33,$B$32)&gt;1,"Повтор имени",IF(OR(E415=$B$42,E415=$B$43,E415=$B$44,E415=$B$45,E415=$B$46),IF(INDEX($I$42:$I$46,MATCH(E415,$B$42:$B$46,0))="Готово","Готово","Проверьте смену"),IF(OR(IFERROR(SEARCH("-",E415),0)=0,IFERROR(SEARCH("-",E415,SEARCH("-",E415)+1),0)&gt;0),"Нет кода",IF(OR(H415&lt;0,I415&lt;0),"Неверное время",IF(H415=I415,"Начало равно концу",IF(NOT(ISNUMBER($D$7)),"Проверьте перерыв",IF(OR($D$7&lt;0,$D$7&lt;&gt;INT($D$7)),"Проверьте перерыв",IF($D$7&gt;=ROUND(MOD(I415-H415,1)*1440,8),"Перерыв не меньше смены","Готово"))))))))))))</x:f>
      </x:c>
      <x:c r="M415" s="3"/>
      <x:c r="N415" s="3"/>
      <x:c r="O415" s="3"/>
      <x:c r="P415" s="3"/>
      <x:c r="Q415" s="3"/>
      <x:c r="R415" s="3"/>
      <x:c r="S415" s="3"/>
      <x:c r="T415" s="3"/>
      <x:c r="U415" s="3"/>
      <x:c r="V415" s="3"/>
      <x:c r="W415" s="3"/>
      <x:c r="X415" s="3"/>
      <x:c r="Y415" s="3"/>
      <x:c r="Z415" s="3"/>
      <x:c r="AA415" s="3"/>
      <x:c r="AB415" s="3"/>
      <x:c r="AC415" s="3"/>
      <x:c r="AD415" s="3"/>
      <x:c r="AE415" s="3"/>
      <x:c r="AF415" s="3"/>
      <x:c r="AG415" s="3"/>
      <x:c r="AH415" s="3"/>
      <x:c r="AI415" s="3"/>
      <x:c r="AJ415" s="3"/>
      <x:c r="AK415" s="3"/>
    </x:row>
    <x:row r="416" ht="30" customHeight="1">
      <x:c r="A416" s="3"/>
      <x:c r="B416" s="69" t="str">
        <x:f>IF($B$32="","",$B$32)</x:f>
      </x:c>
      <x:c r="C416" s="70" t="n">
        <x:f>IF(W$8="","",W$8)</x:f>
        <x:v>46346</x:v>
      </x:c>
      <x:c r="D416" s="69" t="str">
        <x:f>IF(W32="","",W32)</x:f>
      </x:c>
      <x:c r="E416" s="69" t="str">
        <x:f>IFERROR(UPPER(CONCATENATE("",SUBSTITUTE(CONCATENATE("",SUBSTITUTE(CONCATENATE("",SUBSTITUTE(TRIM(CONCATENATE("",D416))," ","")),"–","-")),"—","-"))),CONCATENATE("",D416))</x:f>
      </x:c>
      <x:c r="F416" s="69" t="str">
        <x:f>IFERROR(LEFT(CONCATENATE("[",E416),SEARCH("-",E416)),"")</x:f>
      </x:c>
      <x:c r="G416" s="69" t="str">
        <x:f>IFERROR(MID(CONCATENATE(E416,"]"),SEARCH("-",E416)+1,32),"")</x:f>
      </x:c>
      <x:c r="H416" s="71" t="str">
        <x:f>IF(OR(E416="",E416="В"),"",IF(OR(E416=$B$42,E416=$B$43,E416=$B$44,E416=$B$45,E416=$B$46),INDEX($E$42:$E$46,MATCH(E416,$B$42:$B$46,0)),IFERROR(IF(ISNUMBER(SEARCH(":",F416)),IF(AND(OR((LEN(F416)-1)=4,(LEN(F416)-1)=5),MID(F416,1+(LEN(F416)-1)-2,1)=":",ISNUMBER(VALUE(MID(F416,2,1))),IF((LEN(F416)-1)=5,ISNUMBER(VALUE(MID(F416,3,1))),TRUE),ISNUMBER(VALUE(MID(F416,1+(LEN(F416)-1)-1,1))),ISNUMBER(VALUE(MID(F416,1+(LEN(F416)-1),1))),VALUE(MID(F416,2,(LEN(F416)-1)-3))&lt;24,VALUE(MID(F416,1+(LEN(F416)-1)-1,2))&lt;60),VALUE(MID(F416,2,(LEN(F416)-1)-3))/24+VALUE(MID(F416,1+(LEN(F416)-1)-1,2))/1440,-1),IF(AND((LEN(F416)-1)&gt;=1,(LEN(F416)-1)&lt;=2,ISNUMBER(VALUE(MID(F416,2,1))),IF((LEN(F416)-1)=2,ISNUMBER(VALUE(MID(F416,3,1))),TRUE),VALUE(MID(F416,2,(LEN(F416)-1)))&lt;24),VALUE(MID(F416,2,(LEN(F416)-1)))/24,-1)),-1)))</x:f>
      </x:c>
      <x:c r="I416" s="71" t="str">
        <x:f>IF(OR(E416="",E416="В"),"",IF(OR(E416=$B$42,E416=$B$43,E416=$B$44,E416=$B$45,E416=$B$46),INDEX($F$42:$F$46,MATCH(E416,$B$42:$B$46,0)),IFERROR(IF(ISNUMBER(SEARCH(":",G416)),IF(AND(OR((LEN(G416)-1)=4,(LEN(G416)-1)=5),MID(G416,0+(LEN(G416)-1)-2,1)=":",ISNUMBER(VALUE(MID(G416,1,1))),IF((LEN(G416)-1)=5,ISNUMBER(VALUE(MID(G416,2,1))),TRUE),ISNUMBER(VALUE(MID(G416,0+(LEN(G416)-1)-1,1))),ISNUMBER(VALUE(MID(G416,0+(LEN(G416)-1),1))),VALUE(MID(G416,1,(LEN(G416)-1)-3))&lt;24,VALUE(MID(G416,0+(LEN(G416)-1)-1,2))&lt;60),VALUE(MID(G416,1,(LEN(G416)-1)-3))/24+VALUE(MID(G416,0+(LEN(G416)-1)-1,2))/1440,-1),IF(AND((LEN(G416)-1)&gt;=1,(LEN(G416)-1)&lt;=2,ISNUMBER(VALUE(MID(G416,1,1))),IF((LEN(G416)-1)=2,ISNUMBER(VALUE(MID(G416,2,1))),TRUE),VALUE(MID(G416,1,(LEN(G416)-1)))&lt;24),VALUE(MID(G416,1,(LEN(G416)-1)))/24,-1)),-1)))</x:f>
      </x:c>
      <x:c r="J416" s="72" t="n">
        <x:f>IF(OR(E416="",E416="В"),0,IF(OR(E416=$B$42,E416=$B$43,E416=$B$44,E416=$B$45,E416=$B$46),INDEX($G$42:$G$46,MATCH(E416,$B$42:$B$46,0)),$D$7))</x:f>
        <x:v>0</x:v>
      </x:c>
      <x:c r="K416" s="73" t="n">
        <x:f>IF(OR(L416="",L416="Выходной"),0,IF(L416="Готово",ROUND(24*MOD(I416-H416,1)-J416/60,10),"Проверить"))</x:f>
        <x:v>0</x:v>
      </x:c>
      <x:c r="L416" s="74" t="str">
        <x:f>IF(E416="","",IF(C416="","Нет дня",IF(E416="В","Выходной",IF(LEN(TRIM($B$32))=0,"Нет имени",IF(COUNTIFS($B$10:$B$33,$B$32)&gt;1,"Повтор имени",IF(OR(E416=$B$42,E416=$B$43,E416=$B$44,E416=$B$45,E416=$B$46),IF(INDEX($I$42:$I$46,MATCH(E416,$B$42:$B$46,0))="Готово","Готово","Проверьте смену"),IF(OR(IFERROR(SEARCH("-",E416),0)=0,IFERROR(SEARCH("-",E416,SEARCH("-",E416)+1),0)&gt;0),"Нет кода",IF(OR(H416&lt;0,I416&lt;0),"Неверное время",IF(H416=I416,"Начало равно концу",IF(NOT(ISNUMBER($D$7)),"Проверьте перерыв",IF(OR($D$7&lt;0,$D$7&lt;&gt;INT($D$7)),"Проверьте перерыв",IF($D$7&gt;=ROUND(MOD(I416-H416,1)*1440,8),"Перерыв не меньше смены","Готово"))))))))))))</x:f>
      </x:c>
      <x:c r="M416" s="3"/>
      <x:c r="N416" s="3"/>
      <x:c r="O416" s="3"/>
      <x:c r="P416" s="3"/>
      <x:c r="Q416" s="3"/>
      <x:c r="R416" s="3"/>
      <x:c r="S416" s="3"/>
      <x:c r="T416" s="3"/>
      <x:c r="U416" s="3"/>
      <x:c r="V416" s="3"/>
      <x:c r="W416" s="3"/>
      <x:c r="X416" s="3"/>
      <x:c r="Y416" s="3"/>
      <x:c r="Z416" s="3"/>
      <x:c r="AA416" s="3"/>
      <x:c r="AB416" s="3"/>
      <x:c r="AC416" s="3"/>
      <x:c r="AD416" s="3"/>
      <x:c r="AE416" s="3"/>
      <x:c r="AF416" s="3"/>
      <x:c r="AG416" s="3"/>
      <x:c r="AH416" s="3"/>
      <x:c r="AI416" s="3"/>
      <x:c r="AJ416" s="3"/>
      <x:c r="AK416" s="3"/>
    </x:row>
    <x:row r="417" ht="30" customHeight="1">
      <x:c r="A417" s="3"/>
      <x:c r="B417" s="69" t="str">
        <x:f>IF($B$32="","",$B$32)</x:f>
      </x:c>
      <x:c r="C417" s="70" t="n">
        <x:f>IF(X$8="","",X$8)</x:f>
        <x:v>46347</x:v>
      </x:c>
      <x:c r="D417" s="69" t="str">
        <x:f>IF(X32="","",X32)</x:f>
      </x:c>
      <x:c r="E417" s="69" t="str">
        <x:f>IFERROR(UPPER(CONCATENATE("",SUBSTITUTE(CONCATENATE("",SUBSTITUTE(CONCATENATE("",SUBSTITUTE(TRIM(CONCATENATE("",D417))," ","")),"–","-")),"—","-"))),CONCATENATE("",D417))</x:f>
      </x:c>
      <x:c r="F417" s="69" t="str">
        <x:f>IFERROR(LEFT(CONCATENATE("[",E417),SEARCH("-",E417)),"")</x:f>
      </x:c>
      <x:c r="G417" s="69" t="str">
        <x:f>IFERROR(MID(CONCATENATE(E417,"]"),SEARCH("-",E417)+1,32),"")</x:f>
      </x:c>
      <x:c r="H417" s="71" t="str">
        <x:f>IF(OR(E417="",E417="В"),"",IF(OR(E417=$B$42,E417=$B$43,E417=$B$44,E417=$B$45,E417=$B$46),INDEX($E$42:$E$46,MATCH(E417,$B$42:$B$46,0)),IFERROR(IF(ISNUMBER(SEARCH(":",F417)),IF(AND(OR((LEN(F417)-1)=4,(LEN(F417)-1)=5),MID(F417,1+(LEN(F417)-1)-2,1)=":",ISNUMBER(VALUE(MID(F417,2,1))),IF((LEN(F417)-1)=5,ISNUMBER(VALUE(MID(F417,3,1))),TRUE),ISNUMBER(VALUE(MID(F417,1+(LEN(F417)-1)-1,1))),ISNUMBER(VALUE(MID(F417,1+(LEN(F417)-1),1))),VALUE(MID(F417,2,(LEN(F417)-1)-3))&lt;24,VALUE(MID(F417,1+(LEN(F417)-1)-1,2))&lt;60),VALUE(MID(F417,2,(LEN(F417)-1)-3))/24+VALUE(MID(F417,1+(LEN(F417)-1)-1,2))/1440,-1),IF(AND((LEN(F417)-1)&gt;=1,(LEN(F417)-1)&lt;=2,ISNUMBER(VALUE(MID(F417,2,1))),IF((LEN(F417)-1)=2,ISNUMBER(VALUE(MID(F417,3,1))),TRUE),VALUE(MID(F417,2,(LEN(F417)-1)))&lt;24),VALUE(MID(F417,2,(LEN(F417)-1)))/24,-1)),-1)))</x:f>
      </x:c>
      <x:c r="I417" s="71" t="str">
        <x:f>IF(OR(E417="",E417="В"),"",IF(OR(E417=$B$42,E417=$B$43,E417=$B$44,E417=$B$45,E417=$B$46),INDEX($F$42:$F$46,MATCH(E417,$B$42:$B$46,0)),IFERROR(IF(ISNUMBER(SEARCH(":",G417)),IF(AND(OR((LEN(G417)-1)=4,(LEN(G417)-1)=5),MID(G417,0+(LEN(G417)-1)-2,1)=":",ISNUMBER(VALUE(MID(G417,1,1))),IF((LEN(G417)-1)=5,ISNUMBER(VALUE(MID(G417,2,1))),TRUE),ISNUMBER(VALUE(MID(G417,0+(LEN(G417)-1)-1,1))),ISNUMBER(VALUE(MID(G417,0+(LEN(G417)-1),1))),VALUE(MID(G417,1,(LEN(G417)-1)-3))&lt;24,VALUE(MID(G417,0+(LEN(G417)-1)-1,2))&lt;60),VALUE(MID(G417,1,(LEN(G417)-1)-3))/24+VALUE(MID(G417,0+(LEN(G417)-1)-1,2))/1440,-1),IF(AND((LEN(G417)-1)&gt;=1,(LEN(G417)-1)&lt;=2,ISNUMBER(VALUE(MID(G417,1,1))),IF((LEN(G417)-1)=2,ISNUMBER(VALUE(MID(G417,2,1))),TRUE),VALUE(MID(G417,1,(LEN(G417)-1)))&lt;24),VALUE(MID(G417,1,(LEN(G417)-1)))/24,-1)),-1)))</x:f>
      </x:c>
      <x:c r="J417" s="72" t="n">
        <x:f>IF(OR(E417="",E417="В"),0,IF(OR(E417=$B$42,E417=$B$43,E417=$B$44,E417=$B$45,E417=$B$46),INDEX($G$42:$G$46,MATCH(E417,$B$42:$B$46,0)),$D$7))</x:f>
        <x:v>0</x:v>
      </x:c>
      <x:c r="K417" s="73" t="n">
        <x:f>IF(OR(L417="",L417="Выходной"),0,IF(L417="Готово",ROUND(24*MOD(I417-H417,1)-J417/60,10),"Проверить"))</x:f>
        <x:v>0</x:v>
      </x:c>
      <x:c r="L417" s="74" t="str">
        <x:f>IF(E417="","",IF(C417="","Нет дня",IF(E417="В","Выходной",IF(LEN(TRIM($B$32))=0,"Нет имени",IF(COUNTIFS($B$10:$B$33,$B$32)&gt;1,"Повтор имени",IF(OR(E417=$B$42,E417=$B$43,E417=$B$44,E417=$B$45,E417=$B$46),IF(INDEX($I$42:$I$46,MATCH(E417,$B$42:$B$46,0))="Готово","Готово","Проверьте смену"),IF(OR(IFERROR(SEARCH("-",E417),0)=0,IFERROR(SEARCH("-",E417,SEARCH("-",E417)+1),0)&gt;0),"Нет кода",IF(OR(H417&lt;0,I417&lt;0),"Неверное время",IF(H417=I417,"Начало равно концу",IF(NOT(ISNUMBER($D$7)),"Проверьте перерыв",IF(OR($D$7&lt;0,$D$7&lt;&gt;INT($D$7)),"Проверьте перерыв",IF($D$7&gt;=ROUND(MOD(I417-H417,1)*1440,8),"Перерыв не меньше смены","Готово"))))))))))))</x:f>
      </x:c>
      <x:c r="M417" s="3"/>
      <x:c r="N417" s="3"/>
      <x:c r="O417" s="3"/>
      <x:c r="P417" s="3"/>
      <x:c r="Q417" s="3"/>
      <x:c r="R417" s="3"/>
      <x:c r="S417" s="3"/>
      <x:c r="T417" s="3"/>
      <x:c r="U417" s="3"/>
      <x:c r="V417" s="3"/>
      <x:c r="W417" s="3"/>
      <x:c r="X417" s="3"/>
      <x:c r="Y417" s="3"/>
      <x:c r="Z417" s="3"/>
      <x:c r="AA417" s="3"/>
      <x:c r="AB417" s="3"/>
      <x:c r="AC417" s="3"/>
      <x:c r="AD417" s="3"/>
      <x:c r="AE417" s="3"/>
      <x:c r="AF417" s="3"/>
      <x:c r="AG417" s="3"/>
      <x:c r="AH417" s="3"/>
      <x:c r="AI417" s="3"/>
      <x:c r="AJ417" s="3"/>
      <x:c r="AK417" s="3"/>
    </x:row>
    <x:row r="418" ht="30" customHeight="1">
      <x:c r="A418" s="3"/>
      <x:c r="B418" s="69" t="str">
        <x:f>IF($B$32="","",$B$32)</x:f>
      </x:c>
      <x:c r="C418" s="70" t="n">
        <x:f>IF(Y$8="","",Y$8)</x:f>
        <x:v>46348</x:v>
      </x:c>
      <x:c r="D418" s="69" t="str">
        <x:f>IF(Y32="","",Y32)</x:f>
      </x:c>
      <x:c r="E418" s="69" t="str">
        <x:f>IFERROR(UPPER(CONCATENATE("",SUBSTITUTE(CONCATENATE("",SUBSTITUTE(CONCATENATE("",SUBSTITUTE(TRIM(CONCATENATE("",D418))," ","")),"–","-")),"—","-"))),CONCATENATE("",D418))</x:f>
      </x:c>
      <x:c r="F418" s="69" t="str">
        <x:f>IFERROR(LEFT(CONCATENATE("[",E418),SEARCH("-",E418)),"")</x:f>
      </x:c>
      <x:c r="G418" s="69" t="str">
        <x:f>IFERROR(MID(CONCATENATE(E418,"]"),SEARCH("-",E418)+1,32),"")</x:f>
      </x:c>
      <x:c r="H418" s="71" t="str">
        <x:f>IF(OR(E418="",E418="В"),"",IF(OR(E418=$B$42,E418=$B$43,E418=$B$44,E418=$B$45,E418=$B$46),INDEX($E$42:$E$46,MATCH(E418,$B$42:$B$46,0)),IFERROR(IF(ISNUMBER(SEARCH(":",F418)),IF(AND(OR((LEN(F418)-1)=4,(LEN(F418)-1)=5),MID(F418,1+(LEN(F418)-1)-2,1)=":",ISNUMBER(VALUE(MID(F418,2,1))),IF((LEN(F418)-1)=5,ISNUMBER(VALUE(MID(F418,3,1))),TRUE),ISNUMBER(VALUE(MID(F418,1+(LEN(F418)-1)-1,1))),ISNUMBER(VALUE(MID(F418,1+(LEN(F418)-1),1))),VALUE(MID(F418,2,(LEN(F418)-1)-3))&lt;24,VALUE(MID(F418,1+(LEN(F418)-1)-1,2))&lt;60),VALUE(MID(F418,2,(LEN(F418)-1)-3))/24+VALUE(MID(F418,1+(LEN(F418)-1)-1,2))/1440,-1),IF(AND((LEN(F418)-1)&gt;=1,(LEN(F418)-1)&lt;=2,ISNUMBER(VALUE(MID(F418,2,1))),IF((LEN(F418)-1)=2,ISNUMBER(VALUE(MID(F418,3,1))),TRUE),VALUE(MID(F418,2,(LEN(F418)-1)))&lt;24),VALUE(MID(F418,2,(LEN(F418)-1)))/24,-1)),-1)))</x:f>
      </x:c>
      <x:c r="I418" s="71" t="str">
        <x:f>IF(OR(E418="",E418="В"),"",IF(OR(E418=$B$42,E418=$B$43,E418=$B$44,E418=$B$45,E418=$B$46),INDEX($F$42:$F$46,MATCH(E418,$B$42:$B$46,0)),IFERROR(IF(ISNUMBER(SEARCH(":",G418)),IF(AND(OR((LEN(G418)-1)=4,(LEN(G418)-1)=5),MID(G418,0+(LEN(G418)-1)-2,1)=":",ISNUMBER(VALUE(MID(G418,1,1))),IF((LEN(G418)-1)=5,ISNUMBER(VALUE(MID(G418,2,1))),TRUE),ISNUMBER(VALUE(MID(G418,0+(LEN(G418)-1)-1,1))),ISNUMBER(VALUE(MID(G418,0+(LEN(G418)-1),1))),VALUE(MID(G418,1,(LEN(G418)-1)-3))&lt;24,VALUE(MID(G418,0+(LEN(G418)-1)-1,2))&lt;60),VALUE(MID(G418,1,(LEN(G418)-1)-3))/24+VALUE(MID(G418,0+(LEN(G418)-1)-1,2))/1440,-1),IF(AND((LEN(G418)-1)&gt;=1,(LEN(G418)-1)&lt;=2,ISNUMBER(VALUE(MID(G418,1,1))),IF((LEN(G418)-1)=2,ISNUMBER(VALUE(MID(G418,2,1))),TRUE),VALUE(MID(G418,1,(LEN(G418)-1)))&lt;24),VALUE(MID(G418,1,(LEN(G418)-1)))/24,-1)),-1)))</x:f>
      </x:c>
      <x:c r="J418" s="72" t="n">
        <x:f>IF(OR(E418="",E418="В"),0,IF(OR(E418=$B$42,E418=$B$43,E418=$B$44,E418=$B$45,E418=$B$46),INDEX($G$42:$G$46,MATCH(E418,$B$42:$B$46,0)),$D$7))</x:f>
        <x:v>0</x:v>
      </x:c>
      <x:c r="K418" s="73" t="n">
        <x:f>IF(OR(L418="",L418="Выходной"),0,IF(L418="Готово",ROUND(24*MOD(I418-H418,1)-J418/60,10),"Проверить"))</x:f>
        <x:v>0</x:v>
      </x:c>
      <x:c r="L418" s="74" t="str">
        <x:f>IF(E418="","",IF(C418="","Нет дня",IF(E418="В","Выходной",IF(LEN(TRIM($B$32))=0,"Нет имени",IF(COUNTIFS($B$10:$B$33,$B$32)&gt;1,"Повтор имени",IF(OR(E418=$B$42,E418=$B$43,E418=$B$44,E418=$B$45,E418=$B$46),IF(INDEX($I$42:$I$46,MATCH(E418,$B$42:$B$46,0))="Готово","Готово","Проверьте смену"),IF(OR(IFERROR(SEARCH("-",E418),0)=0,IFERROR(SEARCH("-",E418,SEARCH("-",E418)+1),0)&gt;0),"Нет кода",IF(OR(H418&lt;0,I418&lt;0),"Неверное время",IF(H418=I418,"Начало равно концу",IF(NOT(ISNUMBER($D$7)),"Проверьте перерыв",IF(OR($D$7&lt;0,$D$7&lt;&gt;INT($D$7)),"Проверьте перерыв",IF($D$7&gt;=ROUND(MOD(I418-H418,1)*1440,8),"Перерыв не меньше смены","Готово"))))))))))))</x:f>
      </x:c>
      <x:c r="M418" s="3"/>
      <x:c r="N418" s="3"/>
      <x:c r="O418" s="3"/>
      <x:c r="P418" s="3"/>
      <x:c r="Q418" s="3"/>
      <x:c r="R418" s="3"/>
      <x:c r="S418" s="3"/>
      <x:c r="T418" s="3"/>
      <x:c r="U418" s="3"/>
      <x:c r="V418" s="3"/>
      <x:c r="W418" s="3"/>
      <x:c r="X418" s="3"/>
      <x:c r="Y418" s="3"/>
      <x:c r="Z418" s="3"/>
      <x:c r="AA418" s="3"/>
      <x:c r="AB418" s="3"/>
      <x:c r="AC418" s="3"/>
      <x:c r="AD418" s="3"/>
      <x:c r="AE418" s="3"/>
      <x:c r="AF418" s="3"/>
      <x:c r="AG418" s="3"/>
      <x:c r="AH418" s="3"/>
      <x:c r="AI418" s="3"/>
      <x:c r="AJ418" s="3"/>
      <x:c r="AK418" s="3"/>
    </x:row>
    <x:row r="419" ht="30" customHeight="1">
      <x:c r="A419" s="3"/>
      <x:c r="B419" s="69" t="str">
        <x:f>IF($B$32="","",$B$32)</x:f>
      </x:c>
      <x:c r="C419" s="70" t="n">
        <x:f>IF(Z$8="","",Z$8)</x:f>
        <x:v>46349</x:v>
      </x:c>
      <x:c r="D419" s="69" t="str">
        <x:f>IF(Z32="","",Z32)</x:f>
      </x:c>
      <x:c r="E419" s="69" t="str">
        <x:f>IFERROR(UPPER(CONCATENATE("",SUBSTITUTE(CONCATENATE("",SUBSTITUTE(CONCATENATE("",SUBSTITUTE(TRIM(CONCATENATE("",D419))," ","")),"–","-")),"—","-"))),CONCATENATE("",D419))</x:f>
      </x:c>
      <x:c r="F419" s="69" t="str">
        <x:f>IFERROR(LEFT(CONCATENATE("[",E419),SEARCH("-",E419)),"")</x:f>
      </x:c>
      <x:c r="G419" s="69" t="str">
        <x:f>IFERROR(MID(CONCATENATE(E419,"]"),SEARCH("-",E419)+1,32),"")</x:f>
      </x:c>
      <x:c r="H419" s="71" t="str">
        <x:f>IF(OR(E419="",E419="В"),"",IF(OR(E419=$B$42,E419=$B$43,E419=$B$44,E419=$B$45,E419=$B$46),INDEX($E$42:$E$46,MATCH(E419,$B$42:$B$46,0)),IFERROR(IF(ISNUMBER(SEARCH(":",F419)),IF(AND(OR((LEN(F419)-1)=4,(LEN(F419)-1)=5),MID(F419,1+(LEN(F419)-1)-2,1)=":",ISNUMBER(VALUE(MID(F419,2,1))),IF((LEN(F419)-1)=5,ISNUMBER(VALUE(MID(F419,3,1))),TRUE),ISNUMBER(VALUE(MID(F419,1+(LEN(F419)-1)-1,1))),ISNUMBER(VALUE(MID(F419,1+(LEN(F419)-1),1))),VALUE(MID(F419,2,(LEN(F419)-1)-3))&lt;24,VALUE(MID(F419,1+(LEN(F419)-1)-1,2))&lt;60),VALUE(MID(F419,2,(LEN(F419)-1)-3))/24+VALUE(MID(F419,1+(LEN(F419)-1)-1,2))/1440,-1),IF(AND((LEN(F419)-1)&gt;=1,(LEN(F419)-1)&lt;=2,ISNUMBER(VALUE(MID(F419,2,1))),IF((LEN(F419)-1)=2,ISNUMBER(VALUE(MID(F419,3,1))),TRUE),VALUE(MID(F419,2,(LEN(F419)-1)))&lt;24),VALUE(MID(F419,2,(LEN(F419)-1)))/24,-1)),-1)))</x:f>
      </x:c>
      <x:c r="I419" s="71" t="str">
        <x:f>IF(OR(E419="",E419="В"),"",IF(OR(E419=$B$42,E419=$B$43,E419=$B$44,E419=$B$45,E419=$B$46),INDEX($F$42:$F$46,MATCH(E419,$B$42:$B$46,0)),IFERROR(IF(ISNUMBER(SEARCH(":",G419)),IF(AND(OR((LEN(G419)-1)=4,(LEN(G419)-1)=5),MID(G419,0+(LEN(G419)-1)-2,1)=":",ISNUMBER(VALUE(MID(G419,1,1))),IF((LEN(G419)-1)=5,ISNUMBER(VALUE(MID(G419,2,1))),TRUE),ISNUMBER(VALUE(MID(G419,0+(LEN(G419)-1)-1,1))),ISNUMBER(VALUE(MID(G419,0+(LEN(G419)-1),1))),VALUE(MID(G419,1,(LEN(G419)-1)-3))&lt;24,VALUE(MID(G419,0+(LEN(G419)-1)-1,2))&lt;60),VALUE(MID(G419,1,(LEN(G419)-1)-3))/24+VALUE(MID(G419,0+(LEN(G419)-1)-1,2))/1440,-1),IF(AND((LEN(G419)-1)&gt;=1,(LEN(G419)-1)&lt;=2,ISNUMBER(VALUE(MID(G419,1,1))),IF((LEN(G419)-1)=2,ISNUMBER(VALUE(MID(G419,2,1))),TRUE),VALUE(MID(G419,1,(LEN(G419)-1)))&lt;24),VALUE(MID(G419,1,(LEN(G419)-1)))/24,-1)),-1)))</x:f>
      </x:c>
      <x:c r="J419" s="72" t="n">
        <x:f>IF(OR(E419="",E419="В"),0,IF(OR(E419=$B$42,E419=$B$43,E419=$B$44,E419=$B$45,E419=$B$46),INDEX($G$42:$G$46,MATCH(E419,$B$42:$B$46,0)),$D$7))</x:f>
        <x:v>0</x:v>
      </x:c>
      <x:c r="K419" s="73" t="n">
        <x:f>IF(OR(L419="",L419="Выходной"),0,IF(L419="Готово",ROUND(24*MOD(I419-H419,1)-J419/60,10),"Проверить"))</x:f>
        <x:v>0</x:v>
      </x:c>
      <x:c r="L419" s="74" t="str">
        <x:f>IF(E419="","",IF(C419="","Нет дня",IF(E419="В","Выходной",IF(LEN(TRIM($B$32))=0,"Нет имени",IF(COUNTIFS($B$10:$B$33,$B$32)&gt;1,"Повтор имени",IF(OR(E419=$B$42,E419=$B$43,E419=$B$44,E419=$B$45,E419=$B$46),IF(INDEX($I$42:$I$46,MATCH(E419,$B$42:$B$46,0))="Готово","Готово","Проверьте смену"),IF(OR(IFERROR(SEARCH("-",E419),0)=0,IFERROR(SEARCH("-",E419,SEARCH("-",E419)+1),0)&gt;0),"Нет кода",IF(OR(H419&lt;0,I419&lt;0),"Неверное время",IF(H419=I419,"Начало равно концу",IF(NOT(ISNUMBER($D$7)),"Проверьте перерыв",IF(OR($D$7&lt;0,$D$7&lt;&gt;INT($D$7)),"Проверьте перерыв",IF($D$7&gt;=ROUND(MOD(I419-H419,1)*1440,8),"Перерыв не меньше смены","Готово"))))))))))))</x:f>
      </x:c>
      <x:c r="M419" s="3"/>
      <x:c r="N419" s="3"/>
      <x:c r="O419" s="3"/>
      <x:c r="P419" s="3"/>
      <x:c r="Q419" s="3"/>
      <x:c r="R419" s="3"/>
      <x:c r="S419" s="3"/>
      <x:c r="T419" s="3"/>
      <x:c r="U419" s="3"/>
      <x:c r="V419" s="3"/>
      <x:c r="W419" s="3"/>
      <x:c r="X419" s="3"/>
      <x:c r="Y419" s="3"/>
      <x:c r="Z419" s="3"/>
      <x:c r="AA419" s="3"/>
      <x:c r="AB419" s="3"/>
      <x:c r="AC419" s="3"/>
      <x:c r="AD419" s="3"/>
      <x:c r="AE419" s="3"/>
      <x:c r="AF419" s="3"/>
      <x:c r="AG419" s="3"/>
      <x:c r="AH419" s="3"/>
      <x:c r="AI419" s="3"/>
      <x:c r="AJ419" s="3"/>
      <x:c r="AK419" s="3"/>
    </x:row>
    <x:row r="420" ht="30" customHeight="1">
      <x:c r="A420" s="3"/>
      <x:c r="B420" s="69" t="str">
        <x:f>IF($B$32="","",$B$32)</x:f>
      </x:c>
      <x:c r="C420" s="70" t="n">
        <x:f>IF(AA$8="","",AA$8)</x:f>
        <x:v>46350</x:v>
      </x:c>
      <x:c r="D420" s="69" t="str">
        <x:f>IF(AA32="","",AA32)</x:f>
      </x:c>
      <x:c r="E420" s="69" t="str">
        <x:f>IFERROR(UPPER(CONCATENATE("",SUBSTITUTE(CONCATENATE("",SUBSTITUTE(CONCATENATE("",SUBSTITUTE(TRIM(CONCATENATE("",D420))," ","")),"–","-")),"—","-"))),CONCATENATE("",D420))</x:f>
      </x:c>
      <x:c r="F420" s="69" t="str">
        <x:f>IFERROR(LEFT(CONCATENATE("[",E420),SEARCH("-",E420)),"")</x:f>
      </x:c>
      <x:c r="G420" s="69" t="str">
        <x:f>IFERROR(MID(CONCATENATE(E420,"]"),SEARCH("-",E420)+1,32),"")</x:f>
      </x:c>
      <x:c r="H420" s="71" t="str">
        <x:f>IF(OR(E420="",E420="В"),"",IF(OR(E420=$B$42,E420=$B$43,E420=$B$44,E420=$B$45,E420=$B$46),INDEX($E$42:$E$46,MATCH(E420,$B$42:$B$46,0)),IFERROR(IF(ISNUMBER(SEARCH(":",F420)),IF(AND(OR((LEN(F420)-1)=4,(LEN(F420)-1)=5),MID(F420,1+(LEN(F420)-1)-2,1)=":",ISNUMBER(VALUE(MID(F420,2,1))),IF((LEN(F420)-1)=5,ISNUMBER(VALUE(MID(F420,3,1))),TRUE),ISNUMBER(VALUE(MID(F420,1+(LEN(F420)-1)-1,1))),ISNUMBER(VALUE(MID(F420,1+(LEN(F420)-1),1))),VALUE(MID(F420,2,(LEN(F420)-1)-3))&lt;24,VALUE(MID(F420,1+(LEN(F420)-1)-1,2))&lt;60),VALUE(MID(F420,2,(LEN(F420)-1)-3))/24+VALUE(MID(F420,1+(LEN(F420)-1)-1,2))/1440,-1),IF(AND((LEN(F420)-1)&gt;=1,(LEN(F420)-1)&lt;=2,ISNUMBER(VALUE(MID(F420,2,1))),IF((LEN(F420)-1)=2,ISNUMBER(VALUE(MID(F420,3,1))),TRUE),VALUE(MID(F420,2,(LEN(F420)-1)))&lt;24),VALUE(MID(F420,2,(LEN(F420)-1)))/24,-1)),-1)))</x:f>
      </x:c>
      <x:c r="I420" s="71" t="str">
        <x:f>IF(OR(E420="",E420="В"),"",IF(OR(E420=$B$42,E420=$B$43,E420=$B$44,E420=$B$45,E420=$B$46),INDEX($F$42:$F$46,MATCH(E420,$B$42:$B$46,0)),IFERROR(IF(ISNUMBER(SEARCH(":",G420)),IF(AND(OR((LEN(G420)-1)=4,(LEN(G420)-1)=5),MID(G420,0+(LEN(G420)-1)-2,1)=":",ISNUMBER(VALUE(MID(G420,1,1))),IF((LEN(G420)-1)=5,ISNUMBER(VALUE(MID(G420,2,1))),TRUE),ISNUMBER(VALUE(MID(G420,0+(LEN(G420)-1)-1,1))),ISNUMBER(VALUE(MID(G420,0+(LEN(G420)-1),1))),VALUE(MID(G420,1,(LEN(G420)-1)-3))&lt;24,VALUE(MID(G420,0+(LEN(G420)-1)-1,2))&lt;60),VALUE(MID(G420,1,(LEN(G420)-1)-3))/24+VALUE(MID(G420,0+(LEN(G420)-1)-1,2))/1440,-1),IF(AND((LEN(G420)-1)&gt;=1,(LEN(G420)-1)&lt;=2,ISNUMBER(VALUE(MID(G420,1,1))),IF((LEN(G420)-1)=2,ISNUMBER(VALUE(MID(G420,2,1))),TRUE),VALUE(MID(G420,1,(LEN(G420)-1)))&lt;24),VALUE(MID(G420,1,(LEN(G420)-1)))/24,-1)),-1)))</x:f>
      </x:c>
      <x:c r="J420" s="72" t="n">
        <x:f>IF(OR(E420="",E420="В"),0,IF(OR(E420=$B$42,E420=$B$43,E420=$B$44,E420=$B$45,E420=$B$46),INDEX($G$42:$G$46,MATCH(E420,$B$42:$B$46,0)),$D$7))</x:f>
        <x:v>0</x:v>
      </x:c>
      <x:c r="K420" s="73" t="n">
        <x:f>IF(OR(L420="",L420="Выходной"),0,IF(L420="Готово",ROUND(24*MOD(I420-H420,1)-J420/60,10),"Проверить"))</x:f>
        <x:v>0</x:v>
      </x:c>
      <x:c r="L420" s="74" t="str">
        <x:f>IF(E420="","",IF(C420="","Нет дня",IF(E420="В","Выходной",IF(LEN(TRIM($B$32))=0,"Нет имени",IF(COUNTIFS($B$10:$B$33,$B$32)&gt;1,"Повтор имени",IF(OR(E420=$B$42,E420=$B$43,E420=$B$44,E420=$B$45,E420=$B$46),IF(INDEX($I$42:$I$46,MATCH(E420,$B$42:$B$46,0))="Готово","Готово","Проверьте смену"),IF(OR(IFERROR(SEARCH("-",E420),0)=0,IFERROR(SEARCH("-",E420,SEARCH("-",E420)+1),0)&gt;0),"Нет кода",IF(OR(H420&lt;0,I420&lt;0),"Неверное время",IF(H420=I420,"Начало равно концу",IF(NOT(ISNUMBER($D$7)),"Проверьте перерыв",IF(OR($D$7&lt;0,$D$7&lt;&gt;INT($D$7)),"Проверьте перерыв",IF($D$7&gt;=ROUND(MOD(I420-H420,1)*1440,8),"Перерыв не меньше смены","Готово"))))))))))))</x:f>
      </x:c>
      <x:c r="M420" s="3"/>
      <x:c r="N420" s="3"/>
      <x:c r="O420" s="3"/>
      <x:c r="P420" s="3"/>
      <x:c r="Q420" s="3"/>
      <x:c r="R420" s="3"/>
      <x:c r="S420" s="3"/>
      <x:c r="T420" s="3"/>
      <x:c r="U420" s="3"/>
      <x:c r="V420" s="3"/>
      <x:c r="W420" s="3"/>
      <x:c r="X420" s="3"/>
      <x:c r="Y420" s="3"/>
      <x:c r="Z420" s="3"/>
      <x:c r="AA420" s="3"/>
      <x:c r="AB420" s="3"/>
      <x:c r="AC420" s="3"/>
      <x:c r="AD420" s="3"/>
      <x:c r="AE420" s="3"/>
      <x:c r="AF420" s="3"/>
      <x:c r="AG420" s="3"/>
      <x:c r="AH420" s="3"/>
      <x:c r="AI420" s="3"/>
      <x:c r="AJ420" s="3"/>
      <x:c r="AK420" s="3"/>
    </x:row>
    <x:row r="421" ht="30" customHeight="1">
      <x:c r="A421" s="3"/>
      <x:c r="B421" s="69" t="str">
        <x:f>IF($B$32="","",$B$32)</x:f>
      </x:c>
      <x:c r="C421" s="70" t="n">
        <x:f>IF(AB$8="","",AB$8)</x:f>
        <x:v>46351</x:v>
      </x:c>
      <x:c r="D421" s="69" t="str">
        <x:f>IF(AB32="","",AB32)</x:f>
      </x:c>
      <x:c r="E421" s="69" t="str">
        <x:f>IFERROR(UPPER(CONCATENATE("",SUBSTITUTE(CONCATENATE("",SUBSTITUTE(CONCATENATE("",SUBSTITUTE(TRIM(CONCATENATE("",D421))," ","")),"–","-")),"—","-"))),CONCATENATE("",D421))</x:f>
      </x:c>
      <x:c r="F421" s="69" t="str">
        <x:f>IFERROR(LEFT(CONCATENATE("[",E421),SEARCH("-",E421)),"")</x:f>
      </x:c>
      <x:c r="G421" s="69" t="str">
        <x:f>IFERROR(MID(CONCATENATE(E421,"]"),SEARCH("-",E421)+1,32),"")</x:f>
      </x:c>
      <x:c r="H421" s="71" t="str">
        <x:f>IF(OR(E421="",E421="В"),"",IF(OR(E421=$B$42,E421=$B$43,E421=$B$44,E421=$B$45,E421=$B$46),INDEX($E$42:$E$46,MATCH(E421,$B$42:$B$46,0)),IFERROR(IF(ISNUMBER(SEARCH(":",F421)),IF(AND(OR((LEN(F421)-1)=4,(LEN(F421)-1)=5),MID(F421,1+(LEN(F421)-1)-2,1)=":",ISNUMBER(VALUE(MID(F421,2,1))),IF((LEN(F421)-1)=5,ISNUMBER(VALUE(MID(F421,3,1))),TRUE),ISNUMBER(VALUE(MID(F421,1+(LEN(F421)-1)-1,1))),ISNUMBER(VALUE(MID(F421,1+(LEN(F421)-1),1))),VALUE(MID(F421,2,(LEN(F421)-1)-3))&lt;24,VALUE(MID(F421,1+(LEN(F421)-1)-1,2))&lt;60),VALUE(MID(F421,2,(LEN(F421)-1)-3))/24+VALUE(MID(F421,1+(LEN(F421)-1)-1,2))/1440,-1),IF(AND((LEN(F421)-1)&gt;=1,(LEN(F421)-1)&lt;=2,ISNUMBER(VALUE(MID(F421,2,1))),IF((LEN(F421)-1)=2,ISNUMBER(VALUE(MID(F421,3,1))),TRUE),VALUE(MID(F421,2,(LEN(F421)-1)))&lt;24),VALUE(MID(F421,2,(LEN(F421)-1)))/24,-1)),-1)))</x:f>
      </x:c>
      <x:c r="I421" s="71" t="str">
        <x:f>IF(OR(E421="",E421="В"),"",IF(OR(E421=$B$42,E421=$B$43,E421=$B$44,E421=$B$45,E421=$B$46),INDEX($F$42:$F$46,MATCH(E421,$B$42:$B$46,0)),IFERROR(IF(ISNUMBER(SEARCH(":",G421)),IF(AND(OR((LEN(G421)-1)=4,(LEN(G421)-1)=5),MID(G421,0+(LEN(G421)-1)-2,1)=":",ISNUMBER(VALUE(MID(G421,1,1))),IF((LEN(G421)-1)=5,ISNUMBER(VALUE(MID(G421,2,1))),TRUE),ISNUMBER(VALUE(MID(G421,0+(LEN(G421)-1)-1,1))),ISNUMBER(VALUE(MID(G421,0+(LEN(G421)-1),1))),VALUE(MID(G421,1,(LEN(G421)-1)-3))&lt;24,VALUE(MID(G421,0+(LEN(G421)-1)-1,2))&lt;60),VALUE(MID(G421,1,(LEN(G421)-1)-3))/24+VALUE(MID(G421,0+(LEN(G421)-1)-1,2))/1440,-1),IF(AND((LEN(G421)-1)&gt;=1,(LEN(G421)-1)&lt;=2,ISNUMBER(VALUE(MID(G421,1,1))),IF((LEN(G421)-1)=2,ISNUMBER(VALUE(MID(G421,2,1))),TRUE),VALUE(MID(G421,1,(LEN(G421)-1)))&lt;24),VALUE(MID(G421,1,(LEN(G421)-1)))/24,-1)),-1)))</x:f>
      </x:c>
      <x:c r="J421" s="72" t="n">
        <x:f>IF(OR(E421="",E421="В"),0,IF(OR(E421=$B$42,E421=$B$43,E421=$B$44,E421=$B$45,E421=$B$46),INDEX($G$42:$G$46,MATCH(E421,$B$42:$B$46,0)),$D$7))</x:f>
        <x:v>0</x:v>
      </x:c>
      <x:c r="K421" s="73" t="n">
        <x:f>IF(OR(L421="",L421="Выходной"),0,IF(L421="Готово",ROUND(24*MOD(I421-H421,1)-J421/60,10),"Проверить"))</x:f>
        <x:v>0</x:v>
      </x:c>
      <x:c r="L421" s="74" t="str">
        <x:f>IF(E421="","",IF(C421="","Нет дня",IF(E421="В","Выходной",IF(LEN(TRIM($B$32))=0,"Нет имени",IF(COUNTIFS($B$10:$B$33,$B$32)&gt;1,"Повтор имени",IF(OR(E421=$B$42,E421=$B$43,E421=$B$44,E421=$B$45,E421=$B$46),IF(INDEX($I$42:$I$46,MATCH(E421,$B$42:$B$46,0))="Готово","Готово","Проверьте смену"),IF(OR(IFERROR(SEARCH("-",E421),0)=0,IFERROR(SEARCH("-",E421,SEARCH("-",E421)+1),0)&gt;0),"Нет кода",IF(OR(H421&lt;0,I421&lt;0),"Неверное время",IF(H421=I421,"Начало равно концу",IF(NOT(ISNUMBER($D$7)),"Проверьте перерыв",IF(OR($D$7&lt;0,$D$7&lt;&gt;INT($D$7)),"Проверьте перерыв",IF($D$7&gt;=ROUND(MOD(I421-H421,1)*1440,8),"Перерыв не меньше смены","Готово"))))))))))))</x:f>
      </x:c>
      <x:c r="M421" s="3"/>
      <x:c r="N421" s="3"/>
      <x:c r="O421" s="3"/>
      <x:c r="P421" s="3"/>
      <x:c r="Q421" s="3"/>
      <x:c r="R421" s="3"/>
      <x:c r="S421" s="3"/>
      <x:c r="T421" s="3"/>
      <x:c r="U421" s="3"/>
      <x:c r="V421" s="3"/>
      <x:c r="W421" s="3"/>
      <x:c r="X421" s="3"/>
      <x:c r="Y421" s="3"/>
      <x:c r="Z421" s="3"/>
      <x:c r="AA421" s="3"/>
      <x:c r="AB421" s="3"/>
      <x:c r="AC421" s="3"/>
      <x:c r="AD421" s="3"/>
      <x:c r="AE421" s="3"/>
      <x:c r="AF421" s="3"/>
      <x:c r="AG421" s="3"/>
      <x:c r="AH421" s="3"/>
      <x:c r="AI421" s="3"/>
      <x:c r="AJ421" s="3"/>
      <x:c r="AK421" s="3"/>
    </x:row>
    <x:row r="422" ht="30" customHeight="1">
      <x:c r="A422" s="3"/>
      <x:c r="B422" s="69" t="str">
        <x:f>IF($B$32="","",$B$32)</x:f>
      </x:c>
      <x:c r="C422" s="70" t="n">
        <x:f>IF(AC$8="","",AC$8)</x:f>
        <x:v>46352</x:v>
      </x:c>
      <x:c r="D422" s="69" t="str">
        <x:f>IF(AC32="","",AC32)</x:f>
      </x:c>
      <x:c r="E422" s="69" t="str">
        <x:f>IFERROR(UPPER(CONCATENATE("",SUBSTITUTE(CONCATENATE("",SUBSTITUTE(CONCATENATE("",SUBSTITUTE(TRIM(CONCATENATE("",D422))," ","")),"–","-")),"—","-"))),CONCATENATE("",D422))</x:f>
      </x:c>
      <x:c r="F422" s="69" t="str">
        <x:f>IFERROR(LEFT(CONCATENATE("[",E422),SEARCH("-",E422)),"")</x:f>
      </x:c>
      <x:c r="G422" s="69" t="str">
        <x:f>IFERROR(MID(CONCATENATE(E422,"]"),SEARCH("-",E422)+1,32),"")</x:f>
      </x:c>
      <x:c r="H422" s="71" t="str">
        <x:f>IF(OR(E422="",E422="В"),"",IF(OR(E422=$B$42,E422=$B$43,E422=$B$44,E422=$B$45,E422=$B$46),INDEX($E$42:$E$46,MATCH(E422,$B$42:$B$46,0)),IFERROR(IF(ISNUMBER(SEARCH(":",F422)),IF(AND(OR((LEN(F422)-1)=4,(LEN(F422)-1)=5),MID(F422,1+(LEN(F422)-1)-2,1)=":",ISNUMBER(VALUE(MID(F422,2,1))),IF((LEN(F422)-1)=5,ISNUMBER(VALUE(MID(F422,3,1))),TRUE),ISNUMBER(VALUE(MID(F422,1+(LEN(F422)-1)-1,1))),ISNUMBER(VALUE(MID(F422,1+(LEN(F422)-1),1))),VALUE(MID(F422,2,(LEN(F422)-1)-3))&lt;24,VALUE(MID(F422,1+(LEN(F422)-1)-1,2))&lt;60),VALUE(MID(F422,2,(LEN(F422)-1)-3))/24+VALUE(MID(F422,1+(LEN(F422)-1)-1,2))/1440,-1),IF(AND((LEN(F422)-1)&gt;=1,(LEN(F422)-1)&lt;=2,ISNUMBER(VALUE(MID(F422,2,1))),IF((LEN(F422)-1)=2,ISNUMBER(VALUE(MID(F422,3,1))),TRUE),VALUE(MID(F422,2,(LEN(F422)-1)))&lt;24),VALUE(MID(F422,2,(LEN(F422)-1)))/24,-1)),-1)))</x:f>
      </x:c>
      <x:c r="I422" s="71" t="str">
        <x:f>IF(OR(E422="",E422="В"),"",IF(OR(E422=$B$42,E422=$B$43,E422=$B$44,E422=$B$45,E422=$B$46),INDEX($F$42:$F$46,MATCH(E422,$B$42:$B$46,0)),IFERROR(IF(ISNUMBER(SEARCH(":",G422)),IF(AND(OR((LEN(G422)-1)=4,(LEN(G422)-1)=5),MID(G422,0+(LEN(G422)-1)-2,1)=":",ISNUMBER(VALUE(MID(G422,1,1))),IF((LEN(G422)-1)=5,ISNUMBER(VALUE(MID(G422,2,1))),TRUE),ISNUMBER(VALUE(MID(G422,0+(LEN(G422)-1)-1,1))),ISNUMBER(VALUE(MID(G422,0+(LEN(G422)-1),1))),VALUE(MID(G422,1,(LEN(G422)-1)-3))&lt;24,VALUE(MID(G422,0+(LEN(G422)-1)-1,2))&lt;60),VALUE(MID(G422,1,(LEN(G422)-1)-3))/24+VALUE(MID(G422,0+(LEN(G422)-1)-1,2))/1440,-1),IF(AND((LEN(G422)-1)&gt;=1,(LEN(G422)-1)&lt;=2,ISNUMBER(VALUE(MID(G422,1,1))),IF((LEN(G422)-1)=2,ISNUMBER(VALUE(MID(G422,2,1))),TRUE),VALUE(MID(G422,1,(LEN(G422)-1)))&lt;24),VALUE(MID(G422,1,(LEN(G422)-1)))/24,-1)),-1)))</x:f>
      </x:c>
      <x:c r="J422" s="72" t="n">
        <x:f>IF(OR(E422="",E422="В"),0,IF(OR(E422=$B$42,E422=$B$43,E422=$B$44,E422=$B$45,E422=$B$46),INDEX($G$42:$G$46,MATCH(E422,$B$42:$B$46,0)),$D$7))</x:f>
        <x:v>0</x:v>
      </x:c>
      <x:c r="K422" s="73" t="n">
        <x:f>IF(OR(L422="",L422="Выходной"),0,IF(L422="Готово",ROUND(24*MOD(I422-H422,1)-J422/60,10),"Проверить"))</x:f>
        <x:v>0</x:v>
      </x:c>
      <x:c r="L422" s="74" t="str">
        <x:f>IF(E422="","",IF(C422="","Нет дня",IF(E422="В","Выходной",IF(LEN(TRIM($B$32))=0,"Нет имени",IF(COUNTIFS($B$10:$B$33,$B$32)&gt;1,"Повтор имени",IF(OR(E422=$B$42,E422=$B$43,E422=$B$44,E422=$B$45,E422=$B$46),IF(INDEX($I$42:$I$46,MATCH(E422,$B$42:$B$46,0))="Готово","Готово","Проверьте смену"),IF(OR(IFERROR(SEARCH("-",E422),0)=0,IFERROR(SEARCH("-",E422,SEARCH("-",E422)+1),0)&gt;0),"Нет кода",IF(OR(H422&lt;0,I422&lt;0),"Неверное время",IF(H422=I422,"Начало равно концу",IF(NOT(ISNUMBER($D$7)),"Проверьте перерыв",IF(OR($D$7&lt;0,$D$7&lt;&gt;INT($D$7)),"Проверьте перерыв",IF($D$7&gt;=ROUND(MOD(I422-H422,1)*1440,8),"Перерыв не меньше смены","Готово"))))))))))))</x:f>
      </x:c>
      <x:c r="M422" s="3"/>
      <x:c r="N422" s="3"/>
      <x:c r="O422" s="3"/>
      <x:c r="P422" s="3"/>
      <x:c r="Q422" s="3"/>
      <x:c r="R422" s="3"/>
      <x:c r="S422" s="3"/>
      <x:c r="T422" s="3"/>
      <x:c r="U422" s="3"/>
      <x:c r="V422" s="3"/>
      <x:c r="W422" s="3"/>
      <x:c r="X422" s="3"/>
      <x:c r="Y422" s="3"/>
      <x:c r="Z422" s="3"/>
      <x:c r="AA422" s="3"/>
      <x:c r="AB422" s="3"/>
      <x:c r="AC422" s="3"/>
      <x:c r="AD422" s="3"/>
      <x:c r="AE422" s="3"/>
      <x:c r="AF422" s="3"/>
      <x:c r="AG422" s="3"/>
      <x:c r="AH422" s="3"/>
      <x:c r="AI422" s="3"/>
      <x:c r="AJ422" s="3"/>
      <x:c r="AK422" s="3"/>
    </x:row>
    <x:row r="423" ht="30" customHeight="1">
      <x:c r="A423" s="3"/>
      <x:c r="B423" s="69" t="str">
        <x:f>IF($B$32="","",$B$32)</x:f>
      </x:c>
      <x:c r="C423" s="70" t="n">
        <x:f>IF(AD$8="","",AD$8)</x:f>
        <x:v>46353</x:v>
      </x:c>
      <x:c r="D423" s="69" t="str">
        <x:f>IF(AD32="","",AD32)</x:f>
      </x:c>
      <x:c r="E423" s="69" t="str">
        <x:f>IFERROR(UPPER(CONCATENATE("",SUBSTITUTE(CONCATENATE("",SUBSTITUTE(CONCATENATE("",SUBSTITUTE(TRIM(CONCATENATE("",D423))," ","")),"–","-")),"—","-"))),CONCATENATE("",D423))</x:f>
      </x:c>
      <x:c r="F423" s="69" t="str">
        <x:f>IFERROR(LEFT(CONCATENATE("[",E423),SEARCH("-",E423)),"")</x:f>
      </x:c>
      <x:c r="G423" s="69" t="str">
        <x:f>IFERROR(MID(CONCATENATE(E423,"]"),SEARCH("-",E423)+1,32),"")</x:f>
      </x:c>
      <x:c r="H423" s="71" t="str">
        <x:f>IF(OR(E423="",E423="В"),"",IF(OR(E423=$B$42,E423=$B$43,E423=$B$44,E423=$B$45,E423=$B$46),INDEX($E$42:$E$46,MATCH(E423,$B$42:$B$46,0)),IFERROR(IF(ISNUMBER(SEARCH(":",F423)),IF(AND(OR((LEN(F423)-1)=4,(LEN(F423)-1)=5),MID(F423,1+(LEN(F423)-1)-2,1)=":",ISNUMBER(VALUE(MID(F423,2,1))),IF((LEN(F423)-1)=5,ISNUMBER(VALUE(MID(F423,3,1))),TRUE),ISNUMBER(VALUE(MID(F423,1+(LEN(F423)-1)-1,1))),ISNUMBER(VALUE(MID(F423,1+(LEN(F423)-1),1))),VALUE(MID(F423,2,(LEN(F423)-1)-3))&lt;24,VALUE(MID(F423,1+(LEN(F423)-1)-1,2))&lt;60),VALUE(MID(F423,2,(LEN(F423)-1)-3))/24+VALUE(MID(F423,1+(LEN(F423)-1)-1,2))/1440,-1),IF(AND((LEN(F423)-1)&gt;=1,(LEN(F423)-1)&lt;=2,ISNUMBER(VALUE(MID(F423,2,1))),IF((LEN(F423)-1)=2,ISNUMBER(VALUE(MID(F423,3,1))),TRUE),VALUE(MID(F423,2,(LEN(F423)-1)))&lt;24),VALUE(MID(F423,2,(LEN(F423)-1)))/24,-1)),-1)))</x:f>
      </x:c>
      <x:c r="I423" s="71" t="str">
        <x:f>IF(OR(E423="",E423="В"),"",IF(OR(E423=$B$42,E423=$B$43,E423=$B$44,E423=$B$45,E423=$B$46),INDEX($F$42:$F$46,MATCH(E423,$B$42:$B$46,0)),IFERROR(IF(ISNUMBER(SEARCH(":",G423)),IF(AND(OR((LEN(G423)-1)=4,(LEN(G423)-1)=5),MID(G423,0+(LEN(G423)-1)-2,1)=":",ISNUMBER(VALUE(MID(G423,1,1))),IF((LEN(G423)-1)=5,ISNUMBER(VALUE(MID(G423,2,1))),TRUE),ISNUMBER(VALUE(MID(G423,0+(LEN(G423)-1)-1,1))),ISNUMBER(VALUE(MID(G423,0+(LEN(G423)-1),1))),VALUE(MID(G423,1,(LEN(G423)-1)-3))&lt;24,VALUE(MID(G423,0+(LEN(G423)-1)-1,2))&lt;60),VALUE(MID(G423,1,(LEN(G423)-1)-3))/24+VALUE(MID(G423,0+(LEN(G423)-1)-1,2))/1440,-1),IF(AND((LEN(G423)-1)&gt;=1,(LEN(G423)-1)&lt;=2,ISNUMBER(VALUE(MID(G423,1,1))),IF((LEN(G423)-1)=2,ISNUMBER(VALUE(MID(G423,2,1))),TRUE),VALUE(MID(G423,1,(LEN(G423)-1)))&lt;24),VALUE(MID(G423,1,(LEN(G423)-1)))/24,-1)),-1)))</x:f>
      </x:c>
      <x:c r="J423" s="72" t="n">
        <x:f>IF(OR(E423="",E423="В"),0,IF(OR(E423=$B$42,E423=$B$43,E423=$B$44,E423=$B$45,E423=$B$46),INDEX($G$42:$G$46,MATCH(E423,$B$42:$B$46,0)),$D$7))</x:f>
        <x:v>0</x:v>
      </x:c>
      <x:c r="K423" s="73" t="n">
        <x:f>IF(OR(L423="",L423="Выходной"),0,IF(L423="Готово",ROUND(24*MOD(I423-H423,1)-J423/60,10),"Проверить"))</x:f>
        <x:v>0</x:v>
      </x:c>
      <x:c r="L423" s="74" t="str">
        <x:f>IF(E423="","",IF(C423="","Нет дня",IF(E423="В","Выходной",IF(LEN(TRIM($B$32))=0,"Нет имени",IF(COUNTIFS($B$10:$B$33,$B$32)&gt;1,"Повтор имени",IF(OR(E423=$B$42,E423=$B$43,E423=$B$44,E423=$B$45,E423=$B$46),IF(INDEX($I$42:$I$46,MATCH(E423,$B$42:$B$46,0))="Готово","Готово","Проверьте смену"),IF(OR(IFERROR(SEARCH("-",E423),0)=0,IFERROR(SEARCH("-",E423,SEARCH("-",E423)+1),0)&gt;0),"Нет кода",IF(OR(H423&lt;0,I423&lt;0),"Неверное время",IF(H423=I423,"Начало равно концу",IF(NOT(ISNUMBER($D$7)),"Проверьте перерыв",IF(OR($D$7&lt;0,$D$7&lt;&gt;INT($D$7)),"Проверьте перерыв",IF($D$7&gt;=ROUND(MOD(I423-H423,1)*1440,8),"Перерыв не меньше смены","Готово"))))))))))))</x:f>
      </x:c>
      <x:c r="M423" s="3"/>
      <x:c r="N423" s="3"/>
      <x:c r="O423" s="3"/>
      <x:c r="P423" s="3"/>
      <x:c r="Q423" s="3"/>
      <x:c r="R423" s="3"/>
      <x:c r="S423" s="3"/>
      <x:c r="T423" s="3"/>
      <x:c r="U423" s="3"/>
      <x:c r="V423" s="3"/>
      <x:c r="W423" s="3"/>
      <x:c r="X423" s="3"/>
      <x:c r="Y423" s="3"/>
      <x:c r="Z423" s="3"/>
      <x:c r="AA423" s="3"/>
      <x:c r="AB423" s="3"/>
      <x:c r="AC423" s="3"/>
      <x:c r="AD423" s="3"/>
      <x:c r="AE423" s="3"/>
      <x:c r="AF423" s="3"/>
      <x:c r="AG423" s="3"/>
      <x:c r="AH423" s="3"/>
      <x:c r="AI423" s="3"/>
      <x:c r="AJ423" s="3"/>
      <x:c r="AK423" s="3"/>
    </x:row>
    <x:row r="424" ht="30" customHeight="1">
      <x:c r="A424" s="3"/>
      <x:c r="B424" s="69" t="str">
        <x:f>IF($B$32="","",$B$32)</x:f>
      </x:c>
      <x:c r="C424" s="70" t="n">
        <x:f>IF(AE$8="","",AE$8)</x:f>
        <x:v>46354</x:v>
      </x:c>
      <x:c r="D424" s="69" t="str">
        <x:f>IF(AE32="","",AE32)</x:f>
      </x:c>
      <x:c r="E424" s="69" t="str">
        <x:f>IFERROR(UPPER(CONCATENATE("",SUBSTITUTE(CONCATENATE("",SUBSTITUTE(CONCATENATE("",SUBSTITUTE(TRIM(CONCATENATE("",D424))," ","")),"–","-")),"—","-"))),CONCATENATE("",D424))</x:f>
      </x:c>
      <x:c r="F424" s="69" t="str">
        <x:f>IFERROR(LEFT(CONCATENATE("[",E424),SEARCH("-",E424)),"")</x:f>
      </x:c>
      <x:c r="G424" s="69" t="str">
        <x:f>IFERROR(MID(CONCATENATE(E424,"]"),SEARCH("-",E424)+1,32),"")</x:f>
      </x:c>
      <x:c r="H424" s="71" t="str">
        <x:f>IF(OR(E424="",E424="В"),"",IF(OR(E424=$B$42,E424=$B$43,E424=$B$44,E424=$B$45,E424=$B$46),INDEX($E$42:$E$46,MATCH(E424,$B$42:$B$46,0)),IFERROR(IF(ISNUMBER(SEARCH(":",F424)),IF(AND(OR((LEN(F424)-1)=4,(LEN(F424)-1)=5),MID(F424,1+(LEN(F424)-1)-2,1)=":",ISNUMBER(VALUE(MID(F424,2,1))),IF((LEN(F424)-1)=5,ISNUMBER(VALUE(MID(F424,3,1))),TRUE),ISNUMBER(VALUE(MID(F424,1+(LEN(F424)-1)-1,1))),ISNUMBER(VALUE(MID(F424,1+(LEN(F424)-1),1))),VALUE(MID(F424,2,(LEN(F424)-1)-3))&lt;24,VALUE(MID(F424,1+(LEN(F424)-1)-1,2))&lt;60),VALUE(MID(F424,2,(LEN(F424)-1)-3))/24+VALUE(MID(F424,1+(LEN(F424)-1)-1,2))/1440,-1),IF(AND((LEN(F424)-1)&gt;=1,(LEN(F424)-1)&lt;=2,ISNUMBER(VALUE(MID(F424,2,1))),IF((LEN(F424)-1)=2,ISNUMBER(VALUE(MID(F424,3,1))),TRUE),VALUE(MID(F424,2,(LEN(F424)-1)))&lt;24),VALUE(MID(F424,2,(LEN(F424)-1)))/24,-1)),-1)))</x:f>
      </x:c>
      <x:c r="I424" s="71" t="str">
        <x:f>IF(OR(E424="",E424="В"),"",IF(OR(E424=$B$42,E424=$B$43,E424=$B$44,E424=$B$45,E424=$B$46),INDEX($F$42:$F$46,MATCH(E424,$B$42:$B$46,0)),IFERROR(IF(ISNUMBER(SEARCH(":",G424)),IF(AND(OR((LEN(G424)-1)=4,(LEN(G424)-1)=5),MID(G424,0+(LEN(G424)-1)-2,1)=":",ISNUMBER(VALUE(MID(G424,1,1))),IF((LEN(G424)-1)=5,ISNUMBER(VALUE(MID(G424,2,1))),TRUE),ISNUMBER(VALUE(MID(G424,0+(LEN(G424)-1)-1,1))),ISNUMBER(VALUE(MID(G424,0+(LEN(G424)-1),1))),VALUE(MID(G424,1,(LEN(G424)-1)-3))&lt;24,VALUE(MID(G424,0+(LEN(G424)-1)-1,2))&lt;60),VALUE(MID(G424,1,(LEN(G424)-1)-3))/24+VALUE(MID(G424,0+(LEN(G424)-1)-1,2))/1440,-1),IF(AND((LEN(G424)-1)&gt;=1,(LEN(G424)-1)&lt;=2,ISNUMBER(VALUE(MID(G424,1,1))),IF((LEN(G424)-1)=2,ISNUMBER(VALUE(MID(G424,2,1))),TRUE),VALUE(MID(G424,1,(LEN(G424)-1)))&lt;24),VALUE(MID(G424,1,(LEN(G424)-1)))/24,-1)),-1)))</x:f>
      </x:c>
      <x:c r="J424" s="72" t="n">
        <x:f>IF(OR(E424="",E424="В"),0,IF(OR(E424=$B$42,E424=$B$43,E424=$B$44,E424=$B$45,E424=$B$46),INDEX($G$42:$G$46,MATCH(E424,$B$42:$B$46,0)),$D$7))</x:f>
        <x:v>0</x:v>
      </x:c>
      <x:c r="K424" s="73" t="n">
        <x:f>IF(OR(L424="",L424="Выходной"),0,IF(L424="Готово",ROUND(24*MOD(I424-H424,1)-J424/60,10),"Проверить"))</x:f>
        <x:v>0</x:v>
      </x:c>
      <x:c r="L424" s="74" t="str">
        <x:f>IF(E424="","",IF(C424="","Нет дня",IF(E424="В","Выходной",IF(LEN(TRIM($B$32))=0,"Нет имени",IF(COUNTIFS($B$10:$B$33,$B$32)&gt;1,"Повтор имени",IF(OR(E424=$B$42,E424=$B$43,E424=$B$44,E424=$B$45,E424=$B$46),IF(INDEX($I$42:$I$46,MATCH(E424,$B$42:$B$46,0))="Готово","Готово","Проверьте смену"),IF(OR(IFERROR(SEARCH("-",E424),0)=0,IFERROR(SEARCH("-",E424,SEARCH("-",E424)+1),0)&gt;0),"Нет кода",IF(OR(H424&lt;0,I424&lt;0),"Неверное время",IF(H424=I424,"Начало равно концу",IF(NOT(ISNUMBER($D$7)),"Проверьте перерыв",IF(OR($D$7&lt;0,$D$7&lt;&gt;INT($D$7)),"Проверьте перерыв",IF($D$7&gt;=ROUND(MOD(I424-H424,1)*1440,8),"Перерыв не меньше смены","Готово"))))))))))))</x:f>
      </x:c>
      <x:c r="M424" s="3"/>
      <x:c r="N424" s="3"/>
      <x:c r="O424" s="3"/>
      <x:c r="P424" s="3"/>
      <x:c r="Q424" s="3"/>
      <x:c r="R424" s="3"/>
      <x:c r="S424" s="3"/>
      <x:c r="T424" s="3"/>
      <x:c r="U424" s="3"/>
      <x:c r="V424" s="3"/>
      <x:c r="W424" s="3"/>
      <x:c r="X424" s="3"/>
      <x:c r="Y424" s="3"/>
      <x:c r="Z424" s="3"/>
      <x:c r="AA424" s="3"/>
      <x:c r="AB424" s="3"/>
      <x:c r="AC424" s="3"/>
      <x:c r="AD424" s="3"/>
      <x:c r="AE424" s="3"/>
      <x:c r="AF424" s="3"/>
      <x:c r="AG424" s="3"/>
      <x:c r="AH424" s="3"/>
      <x:c r="AI424" s="3"/>
      <x:c r="AJ424" s="3"/>
      <x:c r="AK424" s="3"/>
    </x:row>
    <x:row r="425" ht="30" customHeight="1">
      <x:c r="A425" s="3"/>
      <x:c r="B425" s="69" t="str">
        <x:f>IF($B$32="","",$B$32)</x:f>
      </x:c>
      <x:c r="C425" s="70" t="n">
        <x:f>IF(AF$8="","",AF$8)</x:f>
        <x:v>46355</x:v>
      </x:c>
      <x:c r="D425" s="69" t="str">
        <x:f>IF(AF32="","",AF32)</x:f>
      </x:c>
      <x:c r="E425" s="69" t="str">
        <x:f>IFERROR(UPPER(CONCATENATE("",SUBSTITUTE(CONCATENATE("",SUBSTITUTE(CONCATENATE("",SUBSTITUTE(TRIM(CONCATENATE("",D425))," ","")),"–","-")),"—","-"))),CONCATENATE("",D425))</x:f>
      </x:c>
      <x:c r="F425" s="69" t="str">
        <x:f>IFERROR(LEFT(CONCATENATE("[",E425),SEARCH("-",E425)),"")</x:f>
      </x:c>
      <x:c r="G425" s="69" t="str">
        <x:f>IFERROR(MID(CONCATENATE(E425,"]"),SEARCH("-",E425)+1,32),"")</x:f>
      </x:c>
      <x:c r="H425" s="71" t="str">
        <x:f>IF(OR(E425="",E425="В"),"",IF(OR(E425=$B$42,E425=$B$43,E425=$B$44,E425=$B$45,E425=$B$46),INDEX($E$42:$E$46,MATCH(E425,$B$42:$B$46,0)),IFERROR(IF(ISNUMBER(SEARCH(":",F425)),IF(AND(OR((LEN(F425)-1)=4,(LEN(F425)-1)=5),MID(F425,1+(LEN(F425)-1)-2,1)=":",ISNUMBER(VALUE(MID(F425,2,1))),IF((LEN(F425)-1)=5,ISNUMBER(VALUE(MID(F425,3,1))),TRUE),ISNUMBER(VALUE(MID(F425,1+(LEN(F425)-1)-1,1))),ISNUMBER(VALUE(MID(F425,1+(LEN(F425)-1),1))),VALUE(MID(F425,2,(LEN(F425)-1)-3))&lt;24,VALUE(MID(F425,1+(LEN(F425)-1)-1,2))&lt;60),VALUE(MID(F425,2,(LEN(F425)-1)-3))/24+VALUE(MID(F425,1+(LEN(F425)-1)-1,2))/1440,-1),IF(AND((LEN(F425)-1)&gt;=1,(LEN(F425)-1)&lt;=2,ISNUMBER(VALUE(MID(F425,2,1))),IF((LEN(F425)-1)=2,ISNUMBER(VALUE(MID(F425,3,1))),TRUE),VALUE(MID(F425,2,(LEN(F425)-1)))&lt;24),VALUE(MID(F425,2,(LEN(F425)-1)))/24,-1)),-1)))</x:f>
      </x:c>
      <x:c r="I425" s="71" t="str">
        <x:f>IF(OR(E425="",E425="В"),"",IF(OR(E425=$B$42,E425=$B$43,E425=$B$44,E425=$B$45,E425=$B$46),INDEX($F$42:$F$46,MATCH(E425,$B$42:$B$46,0)),IFERROR(IF(ISNUMBER(SEARCH(":",G425)),IF(AND(OR((LEN(G425)-1)=4,(LEN(G425)-1)=5),MID(G425,0+(LEN(G425)-1)-2,1)=":",ISNUMBER(VALUE(MID(G425,1,1))),IF((LEN(G425)-1)=5,ISNUMBER(VALUE(MID(G425,2,1))),TRUE),ISNUMBER(VALUE(MID(G425,0+(LEN(G425)-1)-1,1))),ISNUMBER(VALUE(MID(G425,0+(LEN(G425)-1),1))),VALUE(MID(G425,1,(LEN(G425)-1)-3))&lt;24,VALUE(MID(G425,0+(LEN(G425)-1)-1,2))&lt;60),VALUE(MID(G425,1,(LEN(G425)-1)-3))/24+VALUE(MID(G425,0+(LEN(G425)-1)-1,2))/1440,-1),IF(AND((LEN(G425)-1)&gt;=1,(LEN(G425)-1)&lt;=2,ISNUMBER(VALUE(MID(G425,1,1))),IF((LEN(G425)-1)=2,ISNUMBER(VALUE(MID(G425,2,1))),TRUE),VALUE(MID(G425,1,(LEN(G425)-1)))&lt;24),VALUE(MID(G425,1,(LEN(G425)-1)))/24,-1)),-1)))</x:f>
      </x:c>
      <x:c r="J425" s="72" t="n">
        <x:f>IF(OR(E425="",E425="В"),0,IF(OR(E425=$B$42,E425=$B$43,E425=$B$44,E425=$B$45,E425=$B$46),INDEX($G$42:$G$46,MATCH(E425,$B$42:$B$46,0)),$D$7))</x:f>
        <x:v>0</x:v>
      </x:c>
      <x:c r="K425" s="73" t="n">
        <x:f>IF(OR(L425="",L425="Выходной"),0,IF(L425="Готово",ROUND(24*MOD(I425-H425,1)-J425/60,10),"Проверить"))</x:f>
        <x:v>0</x:v>
      </x:c>
      <x:c r="L425" s="74" t="str">
        <x:f>IF(E425="","",IF(C425="","Нет дня",IF(E425="В","Выходной",IF(LEN(TRIM($B$32))=0,"Нет имени",IF(COUNTIFS($B$10:$B$33,$B$32)&gt;1,"Повтор имени",IF(OR(E425=$B$42,E425=$B$43,E425=$B$44,E425=$B$45,E425=$B$46),IF(INDEX($I$42:$I$46,MATCH(E425,$B$42:$B$46,0))="Готово","Готово","Проверьте смену"),IF(OR(IFERROR(SEARCH("-",E425),0)=0,IFERROR(SEARCH("-",E425,SEARCH("-",E425)+1),0)&gt;0),"Нет кода",IF(OR(H425&lt;0,I425&lt;0),"Неверное время",IF(H425=I425,"Начало равно концу",IF(NOT(ISNUMBER($D$7)),"Проверьте перерыв",IF(OR($D$7&lt;0,$D$7&lt;&gt;INT($D$7)),"Проверьте перерыв",IF($D$7&gt;=ROUND(MOD(I425-H425,1)*1440,8),"Перерыв не меньше смены","Готово"))))))))))))</x:f>
      </x:c>
      <x:c r="M425" s="3"/>
      <x:c r="N425" s="3"/>
      <x:c r="O425" s="3"/>
      <x:c r="P425" s="3"/>
      <x:c r="Q425" s="3"/>
      <x:c r="R425" s="3"/>
      <x:c r="S425" s="3"/>
      <x:c r="T425" s="3"/>
      <x:c r="U425" s="3"/>
      <x:c r="V425" s="3"/>
      <x:c r="W425" s="3"/>
      <x:c r="X425" s="3"/>
      <x:c r="Y425" s="3"/>
      <x:c r="Z425" s="3"/>
      <x:c r="AA425" s="3"/>
      <x:c r="AB425" s="3"/>
      <x:c r="AC425" s="3"/>
      <x:c r="AD425" s="3"/>
      <x:c r="AE425" s="3"/>
      <x:c r="AF425" s="3"/>
      <x:c r="AG425" s="3"/>
      <x:c r="AH425" s="3"/>
      <x:c r="AI425" s="3"/>
      <x:c r="AJ425" s="3"/>
      <x:c r="AK425" s="3"/>
    </x:row>
    <x:row r="426" ht="30" customHeight="1">
      <x:c r="A426" s="3"/>
      <x:c r="B426" s="69" t="str">
        <x:f>IF($B$32="","",$B$32)</x:f>
      </x:c>
      <x:c r="C426" s="70" t="n">
        <x:f>IF(AG$8="","",AG$8)</x:f>
        <x:v>46356</x:v>
      </x:c>
      <x:c r="D426" s="69" t="str">
        <x:f>IF(AG32="","",AG32)</x:f>
      </x:c>
      <x:c r="E426" s="69" t="str">
        <x:f>IFERROR(UPPER(CONCATENATE("",SUBSTITUTE(CONCATENATE("",SUBSTITUTE(CONCATENATE("",SUBSTITUTE(TRIM(CONCATENATE("",D426))," ","")),"–","-")),"—","-"))),CONCATENATE("",D426))</x:f>
      </x:c>
      <x:c r="F426" s="69" t="str">
        <x:f>IFERROR(LEFT(CONCATENATE("[",E426),SEARCH("-",E426)),"")</x:f>
      </x:c>
      <x:c r="G426" s="69" t="str">
        <x:f>IFERROR(MID(CONCATENATE(E426,"]"),SEARCH("-",E426)+1,32),"")</x:f>
      </x:c>
      <x:c r="H426" s="71" t="str">
        <x:f>IF(OR(E426="",E426="В"),"",IF(OR(E426=$B$42,E426=$B$43,E426=$B$44,E426=$B$45,E426=$B$46),INDEX($E$42:$E$46,MATCH(E426,$B$42:$B$46,0)),IFERROR(IF(ISNUMBER(SEARCH(":",F426)),IF(AND(OR((LEN(F426)-1)=4,(LEN(F426)-1)=5),MID(F426,1+(LEN(F426)-1)-2,1)=":",ISNUMBER(VALUE(MID(F426,2,1))),IF((LEN(F426)-1)=5,ISNUMBER(VALUE(MID(F426,3,1))),TRUE),ISNUMBER(VALUE(MID(F426,1+(LEN(F426)-1)-1,1))),ISNUMBER(VALUE(MID(F426,1+(LEN(F426)-1),1))),VALUE(MID(F426,2,(LEN(F426)-1)-3))&lt;24,VALUE(MID(F426,1+(LEN(F426)-1)-1,2))&lt;60),VALUE(MID(F426,2,(LEN(F426)-1)-3))/24+VALUE(MID(F426,1+(LEN(F426)-1)-1,2))/1440,-1),IF(AND((LEN(F426)-1)&gt;=1,(LEN(F426)-1)&lt;=2,ISNUMBER(VALUE(MID(F426,2,1))),IF((LEN(F426)-1)=2,ISNUMBER(VALUE(MID(F426,3,1))),TRUE),VALUE(MID(F426,2,(LEN(F426)-1)))&lt;24),VALUE(MID(F426,2,(LEN(F426)-1)))/24,-1)),-1)))</x:f>
      </x:c>
      <x:c r="I426" s="71" t="str">
        <x:f>IF(OR(E426="",E426="В"),"",IF(OR(E426=$B$42,E426=$B$43,E426=$B$44,E426=$B$45,E426=$B$46),INDEX($F$42:$F$46,MATCH(E426,$B$42:$B$46,0)),IFERROR(IF(ISNUMBER(SEARCH(":",G426)),IF(AND(OR((LEN(G426)-1)=4,(LEN(G426)-1)=5),MID(G426,0+(LEN(G426)-1)-2,1)=":",ISNUMBER(VALUE(MID(G426,1,1))),IF((LEN(G426)-1)=5,ISNUMBER(VALUE(MID(G426,2,1))),TRUE),ISNUMBER(VALUE(MID(G426,0+(LEN(G426)-1)-1,1))),ISNUMBER(VALUE(MID(G426,0+(LEN(G426)-1),1))),VALUE(MID(G426,1,(LEN(G426)-1)-3))&lt;24,VALUE(MID(G426,0+(LEN(G426)-1)-1,2))&lt;60),VALUE(MID(G426,1,(LEN(G426)-1)-3))/24+VALUE(MID(G426,0+(LEN(G426)-1)-1,2))/1440,-1),IF(AND((LEN(G426)-1)&gt;=1,(LEN(G426)-1)&lt;=2,ISNUMBER(VALUE(MID(G426,1,1))),IF((LEN(G426)-1)=2,ISNUMBER(VALUE(MID(G426,2,1))),TRUE),VALUE(MID(G426,1,(LEN(G426)-1)))&lt;24),VALUE(MID(G426,1,(LEN(G426)-1)))/24,-1)),-1)))</x:f>
      </x:c>
      <x:c r="J426" s="72" t="n">
        <x:f>IF(OR(E426="",E426="В"),0,IF(OR(E426=$B$42,E426=$B$43,E426=$B$44,E426=$B$45,E426=$B$46),INDEX($G$42:$G$46,MATCH(E426,$B$42:$B$46,0)),$D$7))</x:f>
        <x:v>0</x:v>
      </x:c>
      <x:c r="K426" s="73" t="n">
        <x:f>IF(OR(L426="",L426="Выходной"),0,IF(L426="Готово",ROUND(24*MOD(I426-H426,1)-J426/60,10),"Проверить"))</x:f>
        <x:v>0</x:v>
      </x:c>
      <x:c r="L426" s="74" t="str">
        <x:f>IF(E426="","",IF(C426="","Нет дня",IF(E426="В","Выходной",IF(LEN(TRIM($B$32))=0,"Нет имени",IF(COUNTIFS($B$10:$B$33,$B$32)&gt;1,"Повтор имени",IF(OR(E426=$B$42,E426=$B$43,E426=$B$44,E426=$B$45,E426=$B$46),IF(INDEX($I$42:$I$46,MATCH(E426,$B$42:$B$46,0))="Готово","Готово","Проверьте смену"),IF(OR(IFERROR(SEARCH("-",E426),0)=0,IFERROR(SEARCH("-",E426,SEARCH("-",E426)+1),0)&gt;0),"Нет кода",IF(OR(H426&lt;0,I426&lt;0),"Неверное время",IF(H426=I426,"Начало равно концу",IF(NOT(ISNUMBER($D$7)),"Проверьте перерыв",IF(OR($D$7&lt;0,$D$7&lt;&gt;INT($D$7)),"Проверьте перерыв",IF($D$7&gt;=ROUND(MOD(I426-H426,1)*1440,8),"Перерыв не меньше смены","Готово"))))))))))))</x:f>
      </x:c>
      <x:c r="M426" s="3"/>
      <x:c r="N426" s="3"/>
      <x:c r="O426" s="3"/>
      <x:c r="P426" s="3"/>
      <x:c r="Q426" s="3"/>
      <x:c r="R426" s="3"/>
      <x:c r="S426" s="3"/>
      <x:c r="T426" s="3"/>
      <x:c r="U426" s="3"/>
      <x:c r="V426" s="3"/>
      <x:c r="W426" s="3"/>
      <x:c r="X426" s="3"/>
      <x:c r="Y426" s="3"/>
      <x:c r="Z426" s="3"/>
      <x:c r="AA426" s="3"/>
      <x:c r="AB426" s="3"/>
      <x:c r="AC426" s="3"/>
      <x:c r="AD426" s="3"/>
      <x:c r="AE426" s="3"/>
      <x:c r="AF426" s="3"/>
      <x:c r="AG426" s="3"/>
      <x:c r="AH426" s="3"/>
      <x:c r="AI426" s="3"/>
      <x:c r="AJ426" s="3"/>
      <x:c r="AK426" s="3"/>
    </x:row>
    <x:row r="427" ht="30" customHeight="1">
      <x:c r="A427" s="3"/>
      <x:c r="B427" s="69" t="str">
        <x:f>IF($B$32="","",$B$32)</x:f>
      </x:c>
      <x:c r="C427" s="70" t="str">
        <x:f>IF(AH$8="","",AH$8)</x:f>
      </x:c>
      <x:c r="D427" s="69" t="str">
        <x:f>IF(AH32="","",AH32)</x:f>
      </x:c>
      <x:c r="E427" s="69" t="str">
        <x:f>IFERROR(UPPER(CONCATENATE("",SUBSTITUTE(CONCATENATE("",SUBSTITUTE(CONCATENATE("",SUBSTITUTE(TRIM(CONCATENATE("",D427))," ","")),"–","-")),"—","-"))),CONCATENATE("",D427))</x:f>
      </x:c>
      <x:c r="F427" s="69" t="str">
        <x:f>IFERROR(LEFT(CONCATENATE("[",E427),SEARCH("-",E427)),"")</x:f>
      </x:c>
      <x:c r="G427" s="69" t="str">
        <x:f>IFERROR(MID(CONCATENATE(E427,"]"),SEARCH("-",E427)+1,32),"")</x:f>
      </x:c>
      <x:c r="H427" s="71" t="str">
        <x:f>IF(OR(E427="",E427="В"),"",IF(OR(E427=$B$42,E427=$B$43,E427=$B$44,E427=$B$45,E427=$B$46),INDEX($E$42:$E$46,MATCH(E427,$B$42:$B$46,0)),IFERROR(IF(ISNUMBER(SEARCH(":",F427)),IF(AND(OR((LEN(F427)-1)=4,(LEN(F427)-1)=5),MID(F427,1+(LEN(F427)-1)-2,1)=":",ISNUMBER(VALUE(MID(F427,2,1))),IF((LEN(F427)-1)=5,ISNUMBER(VALUE(MID(F427,3,1))),TRUE),ISNUMBER(VALUE(MID(F427,1+(LEN(F427)-1)-1,1))),ISNUMBER(VALUE(MID(F427,1+(LEN(F427)-1),1))),VALUE(MID(F427,2,(LEN(F427)-1)-3))&lt;24,VALUE(MID(F427,1+(LEN(F427)-1)-1,2))&lt;60),VALUE(MID(F427,2,(LEN(F427)-1)-3))/24+VALUE(MID(F427,1+(LEN(F427)-1)-1,2))/1440,-1),IF(AND((LEN(F427)-1)&gt;=1,(LEN(F427)-1)&lt;=2,ISNUMBER(VALUE(MID(F427,2,1))),IF((LEN(F427)-1)=2,ISNUMBER(VALUE(MID(F427,3,1))),TRUE),VALUE(MID(F427,2,(LEN(F427)-1)))&lt;24),VALUE(MID(F427,2,(LEN(F427)-1)))/24,-1)),-1)))</x:f>
      </x:c>
      <x:c r="I427" s="71" t="str">
        <x:f>IF(OR(E427="",E427="В"),"",IF(OR(E427=$B$42,E427=$B$43,E427=$B$44,E427=$B$45,E427=$B$46),INDEX($F$42:$F$46,MATCH(E427,$B$42:$B$46,0)),IFERROR(IF(ISNUMBER(SEARCH(":",G427)),IF(AND(OR((LEN(G427)-1)=4,(LEN(G427)-1)=5),MID(G427,0+(LEN(G427)-1)-2,1)=":",ISNUMBER(VALUE(MID(G427,1,1))),IF((LEN(G427)-1)=5,ISNUMBER(VALUE(MID(G427,2,1))),TRUE),ISNUMBER(VALUE(MID(G427,0+(LEN(G427)-1)-1,1))),ISNUMBER(VALUE(MID(G427,0+(LEN(G427)-1),1))),VALUE(MID(G427,1,(LEN(G427)-1)-3))&lt;24,VALUE(MID(G427,0+(LEN(G427)-1)-1,2))&lt;60),VALUE(MID(G427,1,(LEN(G427)-1)-3))/24+VALUE(MID(G427,0+(LEN(G427)-1)-1,2))/1440,-1),IF(AND((LEN(G427)-1)&gt;=1,(LEN(G427)-1)&lt;=2,ISNUMBER(VALUE(MID(G427,1,1))),IF((LEN(G427)-1)=2,ISNUMBER(VALUE(MID(G427,2,1))),TRUE),VALUE(MID(G427,1,(LEN(G427)-1)))&lt;24),VALUE(MID(G427,1,(LEN(G427)-1)))/24,-1)),-1)))</x:f>
      </x:c>
      <x:c r="J427" s="72" t="n">
        <x:f>IF(OR(E427="",E427="В"),0,IF(OR(E427=$B$42,E427=$B$43,E427=$B$44,E427=$B$45,E427=$B$46),INDEX($G$42:$G$46,MATCH(E427,$B$42:$B$46,0)),$D$7))</x:f>
        <x:v>0</x:v>
      </x:c>
      <x:c r="K427" s="73" t="n">
        <x:f>IF(OR(L427="",L427="Выходной"),0,IF(L427="Готово",ROUND(24*MOD(I427-H427,1)-J427/60,10),"Проверить"))</x:f>
        <x:v>0</x:v>
      </x:c>
      <x:c r="L427" s="74" t="str">
        <x:f>IF(E427="","",IF(C427="","Нет дня",IF(E427="В","Выходной",IF(LEN(TRIM($B$32))=0,"Нет имени",IF(COUNTIFS($B$10:$B$33,$B$32)&gt;1,"Повтор имени",IF(OR(E427=$B$42,E427=$B$43,E427=$B$44,E427=$B$45,E427=$B$46),IF(INDEX($I$42:$I$46,MATCH(E427,$B$42:$B$46,0))="Готово","Готово","Проверьте смену"),IF(OR(IFERROR(SEARCH("-",E427),0)=0,IFERROR(SEARCH("-",E427,SEARCH("-",E427)+1),0)&gt;0),"Нет кода",IF(OR(H427&lt;0,I427&lt;0),"Неверное время",IF(H427=I427,"Начало равно концу",IF(NOT(ISNUMBER($D$7)),"Проверьте перерыв",IF(OR($D$7&lt;0,$D$7&lt;&gt;INT($D$7)),"Проверьте перерыв",IF($D$7&gt;=ROUND(MOD(I427-H427,1)*1440,8),"Перерыв не меньше смены","Готово"))))))))))))</x:f>
      </x:c>
      <x:c r="M427" s="3"/>
      <x:c r="N427" s="3"/>
      <x:c r="O427" s="3"/>
      <x:c r="P427" s="3"/>
      <x:c r="Q427" s="3"/>
      <x:c r="R427" s="3"/>
      <x:c r="S427" s="3"/>
      <x:c r="T427" s="3"/>
      <x:c r="U427" s="3"/>
      <x:c r="V427" s="3"/>
      <x:c r="W427" s="3"/>
      <x:c r="X427" s="3"/>
      <x:c r="Y427" s="3"/>
      <x:c r="Z427" s="3"/>
      <x:c r="AA427" s="3"/>
      <x:c r="AB427" s="3"/>
      <x:c r="AC427" s="3"/>
      <x:c r="AD427" s="3"/>
      <x:c r="AE427" s="3"/>
      <x:c r="AF427" s="3"/>
      <x:c r="AG427" s="3"/>
      <x:c r="AH427" s="3"/>
      <x:c r="AI427" s="3"/>
      <x:c r="AJ427" s="3"/>
      <x:c r="AK427" s="3"/>
    </x:row>
  </x:sheetData>
  <x:mergeCells>
    <x:mergeCell ref="B2:L2"/>
    <x:mergeCell ref="B3:L3"/>
    <x:mergeCell ref="B5:C5"/>
    <x:mergeCell ref="G5:H5"/>
    <x:mergeCell ref="M5:AH5"/>
    <x:mergeCell ref="B6:L6"/>
    <x:mergeCell ref="B7:C7"/>
    <x:mergeCell ref="E7:L7"/>
    <x:mergeCell ref="B8:B9"/>
    <x:mergeCell ref="C8:C9"/>
    <x:mergeCell ref="AI8:AI9"/>
    <x:mergeCell ref="AJ8:AJ9"/>
    <x:mergeCell ref="B10:B11"/>
    <x:mergeCell ref="C10:C11"/>
    <x:mergeCell ref="AI10:AI11"/>
    <x:mergeCell ref="AJ10:AJ11"/>
    <x:mergeCell ref="B12:B13"/>
    <x:mergeCell ref="C12:C13"/>
    <x:mergeCell ref="AI12:AI13"/>
    <x:mergeCell ref="AJ12:AJ13"/>
    <x:mergeCell ref="B14:B15"/>
    <x:mergeCell ref="C14:C15"/>
    <x:mergeCell ref="AI14:AI15"/>
    <x:mergeCell ref="AJ14:AJ15"/>
    <x:mergeCell ref="B16:B17"/>
    <x:mergeCell ref="C16:C17"/>
    <x:mergeCell ref="AI16:AI17"/>
    <x:mergeCell ref="AJ16:AJ17"/>
    <x:mergeCell ref="B18:B19"/>
    <x:mergeCell ref="C18:C19"/>
    <x:mergeCell ref="AI18:AI19"/>
    <x:mergeCell ref="AJ18:AJ19"/>
    <x:mergeCell ref="B20:B21"/>
    <x:mergeCell ref="C20:C21"/>
    <x:mergeCell ref="AI20:AI21"/>
    <x:mergeCell ref="AJ20:AJ21"/>
    <x:mergeCell ref="B22:B23"/>
    <x:mergeCell ref="C22:C23"/>
    <x:mergeCell ref="AI22:AI23"/>
    <x:mergeCell ref="AJ22:AJ23"/>
    <x:mergeCell ref="B24:B25"/>
    <x:mergeCell ref="C24:C25"/>
    <x:mergeCell ref="AI24:AI25"/>
    <x:mergeCell ref="AJ24:AJ25"/>
    <x:mergeCell ref="B26:B27"/>
    <x:mergeCell ref="C26:C27"/>
    <x:mergeCell ref="AI26:AI27"/>
    <x:mergeCell ref="AJ26:AJ27"/>
    <x:mergeCell ref="B28:B29"/>
    <x:mergeCell ref="C28:C29"/>
    <x:mergeCell ref="AI28:AI29"/>
    <x:mergeCell ref="AJ28:AJ29"/>
    <x:mergeCell ref="B30:B31"/>
    <x:mergeCell ref="C30:C31"/>
    <x:mergeCell ref="AI30:AI31"/>
    <x:mergeCell ref="AJ30:AJ31"/>
    <x:mergeCell ref="B32:B33"/>
    <x:mergeCell ref="C32:C33"/>
    <x:mergeCell ref="AI32:AI33"/>
    <x:mergeCell ref="AJ32:AJ33"/>
    <x:mergeCell ref="B35:C35"/>
    <x:mergeCell ref="B36:C36"/>
    <x:mergeCell ref="B40:L40"/>
    <x:mergeCell ref="C41:D41"/>
    <x:mergeCell ref="I41:L41"/>
    <x:mergeCell ref="C42:D42"/>
    <x:mergeCell ref="I42:L42"/>
    <x:mergeCell ref="C43:D43"/>
    <x:mergeCell ref="I43:L43"/>
    <x:mergeCell ref="C44:D44"/>
    <x:mergeCell ref="I44:L44"/>
    <x:mergeCell ref="C45:D45"/>
    <x:mergeCell ref="I45:L45"/>
    <x:mergeCell ref="C46:D46"/>
    <x:mergeCell ref="I46:L46"/>
    <x:mergeCell ref="B48:AJ48"/>
    <x:mergeCell ref="B49:AJ49"/>
    <x:mergeCell ref="B54:L54"/>
  </x:mergeCells>
  <x:conditionalFormatting sqref="B6:L6">
    <x:cfRule type="expression" dxfId="491" priority="1">
      <x:formula>NOT(IF(ISNUMBER($F$5),AND($F$5=INT($F$5),$F$5&gt;=2000,$F$5&lt;=2099,OR($D$5="Январь",$D$5="Февраль",$D$5="Март",$D$5="Апрель",$D$5="Май",$D$5="Июнь",$D$5="Июль",$D$5="Август",$D$5="Сентябрь",$D$5="Октябрь",$D$5="Ноябрь",$D$5="Декабрь")),FALSE))</x:formula>
    </x:cfRule>
  </x:conditionalFormatting>
  <x:conditionalFormatting sqref="D8:D9">
    <x:cfRule type="expression" dxfId="492" priority="2">
      <x:formula>IF(ISNUMBER(D$8),WEEKDAY(D$8,2)&gt;5,FALSE)</x:formula>
    </x:cfRule>
  </x:conditionalFormatting>
  <x:conditionalFormatting sqref="E8:E9">
    <x:cfRule type="expression" dxfId="493" priority="3">
      <x:formula>IF(ISNUMBER(E$8),WEEKDAY(E$8,2)&gt;5,FALSE)</x:formula>
    </x:cfRule>
  </x:conditionalFormatting>
  <x:conditionalFormatting sqref="F8:F9">
    <x:cfRule type="expression" dxfId="494" priority="4">
      <x:formula>IF(ISNUMBER(F$8),WEEKDAY(F$8,2)&gt;5,FALSE)</x:formula>
    </x:cfRule>
  </x:conditionalFormatting>
  <x:conditionalFormatting sqref="G8:G9">
    <x:cfRule type="expression" dxfId="495" priority="5">
      <x:formula>IF(ISNUMBER(G$8),WEEKDAY(G$8,2)&gt;5,FALSE)</x:formula>
    </x:cfRule>
  </x:conditionalFormatting>
  <x:conditionalFormatting sqref="H8:H9">
    <x:cfRule type="expression" dxfId="496" priority="6">
      <x:formula>IF(ISNUMBER(H$8),WEEKDAY(H$8,2)&gt;5,FALSE)</x:formula>
    </x:cfRule>
  </x:conditionalFormatting>
  <x:conditionalFormatting sqref="I8:I9">
    <x:cfRule type="expression" dxfId="497" priority="7">
      <x:formula>IF(ISNUMBER(I$8),WEEKDAY(I$8,2)&gt;5,FALSE)</x:formula>
    </x:cfRule>
  </x:conditionalFormatting>
  <x:conditionalFormatting sqref="J8:J9">
    <x:cfRule type="expression" dxfId="498" priority="8">
      <x:formula>IF(ISNUMBER(J$8),WEEKDAY(J$8,2)&gt;5,FALSE)</x:formula>
    </x:cfRule>
  </x:conditionalFormatting>
  <x:conditionalFormatting sqref="K8:K9">
    <x:cfRule type="expression" dxfId="499" priority="9">
      <x:formula>IF(ISNUMBER(K$8),WEEKDAY(K$8,2)&gt;5,FALSE)</x:formula>
    </x:cfRule>
  </x:conditionalFormatting>
  <x:conditionalFormatting sqref="L8:L9">
    <x:cfRule type="expression" dxfId="500" priority="10">
      <x:formula>IF(ISNUMBER(L$8),WEEKDAY(L$8,2)&gt;5,FALSE)</x:formula>
    </x:cfRule>
  </x:conditionalFormatting>
  <x:conditionalFormatting sqref="M8:M9">
    <x:cfRule type="expression" dxfId="501" priority="11">
      <x:formula>IF(ISNUMBER(M$8),WEEKDAY(M$8,2)&gt;5,FALSE)</x:formula>
    </x:cfRule>
  </x:conditionalFormatting>
  <x:conditionalFormatting sqref="N8:N9">
    <x:cfRule type="expression" dxfId="502" priority="12">
      <x:formula>IF(ISNUMBER(N$8),WEEKDAY(N$8,2)&gt;5,FALSE)</x:formula>
    </x:cfRule>
  </x:conditionalFormatting>
  <x:conditionalFormatting sqref="O8:O9">
    <x:cfRule type="expression" dxfId="503" priority="13">
      <x:formula>IF(ISNUMBER(O$8),WEEKDAY(O$8,2)&gt;5,FALSE)</x:formula>
    </x:cfRule>
  </x:conditionalFormatting>
  <x:conditionalFormatting sqref="P8:P9">
    <x:cfRule type="expression" dxfId="504" priority="14">
      <x:formula>IF(ISNUMBER(P$8),WEEKDAY(P$8,2)&gt;5,FALSE)</x:formula>
    </x:cfRule>
  </x:conditionalFormatting>
  <x:conditionalFormatting sqref="Q8:Q9">
    <x:cfRule type="expression" dxfId="505" priority="15">
      <x:formula>IF(ISNUMBER(Q$8),WEEKDAY(Q$8,2)&gt;5,FALSE)</x:formula>
    </x:cfRule>
  </x:conditionalFormatting>
  <x:conditionalFormatting sqref="R8:R9">
    <x:cfRule type="expression" dxfId="506" priority="16">
      <x:formula>IF(ISNUMBER(R$8),WEEKDAY(R$8,2)&gt;5,FALSE)</x:formula>
    </x:cfRule>
  </x:conditionalFormatting>
  <x:conditionalFormatting sqref="S8:S9">
    <x:cfRule type="expression" dxfId="507" priority="17">
      <x:formula>IF(ISNUMBER(S$8),WEEKDAY(S$8,2)&gt;5,FALSE)</x:formula>
    </x:cfRule>
  </x:conditionalFormatting>
  <x:conditionalFormatting sqref="T8:T9">
    <x:cfRule type="expression" dxfId="508" priority="18">
      <x:formula>IF(ISNUMBER(T$8),WEEKDAY(T$8,2)&gt;5,FALSE)</x:formula>
    </x:cfRule>
  </x:conditionalFormatting>
  <x:conditionalFormatting sqref="U8:U9">
    <x:cfRule type="expression" dxfId="509" priority="19">
      <x:formula>IF(ISNUMBER(U$8),WEEKDAY(U$8,2)&gt;5,FALSE)</x:formula>
    </x:cfRule>
  </x:conditionalFormatting>
  <x:conditionalFormatting sqref="V8:V9">
    <x:cfRule type="expression" dxfId="510" priority="20">
      <x:formula>IF(ISNUMBER(V$8),WEEKDAY(V$8,2)&gt;5,FALSE)</x:formula>
    </x:cfRule>
  </x:conditionalFormatting>
  <x:conditionalFormatting sqref="W8:W9">
    <x:cfRule type="expression" dxfId="511" priority="21">
      <x:formula>IF(ISNUMBER(W$8),WEEKDAY(W$8,2)&gt;5,FALSE)</x:formula>
    </x:cfRule>
  </x:conditionalFormatting>
  <x:conditionalFormatting sqref="X8:X9">
    <x:cfRule type="expression" dxfId="512" priority="22">
      <x:formula>IF(ISNUMBER(X$8),WEEKDAY(X$8,2)&gt;5,FALSE)</x:formula>
    </x:cfRule>
  </x:conditionalFormatting>
  <x:conditionalFormatting sqref="Y8:Y9">
    <x:cfRule type="expression" dxfId="513" priority="23">
      <x:formula>IF(ISNUMBER(Y$8),WEEKDAY(Y$8,2)&gt;5,FALSE)</x:formula>
    </x:cfRule>
  </x:conditionalFormatting>
  <x:conditionalFormatting sqref="Z8:Z9">
    <x:cfRule type="expression" dxfId="514" priority="24">
      <x:formula>IF(ISNUMBER(Z$8),WEEKDAY(Z$8,2)&gt;5,FALSE)</x:formula>
    </x:cfRule>
  </x:conditionalFormatting>
  <x:conditionalFormatting sqref="AA8:AA9">
    <x:cfRule type="expression" dxfId="515" priority="25">
      <x:formula>IF(ISNUMBER(AA$8),WEEKDAY(AA$8,2)&gt;5,FALSE)</x:formula>
    </x:cfRule>
  </x:conditionalFormatting>
  <x:conditionalFormatting sqref="AB8:AB9">
    <x:cfRule type="expression" dxfId="516" priority="26">
      <x:formula>IF(ISNUMBER(AB$8),WEEKDAY(AB$8,2)&gt;5,FALSE)</x:formula>
    </x:cfRule>
  </x:conditionalFormatting>
  <x:conditionalFormatting sqref="AC8:AC9">
    <x:cfRule type="expression" dxfId="517" priority="27">
      <x:formula>IF(ISNUMBER(AC$8),WEEKDAY(AC$8,2)&gt;5,FALSE)</x:formula>
    </x:cfRule>
  </x:conditionalFormatting>
  <x:conditionalFormatting sqref="AD8:AD9">
    <x:cfRule type="expression" dxfId="518" priority="28">
      <x:formula>IF(ISNUMBER(AD$8),WEEKDAY(AD$8,2)&gt;5,FALSE)</x:formula>
    </x:cfRule>
  </x:conditionalFormatting>
  <x:conditionalFormatting sqref="AE8:AE9">
    <x:cfRule type="expression" dxfId="519" priority="29">
      <x:formula>IF(ISNUMBER(AE$8),WEEKDAY(AE$8,2)&gt;5,FALSE)</x:formula>
    </x:cfRule>
  </x:conditionalFormatting>
  <x:conditionalFormatting sqref="AF8:AF9">
    <x:cfRule type="expression" dxfId="520" priority="30">
      <x:formula>IF(ISNUMBER(AF$8),WEEKDAY(AF$8,2)&gt;5,FALSE)</x:formula>
    </x:cfRule>
  </x:conditionalFormatting>
  <x:conditionalFormatting sqref="AG8:AG9">
    <x:cfRule type="expression" dxfId="521" priority="31">
      <x:formula>IF(ISNUMBER(AG$8),WEEKDAY(AG$8,2)&gt;5,FALSE)</x:formula>
    </x:cfRule>
  </x:conditionalFormatting>
  <x:conditionalFormatting sqref="AH8:AH9">
    <x:cfRule type="expression" dxfId="522" priority="32">
      <x:formula>IF(ISNUMBER(AH$8),WEEKDAY(AH$8,2)&gt;5,FALSE)</x:formula>
    </x:cfRule>
  </x:conditionalFormatting>
  <x:conditionalFormatting sqref="D10:D11">
    <x:cfRule type="expression" dxfId="523" priority="33">
      <x:formula>AND($L$56&lt;&gt;"",$L$56&lt;&gt;"Готово",$L$56&lt;&gt;"Выходной")</x:formula>
    </x:cfRule>
  </x:conditionalFormatting>
  <x:conditionalFormatting sqref="E10:E11">
    <x:cfRule type="expression" dxfId="524" priority="34">
      <x:formula>AND($L$57&lt;&gt;"",$L$57&lt;&gt;"Готово",$L$57&lt;&gt;"Выходной")</x:formula>
    </x:cfRule>
  </x:conditionalFormatting>
  <x:conditionalFormatting sqref="F10:F11">
    <x:cfRule type="expression" dxfId="525" priority="35">
      <x:formula>AND($L$58&lt;&gt;"",$L$58&lt;&gt;"Готово",$L$58&lt;&gt;"Выходной")</x:formula>
    </x:cfRule>
  </x:conditionalFormatting>
  <x:conditionalFormatting sqref="G10:G11">
    <x:cfRule type="expression" dxfId="526" priority="36">
      <x:formula>AND($L$59&lt;&gt;"",$L$59&lt;&gt;"Готово",$L$59&lt;&gt;"Выходной")</x:formula>
    </x:cfRule>
  </x:conditionalFormatting>
  <x:conditionalFormatting sqref="H10:H11">
    <x:cfRule type="expression" dxfId="527" priority="37">
      <x:formula>AND($L$60&lt;&gt;"",$L$60&lt;&gt;"Готово",$L$60&lt;&gt;"Выходной")</x:formula>
    </x:cfRule>
  </x:conditionalFormatting>
  <x:conditionalFormatting sqref="I10:I11">
    <x:cfRule type="expression" dxfId="528" priority="38">
      <x:formula>AND($L$61&lt;&gt;"",$L$61&lt;&gt;"Готово",$L$61&lt;&gt;"Выходной")</x:formula>
    </x:cfRule>
  </x:conditionalFormatting>
  <x:conditionalFormatting sqref="J10:J11">
    <x:cfRule type="expression" dxfId="529" priority="39">
      <x:formula>AND($L$62&lt;&gt;"",$L$62&lt;&gt;"Готово",$L$62&lt;&gt;"Выходной")</x:formula>
    </x:cfRule>
  </x:conditionalFormatting>
  <x:conditionalFormatting sqref="K10:K11">
    <x:cfRule type="expression" dxfId="530" priority="40">
      <x:formula>AND($L$63&lt;&gt;"",$L$63&lt;&gt;"Готово",$L$63&lt;&gt;"Выходной")</x:formula>
    </x:cfRule>
  </x:conditionalFormatting>
  <x:conditionalFormatting sqref="L10:L11">
    <x:cfRule type="expression" dxfId="531" priority="41">
      <x:formula>AND($L$64&lt;&gt;"",$L$64&lt;&gt;"Готово",$L$64&lt;&gt;"Выходной")</x:formula>
    </x:cfRule>
  </x:conditionalFormatting>
  <x:conditionalFormatting sqref="M10:M11">
    <x:cfRule type="expression" dxfId="532" priority="42">
      <x:formula>AND($L$65&lt;&gt;"",$L$65&lt;&gt;"Готово",$L$65&lt;&gt;"Выходной")</x:formula>
    </x:cfRule>
  </x:conditionalFormatting>
  <x:conditionalFormatting sqref="N10:N11">
    <x:cfRule type="expression" dxfId="533" priority="43">
      <x:formula>AND($L$66&lt;&gt;"",$L$66&lt;&gt;"Готово",$L$66&lt;&gt;"Выходной")</x:formula>
    </x:cfRule>
  </x:conditionalFormatting>
  <x:conditionalFormatting sqref="O10:O11">
    <x:cfRule type="expression" dxfId="534" priority="44">
      <x:formula>AND($L$67&lt;&gt;"",$L$67&lt;&gt;"Готово",$L$67&lt;&gt;"Выходной")</x:formula>
    </x:cfRule>
  </x:conditionalFormatting>
  <x:conditionalFormatting sqref="P10:P11">
    <x:cfRule type="expression" dxfId="535" priority="45">
      <x:formula>AND($L$68&lt;&gt;"",$L$68&lt;&gt;"Готово",$L$68&lt;&gt;"Выходной")</x:formula>
    </x:cfRule>
  </x:conditionalFormatting>
  <x:conditionalFormatting sqref="Q10:Q11">
    <x:cfRule type="expression" dxfId="536" priority="46">
      <x:formula>AND($L$69&lt;&gt;"",$L$69&lt;&gt;"Готово",$L$69&lt;&gt;"Выходной")</x:formula>
    </x:cfRule>
  </x:conditionalFormatting>
  <x:conditionalFormatting sqref="R10:R11">
    <x:cfRule type="expression" dxfId="537" priority="47">
      <x:formula>AND($L$70&lt;&gt;"",$L$70&lt;&gt;"Готово",$L$70&lt;&gt;"Выходной")</x:formula>
    </x:cfRule>
  </x:conditionalFormatting>
  <x:conditionalFormatting sqref="S10:S11">
    <x:cfRule type="expression" dxfId="538" priority="48">
      <x:formula>AND($L$71&lt;&gt;"",$L$71&lt;&gt;"Готово",$L$71&lt;&gt;"Выходной")</x:formula>
    </x:cfRule>
  </x:conditionalFormatting>
  <x:conditionalFormatting sqref="T10:T11">
    <x:cfRule type="expression" dxfId="539" priority="49">
      <x:formula>AND($L$72&lt;&gt;"",$L$72&lt;&gt;"Готово",$L$72&lt;&gt;"Выходной")</x:formula>
    </x:cfRule>
  </x:conditionalFormatting>
  <x:conditionalFormatting sqref="U10:U11">
    <x:cfRule type="expression" dxfId="540" priority="50">
      <x:formula>AND($L$73&lt;&gt;"",$L$73&lt;&gt;"Готово",$L$73&lt;&gt;"Выходной")</x:formula>
    </x:cfRule>
  </x:conditionalFormatting>
  <x:conditionalFormatting sqref="V10:V11">
    <x:cfRule type="expression" dxfId="541" priority="51">
      <x:formula>AND($L$74&lt;&gt;"",$L$74&lt;&gt;"Готово",$L$74&lt;&gt;"Выходной")</x:formula>
    </x:cfRule>
  </x:conditionalFormatting>
  <x:conditionalFormatting sqref="W10:W11">
    <x:cfRule type="expression" dxfId="542" priority="52">
      <x:formula>AND($L$75&lt;&gt;"",$L$75&lt;&gt;"Готово",$L$75&lt;&gt;"Выходной")</x:formula>
    </x:cfRule>
  </x:conditionalFormatting>
  <x:conditionalFormatting sqref="X10:X11">
    <x:cfRule type="expression" dxfId="543" priority="53">
      <x:formula>AND($L$76&lt;&gt;"",$L$76&lt;&gt;"Готово",$L$76&lt;&gt;"Выходной")</x:formula>
    </x:cfRule>
  </x:conditionalFormatting>
  <x:conditionalFormatting sqref="Y10:Y11">
    <x:cfRule type="expression" dxfId="544" priority="54">
      <x:formula>AND($L$77&lt;&gt;"",$L$77&lt;&gt;"Готово",$L$77&lt;&gt;"Выходной")</x:formula>
    </x:cfRule>
  </x:conditionalFormatting>
  <x:conditionalFormatting sqref="Z10:Z11">
    <x:cfRule type="expression" dxfId="545" priority="55">
      <x:formula>AND($L$78&lt;&gt;"",$L$78&lt;&gt;"Готово",$L$78&lt;&gt;"Выходной")</x:formula>
    </x:cfRule>
  </x:conditionalFormatting>
  <x:conditionalFormatting sqref="AA10:AA11">
    <x:cfRule type="expression" dxfId="546" priority="56">
      <x:formula>AND($L$79&lt;&gt;"",$L$79&lt;&gt;"Готово",$L$79&lt;&gt;"Выходной")</x:formula>
    </x:cfRule>
  </x:conditionalFormatting>
  <x:conditionalFormatting sqref="AB10:AB11">
    <x:cfRule type="expression" dxfId="547" priority="57">
      <x:formula>AND($L$80&lt;&gt;"",$L$80&lt;&gt;"Готово",$L$80&lt;&gt;"Выходной")</x:formula>
    </x:cfRule>
  </x:conditionalFormatting>
  <x:conditionalFormatting sqref="AC10:AC11">
    <x:cfRule type="expression" dxfId="548" priority="58">
      <x:formula>AND($L$81&lt;&gt;"",$L$81&lt;&gt;"Готово",$L$81&lt;&gt;"Выходной")</x:formula>
    </x:cfRule>
  </x:conditionalFormatting>
  <x:conditionalFormatting sqref="AD10:AD11">
    <x:cfRule type="expression" dxfId="549" priority="59">
      <x:formula>AND($L$82&lt;&gt;"",$L$82&lt;&gt;"Готово",$L$82&lt;&gt;"Выходной")</x:formula>
    </x:cfRule>
  </x:conditionalFormatting>
  <x:conditionalFormatting sqref="AE10:AE11">
    <x:cfRule type="expression" dxfId="550" priority="60">
      <x:formula>AND($L$83&lt;&gt;"",$L$83&lt;&gt;"Готово",$L$83&lt;&gt;"Выходной")</x:formula>
    </x:cfRule>
  </x:conditionalFormatting>
  <x:conditionalFormatting sqref="AF10:AF11">
    <x:cfRule type="expression" dxfId="551" priority="61">
      <x:formula>AND($L$84&lt;&gt;"",$L$84&lt;&gt;"Готово",$L$84&lt;&gt;"Выходной")</x:formula>
    </x:cfRule>
  </x:conditionalFormatting>
  <x:conditionalFormatting sqref="AG10:AG11">
    <x:cfRule type="expression" dxfId="552" priority="62">
      <x:formula>AND($L$85&lt;&gt;"",$L$85&lt;&gt;"Готово",$L$85&lt;&gt;"Выходной")</x:formula>
    </x:cfRule>
  </x:conditionalFormatting>
  <x:conditionalFormatting sqref="AH10:AH11">
    <x:cfRule type="expression" dxfId="553" priority="63">
      <x:formula>AND($L$86&lt;&gt;"",$L$86&lt;&gt;"Готово",$L$86&lt;&gt;"Выходной")</x:formula>
    </x:cfRule>
  </x:conditionalFormatting>
  <x:conditionalFormatting sqref="AI10:AJ11">
    <x:cfRule type="containsText" dxfId="554" priority="64" operator="containsText" text="Проверить"/>
  </x:conditionalFormatting>
  <x:conditionalFormatting sqref="B10:B11">
    <x:cfRule type="expression" dxfId="555" priority="65">
      <x:formula>AND($B10&lt;&gt;"",COUNTIFS($B$10:$B$33,$B10)&gt;1)</x:formula>
    </x:cfRule>
  </x:conditionalFormatting>
  <x:conditionalFormatting sqref="D12:D13">
    <x:cfRule type="expression" dxfId="556" priority="66">
      <x:formula>AND($L$87&lt;&gt;"",$L$87&lt;&gt;"Готово",$L$87&lt;&gt;"Выходной")</x:formula>
    </x:cfRule>
  </x:conditionalFormatting>
  <x:conditionalFormatting sqref="E12:E13">
    <x:cfRule type="expression" dxfId="557" priority="67">
      <x:formula>AND($L$88&lt;&gt;"",$L$88&lt;&gt;"Готово",$L$88&lt;&gt;"Выходной")</x:formula>
    </x:cfRule>
  </x:conditionalFormatting>
  <x:conditionalFormatting sqref="F12:F13">
    <x:cfRule type="expression" dxfId="558" priority="68">
      <x:formula>AND($L$89&lt;&gt;"",$L$89&lt;&gt;"Готово",$L$89&lt;&gt;"Выходной")</x:formula>
    </x:cfRule>
  </x:conditionalFormatting>
  <x:conditionalFormatting sqref="G12:G13">
    <x:cfRule type="expression" dxfId="559" priority="69">
      <x:formula>AND($L$90&lt;&gt;"",$L$90&lt;&gt;"Готово",$L$90&lt;&gt;"Выходной")</x:formula>
    </x:cfRule>
  </x:conditionalFormatting>
  <x:conditionalFormatting sqref="H12:H13">
    <x:cfRule type="expression" dxfId="560" priority="70">
      <x:formula>AND($L$91&lt;&gt;"",$L$91&lt;&gt;"Готово",$L$91&lt;&gt;"Выходной")</x:formula>
    </x:cfRule>
  </x:conditionalFormatting>
  <x:conditionalFormatting sqref="I12:I13">
    <x:cfRule type="expression" dxfId="561" priority="71">
      <x:formula>AND($L$92&lt;&gt;"",$L$92&lt;&gt;"Готово",$L$92&lt;&gt;"Выходной")</x:formula>
    </x:cfRule>
  </x:conditionalFormatting>
  <x:conditionalFormatting sqref="J12:J13">
    <x:cfRule type="expression" dxfId="562" priority="72">
      <x:formula>AND($L$93&lt;&gt;"",$L$93&lt;&gt;"Готово",$L$93&lt;&gt;"Выходной")</x:formula>
    </x:cfRule>
  </x:conditionalFormatting>
  <x:conditionalFormatting sqref="K12:K13">
    <x:cfRule type="expression" dxfId="563" priority="73">
      <x:formula>AND($L$94&lt;&gt;"",$L$94&lt;&gt;"Готово",$L$94&lt;&gt;"Выходной")</x:formula>
    </x:cfRule>
  </x:conditionalFormatting>
  <x:conditionalFormatting sqref="L12:L13">
    <x:cfRule type="expression" dxfId="564" priority="74">
      <x:formula>AND($L$95&lt;&gt;"",$L$95&lt;&gt;"Готово",$L$95&lt;&gt;"Выходной")</x:formula>
    </x:cfRule>
  </x:conditionalFormatting>
  <x:conditionalFormatting sqref="M12:M13">
    <x:cfRule type="expression" dxfId="565" priority="75">
      <x:formula>AND($L$96&lt;&gt;"",$L$96&lt;&gt;"Готово",$L$96&lt;&gt;"Выходной")</x:formula>
    </x:cfRule>
  </x:conditionalFormatting>
  <x:conditionalFormatting sqref="N12:N13">
    <x:cfRule type="expression" dxfId="566" priority="76">
      <x:formula>AND($L$97&lt;&gt;"",$L$97&lt;&gt;"Готово",$L$97&lt;&gt;"Выходной")</x:formula>
    </x:cfRule>
  </x:conditionalFormatting>
  <x:conditionalFormatting sqref="O12:O13">
    <x:cfRule type="expression" dxfId="567" priority="77">
      <x:formula>AND($L$98&lt;&gt;"",$L$98&lt;&gt;"Готово",$L$98&lt;&gt;"Выходной")</x:formula>
    </x:cfRule>
  </x:conditionalFormatting>
  <x:conditionalFormatting sqref="P12:P13">
    <x:cfRule type="expression" dxfId="568" priority="78">
      <x:formula>AND($L$99&lt;&gt;"",$L$99&lt;&gt;"Готово",$L$99&lt;&gt;"Выходной")</x:formula>
    </x:cfRule>
  </x:conditionalFormatting>
  <x:conditionalFormatting sqref="Q12:Q13">
    <x:cfRule type="expression" dxfId="569" priority="79">
      <x:formula>AND($L$100&lt;&gt;"",$L$100&lt;&gt;"Готово",$L$100&lt;&gt;"Выходной")</x:formula>
    </x:cfRule>
  </x:conditionalFormatting>
  <x:conditionalFormatting sqref="R12:R13">
    <x:cfRule type="expression" dxfId="570" priority="80">
      <x:formula>AND($L$101&lt;&gt;"",$L$101&lt;&gt;"Готово",$L$101&lt;&gt;"Выходной")</x:formula>
    </x:cfRule>
  </x:conditionalFormatting>
  <x:conditionalFormatting sqref="S12:S13">
    <x:cfRule type="expression" dxfId="571" priority="81">
      <x:formula>AND($L$102&lt;&gt;"",$L$102&lt;&gt;"Готово",$L$102&lt;&gt;"Выходной")</x:formula>
    </x:cfRule>
  </x:conditionalFormatting>
  <x:conditionalFormatting sqref="T12:T13">
    <x:cfRule type="expression" dxfId="572" priority="82">
      <x:formula>AND($L$103&lt;&gt;"",$L$103&lt;&gt;"Готово",$L$103&lt;&gt;"Выходной")</x:formula>
    </x:cfRule>
  </x:conditionalFormatting>
  <x:conditionalFormatting sqref="U12:U13">
    <x:cfRule type="expression" dxfId="573" priority="83">
      <x:formula>AND($L$104&lt;&gt;"",$L$104&lt;&gt;"Готово",$L$104&lt;&gt;"Выходной")</x:formula>
    </x:cfRule>
  </x:conditionalFormatting>
  <x:conditionalFormatting sqref="V12:V13">
    <x:cfRule type="expression" dxfId="574" priority="84">
      <x:formula>AND($L$105&lt;&gt;"",$L$105&lt;&gt;"Готово",$L$105&lt;&gt;"Выходной")</x:formula>
    </x:cfRule>
  </x:conditionalFormatting>
  <x:conditionalFormatting sqref="W12:W13">
    <x:cfRule type="expression" dxfId="575" priority="85">
      <x:formula>AND($L$106&lt;&gt;"",$L$106&lt;&gt;"Готово",$L$106&lt;&gt;"Выходной")</x:formula>
    </x:cfRule>
  </x:conditionalFormatting>
  <x:conditionalFormatting sqref="X12:X13">
    <x:cfRule type="expression" dxfId="576" priority="86">
      <x:formula>AND($L$107&lt;&gt;"",$L$107&lt;&gt;"Готово",$L$107&lt;&gt;"Выходной")</x:formula>
    </x:cfRule>
  </x:conditionalFormatting>
  <x:conditionalFormatting sqref="Y12:Y13">
    <x:cfRule type="expression" dxfId="577" priority="87">
      <x:formula>AND($L$108&lt;&gt;"",$L$108&lt;&gt;"Готово",$L$108&lt;&gt;"Выходной")</x:formula>
    </x:cfRule>
  </x:conditionalFormatting>
  <x:conditionalFormatting sqref="Z12:Z13">
    <x:cfRule type="expression" dxfId="578" priority="88">
      <x:formula>AND($L$109&lt;&gt;"",$L$109&lt;&gt;"Готово",$L$109&lt;&gt;"Выходной")</x:formula>
    </x:cfRule>
  </x:conditionalFormatting>
  <x:conditionalFormatting sqref="AA12:AA13">
    <x:cfRule type="expression" dxfId="579" priority="89">
      <x:formula>AND($L$110&lt;&gt;"",$L$110&lt;&gt;"Готово",$L$110&lt;&gt;"Выходной")</x:formula>
    </x:cfRule>
  </x:conditionalFormatting>
  <x:conditionalFormatting sqref="AB12:AB13">
    <x:cfRule type="expression" dxfId="580" priority="90">
      <x:formula>AND($L$111&lt;&gt;"",$L$111&lt;&gt;"Готово",$L$111&lt;&gt;"Выходной")</x:formula>
    </x:cfRule>
  </x:conditionalFormatting>
  <x:conditionalFormatting sqref="AC12:AC13">
    <x:cfRule type="expression" dxfId="581" priority="91">
      <x:formula>AND($L$112&lt;&gt;"",$L$112&lt;&gt;"Готово",$L$112&lt;&gt;"Выходной")</x:formula>
    </x:cfRule>
  </x:conditionalFormatting>
  <x:conditionalFormatting sqref="AD12:AD13">
    <x:cfRule type="expression" dxfId="582" priority="92">
      <x:formula>AND($L$113&lt;&gt;"",$L$113&lt;&gt;"Готово",$L$113&lt;&gt;"Выходной")</x:formula>
    </x:cfRule>
  </x:conditionalFormatting>
  <x:conditionalFormatting sqref="AE12:AE13">
    <x:cfRule type="expression" dxfId="583" priority="93">
      <x:formula>AND($L$114&lt;&gt;"",$L$114&lt;&gt;"Готово",$L$114&lt;&gt;"Выходной")</x:formula>
    </x:cfRule>
  </x:conditionalFormatting>
  <x:conditionalFormatting sqref="AF12:AF13">
    <x:cfRule type="expression" dxfId="584" priority="94">
      <x:formula>AND($L$115&lt;&gt;"",$L$115&lt;&gt;"Готово",$L$115&lt;&gt;"Выходной")</x:formula>
    </x:cfRule>
  </x:conditionalFormatting>
  <x:conditionalFormatting sqref="AG12:AG13">
    <x:cfRule type="expression" dxfId="585" priority="95">
      <x:formula>AND($L$116&lt;&gt;"",$L$116&lt;&gt;"Готово",$L$116&lt;&gt;"Выходной")</x:formula>
    </x:cfRule>
  </x:conditionalFormatting>
  <x:conditionalFormatting sqref="AH12:AH13">
    <x:cfRule type="expression" dxfId="586" priority="96">
      <x:formula>AND($L$117&lt;&gt;"",$L$117&lt;&gt;"Готово",$L$117&lt;&gt;"Выходной")</x:formula>
    </x:cfRule>
  </x:conditionalFormatting>
  <x:conditionalFormatting sqref="AI12:AJ13">
    <x:cfRule type="containsText" dxfId="587" priority="97" operator="containsText" text="Проверить"/>
  </x:conditionalFormatting>
  <x:conditionalFormatting sqref="B12:B13">
    <x:cfRule type="expression" dxfId="588" priority="98">
      <x:formula>AND($B12&lt;&gt;"",COUNTIFS($B$10:$B$33,$B12)&gt;1)</x:formula>
    </x:cfRule>
  </x:conditionalFormatting>
  <x:conditionalFormatting sqref="D14:D15">
    <x:cfRule type="expression" dxfId="589" priority="99">
      <x:formula>AND($L$118&lt;&gt;"",$L$118&lt;&gt;"Готово",$L$118&lt;&gt;"Выходной")</x:formula>
    </x:cfRule>
  </x:conditionalFormatting>
  <x:conditionalFormatting sqref="E14:E15">
    <x:cfRule type="expression" dxfId="590" priority="100">
      <x:formula>AND($L$119&lt;&gt;"",$L$119&lt;&gt;"Готово",$L$119&lt;&gt;"Выходной")</x:formula>
    </x:cfRule>
  </x:conditionalFormatting>
  <x:conditionalFormatting sqref="F14:F15">
    <x:cfRule type="expression" dxfId="591" priority="101">
      <x:formula>AND($L$120&lt;&gt;"",$L$120&lt;&gt;"Готово",$L$120&lt;&gt;"Выходной")</x:formula>
    </x:cfRule>
  </x:conditionalFormatting>
  <x:conditionalFormatting sqref="G14:G15">
    <x:cfRule type="expression" dxfId="592" priority="102">
      <x:formula>AND($L$121&lt;&gt;"",$L$121&lt;&gt;"Готово",$L$121&lt;&gt;"Выходной")</x:formula>
    </x:cfRule>
  </x:conditionalFormatting>
  <x:conditionalFormatting sqref="H14:H15">
    <x:cfRule type="expression" dxfId="593" priority="103">
      <x:formula>AND($L$122&lt;&gt;"",$L$122&lt;&gt;"Готово",$L$122&lt;&gt;"Выходной")</x:formula>
    </x:cfRule>
  </x:conditionalFormatting>
  <x:conditionalFormatting sqref="I14:I15">
    <x:cfRule type="expression" dxfId="594" priority="104">
      <x:formula>AND($L$123&lt;&gt;"",$L$123&lt;&gt;"Готово",$L$123&lt;&gt;"Выходной")</x:formula>
    </x:cfRule>
  </x:conditionalFormatting>
  <x:conditionalFormatting sqref="J14:J15">
    <x:cfRule type="expression" dxfId="595" priority="105">
      <x:formula>AND($L$124&lt;&gt;"",$L$124&lt;&gt;"Готово",$L$124&lt;&gt;"Выходной")</x:formula>
    </x:cfRule>
  </x:conditionalFormatting>
  <x:conditionalFormatting sqref="K14:K15">
    <x:cfRule type="expression" dxfId="596" priority="106">
      <x:formula>AND($L$125&lt;&gt;"",$L$125&lt;&gt;"Готово",$L$125&lt;&gt;"Выходной")</x:formula>
    </x:cfRule>
  </x:conditionalFormatting>
  <x:conditionalFormatting sqref="L14:L15">
    <x:cfRule type="expression" dxfId="597" priority="107">
      <x:formula>AND($L$126&lt;&gt;"",$L$126&lt;&gt;"Готово",$L$126&lt;&gt;"Выходной")</x:formula>
    </x:cfRule>
  </x:conditionalFormatting>
  <x:conditionalFormatting sqref="M14:M15">
    <x:cfRule type="expression" dxfId="598" priority="108">
      <x:formula>AND($L$127&lt;&gt;"",$L$127&lt;&gt;"Готово",$L$127&lt;&gt;"Выходной")</x:formula>
    </x:cfRule>
  </x:conditionalFormatting>
  <x:conditionalFormatting sqref="N14:N15">
    <x:cfRule type="expression" dxfId="599" priority="109">
      <x:formula>AND($L$128&lt;&gt;"",$L$128&lt;&gt;"Готово",$L$128&lt;&gt;"Выходной")</x:formula>
    </x:cfRule>
  </x:conditionalFormatting>
  <x:conditionalFormatting sqref="O14:O15">
    <x:cfRule type="expression" dxfId="600" priority="110">
      <x:formula>AND($L$129&lt;&gt;"",$L$129&lt;&gt;"Готово",$L$129&lt;&gt;"Выходной")</x:formula>
    </x:cfRule>
  </x:conditionalFormatting>
  <x:conditionalFormatting sqref="P14:P15">
    <x:cfRule type="expression" dxfId="601" priority="111">
      <x:formula>AND($L$130&lt;&gt;"",$L$130&lt;&gt;"Готово",$L$130&lt;&gt;"Выходной")</x:formula>
    </x:cfRule>
  </x:conditionalFormatting>
  <x:conditionalFormatting sqref="Q14:Q15">
    <x:cfRule type="expression" dxfId="602" priority="112">
      <x:formula>AND($L$131&lt;&gt;"",$L$131&lt;&gt;"Готово",$L$131&lt;&gt;"Выходной")</x:formula>
    </x:cfRule>
  </x:conditionalFormatting>
  <x:conditionalFormatting sqref="R14:R15">
    <x:cfRule type="expression" dxfId="603" priority="113">
      <x:formula>AND($L$132&lt;&gt;"",$L$132&lt;&gt;"Готово",$L$132&lt;&gt;"Выходной")</x:formula>
    </x:cfRule>
  </x:conditionalFormatting>
  <x:conditionalFormatting sqref="S14:S15">
    <x:cfRule type="expression" dxfId="604" priority="114">
      <x:formula>AND($L$133&lt;&gt;"",$L$133&lt;&gt;"Готово",$L$133&lt;&gt;"Выходной")</x:formula>
    </x:cfRule>
  </x:conditionalFormatting>
  <x:conditionalFormatting sqref="T14:T15">
    <x:cfRule type="expression" dxfId="605" priority="115">
      <x:formula>AND($L$134&lt;&gt;"",$L$134&lt;&gt;"Готово",$L$134&lt;&gt;"Выходной")</x:formula>
    </x:cfRule>
  </x:conditionalFormatting>
  <x:conditionalFormatting sqref="U14:U15">
    <x:cfRule type="expression" dxfId="606" priority="116">
      <x:formula>AND($L$135&lt;&gt;"",$L$135&lt;&gt;"Готово",$L$135&lt;&gt;"Выходной")</x:formula>
    </x:cfRule>
  </x:conditionalFormatting>
  <x:conditionalFormatting sqref="V14:V15">
    <x:cfRule type="expression" dxfId="607" priority="117">
      <x:formula>AND($L$136&lt;&gt;"",$L$136&lt;&gt;"Готово",$L$136&lt;&gt;"Выходной")</x:formula>
    </x:cfRule>
  </x:conditionalFormatting>
  <x:conditionalFormatting sqref="W14:W15">
    <x:cfRule type="expression" dxfId="608" priority="118">
      <x:formula>AND($L$137&lt;&gt;"",$L$137&lt;&gt;"Готово",$L$137&lt;&gt;"Выходной")</x:formula>
    </x:cfRule>
  </x:conditionalFormatting>
  <x:conditionalFormatting sqref="X14:X15">
    <x:cfRule type="expression" dxfId="609" priority="119">
      <x:formula>AND($L$138&lt;&gt;"",$L$138&lt;&gt;"Готово",$L$138&lt;&gt;"Выходной")</x:formula>
    </x:cfRule>
  </x:conditionalFormatting>
  <x:conditionalFormatting sqref="Y14:Y15">
    <x:cfRule type="expression" dxfId="610" priority="120">
      <x:formula>AND($L$139&lt;&gt;"",$L$139&lt;&gt;"Готово",$L$139&lt;&gt;"Выходной")</x:formula>
    </x:cfRule>
  </x:conditionalFormatting>
  <x:conditionalFormatting sqref="Z14:Z15">
    <x:cfRule type="expression" dxfId="611" priority="121">
      <x:formula>AND($L$140&lt;&gt;"",$L$140&lt;&gt;"Готово",$L$140&lt;&gt;"Выходной")</x:formula>
    </x:cfRule>
  </x:conditionalFormatting>
  <x:conditionalFormatting sqref="AA14:AA15">
    <x:cfRule type="expression" dxfId="612" priority="122">
      <x:formula>AND($L$141&lt;&gt;"",$L$141&lt;&gt;"Готово",$L$141&lt;&gt;"Выходной")</x:formula>
    </x:cfRule>
  </x:conditionalFormatting>
  <x:conditionalFormatting sqref="AB14:AB15">
    <x:cfRule type="expression" dxfId="613" priority="123">
      <x:formula>AND($L$142&lt;&gt;"",$L$142&lt;&gt;"Готово",$L$142&lt;&gt;"Выходной")</x:formula>
    </x:cfRule>
  </x:conditionalFormatting>
  <x:conditionalFormatting sqref="AC14:AC15">
    <x:cfRule type="expression" dxfId="614" priority="124">
      <x:formula>AND($L$143&lt;&gt;"",$L$143&lt;&gt;"Готово",$L$143&lt;&gt;"Выходной")</x:formula>
    </x:cfRule>
  </x:conditionalFormatting>
  <x:conditionalFormatting sqref="AD14:AD15">
    <x:cfRule type="expression" dxfId="615" priority="125">
      <x:formula>AND($L$144&lt;&gt;"",$L$144&lt;&gt;"Готово",$L$144&lt;&gt;"Выходной")</x:formula>
    </x:cfRule>
  </x:conditionalFormatting>
  <x:conditionalFormatting sqref="AE14:AE15">
    <x:cfRule type="expression" dxfId="616" priority="126">
      <x:formula>AND($L$145&lt;&gt;"",$L$145&lt;&gt;"Готово",$L$145&lt;&gt;"Выходной")</x:formula>
    </x:cfRule>
  </x:conditionalFormatting>
  <x:conditionalFormatting sqref="AF14:AF15">
    <x:cfRule type="expression" dxfId="617" priority="127">
      <x:formula>AND($L$146&lt;&gt;"",$L$146&lt;&gt;"Готово",$L$146&lt;&gt;"Выходной")</x:formula>
    </x:cfRule>
  </x:conditionalFormatting>
  <x:conditionalFormatting sqref="AG14:AG15">
    <x:cfRule type="expression" dxfId="618" priority="128">
      <x:formula>AND($L$147&lt;&gt;"",$L$147&lt;&gt;"Готово",$L$147&lt;&gt;"Выходной")</x:formula>
    </x:cfRule>
  </x:conditionalFormatting>
  <x:conditionalFormatting sqref="AH14:AH15">
    <x:cfRule type="expression" dxfId="619" priority="129">
      <x:formula>AND($L$148&lt;&gt;"",$L$148&lt;&gt;"Готово",$L$148&lt;&gt;"Выходной")</x:formula>
    </x:cfRule>
  </x:conditionalFormatting>
  <x:conditionalFormatting sqref="AI14:AJ15">
    <x:cfRule type="containsText" dxfId="620" priority="130" operator="containsText" text="Проверить"/>
  </x:conditionalFormatting>
  <x:conditionalFormatting sqref="B14:B15">
    <x:cfRule type="expression" dxfId="621" priority="131">
      <x:formula>AND($B14&lt;&gt;"",COUNTIFS($B$10:$B$33,$B14)&gt;1)</x:formula>
    </x:cfRule>
  </x:conditionalFormatting>
  <x:conditionalFormatting sqref="D16:D17">
    <x:cfRule type="expression" dxfId="622" priority="132">
      <x:formula>AND($L$149&lt;&gt;"",$L$149&lt;&gt;"Готово",$L$149&lt;&gt;"Выходной")</x:formula>
    </x:cfRule>
  </x:conditionalFormatting>
  <x:conditionalFormatting sqref="E16:E17">
    <x:cfRule type="expression" dxfId="623" priority="133">
      <x:formula>AND($L$150&lt;&gt;"",$L$150&lt;&gt;"Готово",$L$150&lt;&gt;"Выходной")</x:formula>
    </x:cfRule>
  </x:conditionalFormatting>
  <x:conditionalFormatting sqref="F16:F17">
    <x:cfRule type="expression" dxfId="624" priority="134">
      <x:formula>AND($L$151&lt;&gt;"",$L$151&lt;&gt;"Готово",$L$151&lt;&gt;"Выходной")</x:formula>
    </x:cfRule>
  </x:conditionalFormatting>
  <x:conditionalFormatting sqref="G16:G17">
    <x:cfRule type="expression" dxfId="625" priority="135">
      <x:formula>AND($L$152&lt;&gt;"",$L$152&lt;&gt;"Готово",$L$152&lt;&gt;"Выходной")</x:formula>
    </x:cfRule>
  </x:conditionalFormatting>
  <x:conditionalFormatting sqref="H16:H17">
    <x:cfRule type="expression" dxfId="626" priority="136">
      <x:formula>AND($L$153&lt;&gt;"",$L$153&lt;&gt;"Готово",$L$153&lt;&gt;"Выходной")</x:formula>
    </x:cfRule>
  </x:conditionalFormatting>
  <x:conditionalFormatting sqref="I16:I17">
    <x:cfRule type="expression" dxfId="627" priority="137">
      <x:formula>AND($L$154&lt;&gt;"",$L$154&lt;&gt;"Готово",$L$154&lt;&gt;"Выходной")</x:formula>
    </x:cfRule>
  </x:conditionalFormatting>
  <x:conditionalFormatting sqref="J16:J17">
    <x:cfRule type="expression" dxfId="628" priority="138">
      <x:formula>AND($L$155&lt;&gt;"",$L$155&lt;&gt;"Готово",$L$155&lt;&gt;"Выходной")</x:formula>
    </x:cfRule>
  </x:conditionalFormatting>
  <x:conditionalFormatting sqref="K16:K17">
    <x:cfRule type="expression" dxfId="629" priority="139">
      <x:formula>AND($L$156&lt;&gt;"",$L$156&lt;&gt;"Готово",$L$156&lt;&gt;"Выходной")</x:formula>
    </x:cfRule>
  </x:conditionalFormatting>
  <x:conditionalFormatting sqref="L16:L17">
    <x:cfRule type="expression" dxfId="630" priority="140">
      <x:formula>AND($L$157&lt;&gt;"",$L$157&lt;&gt;"Готово",$L$157&lt;&gt;"Выходной")</x:formula>
    </x:cfRule>
  </x:conditionalFormatting>
  <x:conditionalFormatting sqref="M16:M17">
    <x:cfRule type="expression" dxfId="631" priority="141">
      <x:formula>AND($L$158&lt;&gt;"",$L$158&lt;&gt;"Готово",$L$158&lt;&gt;"Выходной")</x:formula>
    </x:cfRule>
  </x:conditionalFormatting>
  <x:conditionalFormatting sqref="N16:N17">
    <x:cfRule type="expression" dxfId="632" priority="142">
      <x:formula>AND($L$159&lt;&gt;"",$L$159&lt;&gt;"Готово",$L$159&lt;&gt;"Выходной")</x:formula>
    </x:cfRule>
  </x:conditionalFormatting>
  <x:conditionalFormatting sqref="O16:O17">
    <x:cfRule type="expression" dxfId="633" priority="143">
      <x:formula>AND($L$160&lt;&gt;"",$L$160&lt;&gt;"Готово",$L$160&lt;&gt;"Выходной")</x:formula>
    </x:cfRule>
  </x:conditionalFormatting>
  <x:conditionalFormatting sqref="P16:P17">
    <x:cfRule type="expression" dxfId="634" priority="144">
      <x:formula>AND($L$161&lt;&gt;"",$L$161&lt;&gt;"Готово",$L$161&lt;&gt;"Выходной")</x:formula>
    </x:cfRule>
  </x:conditionalFormatting>
  <x:conditionalFormatting sqref="Q16:Q17">
    <x:cfRule type="expression" dxfId="635" priority="145">
      <x:formula>AND($L$162&lt;&gt;"",$L$162&lt;&gt;"Готово",$L$162&lt;&gt;"Выходной")</x:formula>
    </x:cfRule>
  </x:conditionalFormatting>
  <x:conditionalFormatting sqref="R16:R17">
    <x:cfRule type="expression" dxfId="636" priority="146">
      <x:formula>AND($L$163&lt;&gt;"",$L$163&lt;&gt;"Готово",$L$163&lt;&gt;"Выходной")</x:formula>
    </x:cfRule>
  </x:conditionalFormatting>
  <x:conditionalFormatting sqref="S16:S17">
    <x:cfRule type="expression" dxfId="637" priority="147">
      <x:formula>AND($L$164&lt;&gt;"",$L$164&lt;&gt;"Готово",$L$164&lt;&gt;"Выходной")</x:formula>
    </x:cfRule>
  </x:conditionalFormatting>
  <x:conditionalFormatting sqref="T16:T17">
    <x:cfRule type="expression" dxfId="638" priority="148">
      <x:formula>AND($L$165&lt;&gt;"",$L$165&lt;&gt;"Готово",$L$165&lt;&gt;"Выходной")</x:formula>
    </x:cfRule>
  </x:conditionalFormatting>
  <x:conditionalFormatting sqref="U16:U17">
    <x:cfRule type="expression" dxfId="639" priority="149">
      <x:formula>AND($L$166&lt;&gt;"",$L$166&lt;&gt;"Готово",$L$166&lt;&gt;"Выходной")</x:formula>
    </x:cfRule>
  </x:conditionalFormatting>
  <x:conditionalFormatting sqref="V16:V17">
    <x:cfRule type="expression" dxfId="640" priority="150">
      <x:formula>AND($L$167&lt;&gt;"",$L$167&lt;&gt;"Готово",$L$167&lt;&gt;"Выходной")</x:formula>
    </x:cfRule>
  </x:conditionalFormatting>
  <x:conditionalFormatting sqref="W16:W17">
    <x:cfRule type="expression" dxfId="641" priority="151">
      <x:formula>AND($L$168&lt;&gt;"",$L$168&lt;&gt;"Готово",$L$168&lt;&gt;"Выходной")</x:formula>
    </x:cfRule>
  </x:conditionalFormatting>
  <x:conditionalFormatting sqref="X16:X17">
    <x:cfRule type="expression" dxfId="642" priority="152">
      <x:formula>AND($L$169&lt;&gt;"",$L$169&lt;&gt;"Готово",$L$169&lt;&gt;"Выходной")</x:formula>
    </x:cfRule>
  </x:conditionalFormatting>
  <x:conditionalFormatting sqref="Y16:Y17">
    <x:cfRule type="expression" dxfId="643" priority="153">
      <x:formula>AND($L$170&lt;&gt;"",$L$170&lt;&gt;"Готово",$L$170&lt;&gt;"Выходной")</x:formula>
    </x:cfRule>
  </x:conditionalFormatting>
  <x:conditionalFormatting sqref="Z16:Z17">
    <x:cfRule type="expression" dxfId="644" priority="154">
      <x:formula>AND($L$171&lt;&gt;"",$L$171&lt;&gt;"Готово",$L$171&lt;&gt;"Выходной")</x:formula>
    </x:cfRule>
  </x:conditionalFormatting>
  <x:conditionalFormatting sqref="AA16:AA17">
    <x:cfRule type="expression" dxfId="645" priority="155">
      <x:formula>AND($L$172&lt;&gt;"",$L$172&lt;&gt;"Готово",$L$172&lt;&gt;"Выходной")</x:formula>
    </x:cfRule>
  </x:conditionalFormatting>
  <x:conditionalFormatting sqref="AB16:AB17">
    <x:cfRule type="expression" dxfId="646" priority="156">
      <x:formula>AND($L$173&lt;&gt;"",$L$173&lt;&gt;"Готово",$L$173&lt;&gt;"Выходной")</x:formula>
    </x:cfRule>
  </x:conditionalFormatting>
  <x:conditionalFormatting sqref="AC16:AC17">
    <x:cfRule type="expression" dxfId="647" priority="157">
      <x:formula>AND($L$174&lt;&gt;"",$L$174&lt;&gt;"Готово",$L$174&lt;&gt;"Выходной")</x:formula>
    </x:cfRule>
  </x:conditionalFormatting>
  <x:conditionalFormatting sqref="AD16:AD17">
    <x:cfRule type="expression" dxfId="648" priority="158">
      <x:formula>AND($L$175&lt;&gt;"",$L$175&lt;&gt;"Готово",$L$175&lt;&gt;"Выходной")</x:formula>
    </x:cfRule>
  </x:conditionalFormatting>
  <x:conditionalFormatting sqref="AE16:AE17">
    <x:cfRule type="expression" dxfId="649" priority="159">
      <x:formula>AND($L$176&lt;&gt;"",$L$176&lt;&gt;"Готово",$L$176&lt;&gt;"Выходной")</x:formula>
    </x:cfRule>
  </x:conditionalFormatting>
  <x:conditionalFormatting sqref="AF16:AF17">
    <x:cfRule type="expression" dxfId="650" priority="160">
      <x:formula>AND($L$177&lt;&gt;"",$L$177&lt;&gt;"Готово",$L$177&lt;&gt;"Выходной")</x:formula>
    </x:cfRule>
  </x:conditionalFormatting>
  <x:conditionalFormatting sqref="AG16:AG17">
    <x:cfRule type="expression" dxfId="651" priority="161">
      <x:formula>AND($L$178&lt;&gt;"",$L$178&lt;&gt;"Готово",$L$178&lt;&gt;"Выходной")</x:formula>
    </x:cfRule>
  </x:conditionalFormatting>
  <x:conditionalFormatting sqref="AH16:AH17">
    <x:cfRule type="expression" dxfId="652" priority="162">
      <x:formula>AND($L$179&lt;&gt;"",$L$179&lt;&gt;"Готово",$L$179&lt;&gt;"Выходной")</x:formula>
    </x:cfRule>
  </x:conditionalFormatting>
  <x:conditionalFormatting sqref="AI16:AJ17">
    <x:cfRule type="containsText" dxfId="653" priority="163" operator="containsText" text="Проверить"/>
  </x:conditionalFormatting>
  <x:conditionalFormatting sqref="B16:B17">
    <x:cfRule type="expression" dxfId="654" priority="164">
      <x:formula>AND($B16&lt;&gt;"",COUNTIFS($B$10:$B$33,$B16)&gt;1)</x:formula>
    </x:cfRule>
  </x:conditionalFormatting>
  <x:conditionalFormatting sqref="D18:D19">
    <x:cfRule type="expression" dxfId="655" priority="165">
      <x:formula>AND($L$180&lt;&gt;"",$L$180&lt;&gt;"Готово",$L$180&lt;&gt;"Выходной")</x:formula>
    </x:cfRule>
  </x:conditionalFormatting>
  <x:conditionalFormatting sqref="E18:E19">
    <x:cfRule type="expression" dxfId="656" priority="166">
      <x:formula>AND($L$181&lt;&gt;"",$L$181&lt;&gt;"Готово",$L$181&lt;&gt;"Выходной")</x:formula>
    </x:cfRule>
  </x:conditionalFormatting>
  <x:conditionalFormatting sqref="F18:F19">
    <x:cfRule type="expression" dxfId="657" priority="167">
      <x:formula>AND($L$182&lt;&gt;"",$L$182&lt;&gt;"Готово",$L$182&lt;&gt;"Выходной")</x:formula>
    </x:cfRule>
  </x:conditionalFormatting>
  <x:conditionalFormatting sqref="G18:G19">
    <x:cfRule type="expression" dxfId="658" priority="168">
      <x:formula>AND($L$183&lt;&gt;"",$L$183&lt;&gt;"Готово",$L$183&lt;&gt;"Выходной")</x:formula>
    </x:cfRule>
  </x:conditionalFormatting>
  <x:conditionalFormatting sqref="H18:H19">
    <x:cfRule type="expression" dxfId="659" priority="169">
      <x:formula>AND($L$184&lt;&gt;"",$L$184&lt;&gt;"Готово",$L$184&lt;&gt;"Выходной")</x:formula>
    </x:cfRule>
  </x:conditionalFormatting>
  <x:conditionalFormatting sqref="I18:I19">
    <x:cfRule type="expression" dxfId="660" priority="170">
      <x:formula>AND($L$185&lt;&gt;"",$L$185&lt;&gt;"Готово",$L$185&lt;&gt;"Выходной")</x:formula>
    </x:cfRule>
  </x:conditionalFormatting>
  <x:conditionalFormatting sqref="J18:J19">
    <x:cfRule type="expression" dxfId="661" priority="171">
      <x:formula>AND($L$186&lt;&gt;"",$L$186&lt;&gt;"Готово",$L$186&lt;&gt;"Выходной")</x:formula>
    </x:cfRule>
  </x:conditionalFormatting>
  <x:conditionalFormatting sqref="K18:K19">
    <x:cfRule type="expression" dxfId="662" priority="172">
      <x:formula>AND($L$187&lt;&gt;"",$L$187&lt;&gt;"Готово",$L$187&lt;&gt;"Выходной")</x:formula>
    </x:cfRule>
  </x:conditionalFormatting>
  <x:conditionalFormatting sqref="L18:L19">
    <x:cfRule type="expression" dxfId="663" priority="173">
      <x:formula>AND($L$188&lt;&gt;"",$L$188&lt;&gt;"Готово",$L$188&lt;&gt;"Выходной")</x:formula>
    </x:cfRule>
  </x:conditionalFormatting>
  <x:conditionalFormatting sqref="M18:M19">
    <x:cfRule type="expression" dxfId="664" priority="174">
      <x:formula>AND($L$189&lt;&gt;"",$L$189&lt;&gt;"Готово",$L$189&lt;&gt;"Выходной")</x:formula>
    </x:cfRule>
  </x:conditionalFormatting>
  <x:conditionalFormatting sqref="N18:N19">
    <x:cfRule type="expression" dxfId="665" priority="175">
      <x:formula>AND($L$190&lt;&gt;"",$L$190&lt;&gt;"Готово",$L$190&lt;&gt;"Выходной")</x:formula>
    </x:cfRule>
  </x:conditionalFormatting>
  <x:conditionalFormatting sqref="O18:O19">
    <x:cfRule type="expression" dxfId="666" priority="176">
      <x:formula>AND($L$191&lt;&gt;"",$L$191&lt;&gt;"Готово",$L$191&lt;&gt;"Выходной")</x:formula>
    </x:cfRule>
  </x:conditionalFormatting>
  <x:conditionalFormatting sqref="P18:P19">
    <x:cfRule type="expression" dxfId="667" priority="177">
      <x:formula>AND($L$192&lt;&gt;"",$L$192&lt;&gt;"Готово",$L$192&lt;&gt;"Выходной")</x:formula>
    </x:cfRule>
  </x:conditionalFormatting>
  <x:conditionalFormatting sqref="Q18:Q19">
    <x:cfRule type="expression" dxfId="668" priority="178">
      <x:formula>AND($L$193&lt;&gt;"",$L$193&lt;&gt;"Готово",$L$193&lt;&gt;"Выходной")</x:formula>
    </x:cfRule>
  </x:conditionalFormatting>
  <x:conditionalFormatting sqref="R18:R19">
    <x:cfRule type="expression" dxfId="669" priority="179">
      <x:formula>AND($L$194&lt;&gt;"",$L$194&lt;&gt;"Готово",$L$194&lt;&gt;"Выходной")</x:formula>
    </x:cfRule>
  </x:conditionalFormatting>
  <x:conditionalFormatting sqref="S18:S19">
    <x:cfRule type="expression" dxfId="670" priority="180">
      <x:formula>AND($L$195&lt;&gt;"",$L$195&lt;&gt;"Готово",$L$195&lt;&gt;"Выходной")</x:formula>
    </x:cfRule>
  </x:conditionalFormatting>
  <x:conditionalFormatting sqref="T18:T19">
    <x:cfRule type="expression" dxfId="671" priority="181">
      <x:formula>AND($L$196&lt;&gt;"",$L$196&lt;&gt;"Готово",$L$196&lt;&gt;"Выходной")</x:formula>
    </x:cfRule>
  </x:conditionalFormatting>
  <x:conditionalFormatting sqref="U18:U19">
    <x:cfRule type="expression" dxfId="672" priority="182">
      <x:formula>AND($L$197&lt;&gt;"",$L$197&lt;&gt;"Готово",$L$197&lt;&gt;"Выходной")</x:formula>
    </x:cfRule>
  </x:conditionalFormatting>
  <x:conditionalFormatting sqref="V18:V19">
    <x:cfRule type="expression" dxfId="673" priority="183">
      <x:formula>AND($L$198&lt;&gt;"",$L$198&lt;&gt;"Готово",$L$198&lt;&gt;"Выходной")</x:formula>
    </x:cfRule>
  </x:conditionalFormatting>
  <x:conditionalFormatting sqref="W18:W19">
    <x:cfRule type="expression" dxfId="674" priority="184">
      <x:formula>AND($L$199&lt;&gt;"",$L$199&lt;&gt;"Готово",$L$199&lt;&gt;"Выходной")</x:formula>
    </x:cfRule>
  </x:conditionalFormatting>
  <x:conditionalFormatting sqref="X18:X19">
    <x:cfRule type="expression" dxfId="675" priority="185">
      <x:formula>AND($L$200&lt;&gt;"",$L$200&lt;&gt;"Готово",$L$200&lt;&gt;"Выходной")</x:formula>
    </x:cfRule>
  </x:conditionalFormatting>
  <x:conditionalFormatting sqref="Y18:Y19">
    <x:cfRule type="expression" dxfId="676" priority="186">
      <x:formula>AND($L$201&lt;&gt;"",$L$201&lt;&gt;"Готово",$L$201&lt;&gt;"Выходной")</x:formula>
    </x:cfRule>
  </x:conditionalFormatting>
  <x:conditionalFormatting sqref="Z18:Z19">
    <x:cfRule type="expression" dxfId="677" priority="187">
      <x:formula>AND($L$202&lt;&gt;"",$L$202&lt;&gt;"Готово",$L$202&lt;&gt;"Выходной")</x:formula>
    </x:cfRule>
  </x:conditionalFormatting>
  <x:conditionalFormatting sqref="AA18:AA19">
    <x:cfRule type="expression" dxfId="678" priority="188">
      <x:formula>AND($L$203&lt;&gt;"",$L$203&lt;&gt;"Готово",$L$203&lt;&gt;"Выходной")</x:formula>
    </x:cfRule>
  </x:conditionalFormatting>
  <x:conditionalFormatting sqref="AB18:AB19">
    <x:cfRule type="expression" dxfId="679" priority="189">
      <x:formula>AND($L$204&lt;&gt;"",$L$204&lt;&gt;"Готово",$L$204&lt;&gt;"Выходной")</x:formula>
    </x:cfRule>
  </x:conditionalFormatting>
  <x:conditionalFormatting sqref="AC18:AC19">
    <x:cfRule type="expression" dxfId="680" priority="190">
      <x:formula>AND($L$205&lt;&gt;"",$L$205&lt;&gt;"Готово",$L$205&lt;&gt;"Выходной")</x:formula>
    </x:cfRule>
  </x:conditionalFormatting>
  <x:conditionalFormatting sqref="AD18:AD19">
    <x:cfRule type="expression" dxfId="681" priority="191">
      <x:formula>AND($L$206&lt;&gt;"",$L$206&lt;&gt;"Готово",$L$206&lt;&gt;"Выходной")</x:formula>
    </x:cfRule>
  </x:conditionalFormatting>
  <x:conditionalFormatting sqref="AE18:AE19">
    <x:cfRule type="expression" dxfId="682" priority="192">
      <x:formula>AND($L$207&lt;&gt;"",$L$207&lt;&gt;"Готово",$L$207&lt;&gt;"Выходной")</x:formula>
    </x:cfRule>
  </x:conditionalFormatting>
  <x:conditionalFormatting sqref="AF18:AF19">
    <x:cfRule type="expression" dxfId="683" priority="193">
      <x:formula>AND($L$208&lt;&gt;"",$L$208&lt;&gt;"Готово",$L$208&lt;&gt;"Выходной")</x:formula>
    </x:cfRule>
  </x:conditionalFormatting>
  <x:conditionalFormatting sqref="AG18:AG19">
    <x:cfRule type="expression" dxfId="684" priority="194">
      <x:formula>AND($L$209&lt;&gt;"",$L$209&lt;&gt;"Готово",$L$209&lt;&gt;"Выходной")</x:formula>
    </x:cfRule>
  </x:conditionalFormatting>
  <x:conditionalFormatting sqref="AH18:AH19">
    <x:cfRule type="expression" dxfId="685" priority="195">
      <x:formula>AND($L$210&lt;&gt;"",$L$210&lt;&gt;"Готово",$L$210&lt;&gt;"Выходной")</x:formula>
    </x:cfRule>
  </x:conditionalFormatting>
  <x:conditionalFormatting sqref="AI18:AJ19">
    <x:cfRule type="containsText" dxfId="686" priority="196" operator="containsText" text="Проверить"/>
  </x:conditionalFormatting>
  <x:conditionalFormatting sqref="B18:B19">
    <x:cfRule type="expression" dxfId="687" priority="197">
      <x:formula>AND($B18&lt;&gt;"",COUNTIFS($B$10:$B$33,$B18)&gt;1)</x:formula>
    </x:cfRule>
  </x:conditionalFormatting>
  <x:conditionalFormatting sqref="D20:D21">
    <x:cfRule type="expression" dxfId="688" priority="198">
      <x:formula>AND($L$211&lt;&gt;"",$L$211&lt;&gt;"Готово",$L$211&lt;&gt;"Выходной")</x:formula>
    </x:cfRule>
  </x:conditionalFormatting>
  <x:conditionalFormatting sqref="E20:E21">
    <x:cfRule type="expression" dxfId="689" priority="199">
      <x:formula>AND($L$212&lt;&gt;"",$L$212&lt;&gt;"Готово",$L$212&lt;&gt;"Выходной")</x:formula>
    </x:cfRule>
  </x:conditionalFormatting>
  <x:conditionalFormatting sqref="F20:F21">
    <x:cfRule type="expression" dxfId="690" priority="200">
      <x:formula>AND($L$213&lt;&gt;"",$L$213&lt;&gt;"Готово",$L$213&lt;&gt;"Выходной")</x:formula>
    </x:cfRule>
  </x:conditionalFormatting>
  <x:conditionalFormatting sqref="G20:G21">
    <x:cfRule type="expression" dxfId="691" priority="201">
      <x:formula>AND($L$214&lt;&gt;"",$L$214&lt;&gt;"Готово",$L$214&lt;&gt;"Выходной")</x:formula>
    </x:cfRule>
  </x:conditionalFormatting>
  <x:conditionalFormatting sqref="H20:H21">
    <x:cfRule type="expression" dxfId="692" priority="202">
      <x:formula>AND($L$215&lt;&gt;"",$L$215&lt;&gt;"Готово",$L$215&lt;&gt;"Выходной")</x:formula>
    </x:cfRule>
  </x:conditionalFormatting>
  <x:conditionalFormatting sqref="I20:I21">
    <x:cfRule type="expression" dxfId="693" priority="203">
      <x:formula>AND($L$216&lt;&gt;"",$L$216&lt;&gt;"Готово",$L$216&lt;&gt;"Выходной")</x:formula>
    </x:cfRule>
  </x:conditionalFormatting>
  <x:conditionalFormatting sqref="J20:J21">
    <x:cfRule type="expression" dxfId="694" priority="204">
      <x:formula>AND($L$217&lt;&gt;"",$L$217&lt;&gt;"Готово",$L$217&lt;&gt;"Выходной")</x:formula>
    </x:cfRule>
  </x:conditionalFormatting>
  <x:conditionalFormatting sqref="K20:K21">
    <x:cfRule type="expression" dxfId="695" priority="205">
      <x:formula>AND($L$218&lt;&gt;"",$L$218&lt;&gt;"Готово",$L$218&lt;&gt;"Выходной")</x:formula>
    </x:cfRule>
  </x:conditionalFormatting>
  <x:conditionalFormatting sqref="L20:L21">
    <x:cfRule type="expression" dxfId="696" priority="206">
      <x:formula>AND($L$219&lt;&gt;"",$L$219&lt;&gt;"Готово",$L$219&lt;&gt;"Выходной")</x:formula>
    </x:cfRule>
  </x:conditionalFormatting>
  <x:conditionalFormatting sqref="M20:M21">
    <x:cfRule type="expression" dxfId="697" priority="207">
      <x:formula>AND($L$220&lt;&gt;"",$L$220&lt;&gt;"Готово",$L$220&lt;&gt;"Выходной")</x:formula>
    </x:cfRule>
  </x:conditionalFormatting>
  <x:conditionalFormatting sqref="N20:N21">
    <x:cfRule type="expression" dxfId="698" priority="208">
      <x:formula>AND($L$221&lt;&gt;"",$L$221&lt;&gt;"Готово",$L$221&lt;&gt;"Выходной")</x:formula>
    </x:cfRule>
  </x:conditionalFormatting>
  <x:conditionalFormatting sqref="O20:O21">
    <x:cfRule type="expression" dxfId="699" priority="209">
      <x:formula>AND($L$222&lt;&gt;"",$L$222&lt;&gt;"Готово",$L$222&lt;&gt;"Выходной")</x:formula>
    </x:cfRule>
  </x:conditionalFormatting>
  <x:conditionalFormatting sqref="P20:P21">
    <x:cfRule type="expression" dxfId="700" priority="210">
      <x:formula>AND($L$223&lt;&gt;"",$L$223&lt;&gt;"Готово",$L$223&lt;&gt;"Выходной")</x:formula>
    </x:cfRule>
  </x:conditionalFormatting>
  <x:conditionalFormatting sqref="Q20:Q21">
    <x:cfRule type="expression" dxfId="701" priority="211">
      <x:formula>AND($L$224&lt;&gt;"",$L$224&lt;&gt;"Готово",$L$224&lt;&gt;"Выходной")</x:formula>
    </x:cfRule>
  </x:conditionalFormatting>
  <x:conditionalFormatting sqref="R20:R21">
    <x:cfRule type="expression" dxfId="702" priority="212">
      <x:formula>AND($L$225&lt;&gt;"",$L$225&lt;&gt;"Готово",$L$225&lt;&gt;"Выходной")</x:formula>
    </x:cfRule>
  </x:conditionalFormatting>
  <x:conditionalFormatting sqref="S20:S21">
    <x:cfRule type="expression" dxfId="703" priority="213">
      <x:formula>AND($L$226&lt;&gt;"",$L$226&lt;&gt;"Готово",$L$226&lt;&gt;"Выходной")</x:formula>
    </x:cfRule>
  </x:conditionalFormatting>
  <x:conditionalFormatting sqref="T20:T21">
    <x:cfRule type="expression" dxfId="704" priority="214">
      <x:formula>AND($L$227&lt;&gt;"",$L$227&lt;&gt;"Готово",$L$227&lt;&gt;"Выходной")</x:formula>
    </x:cfRule>
  </x:conditionalFormatting>
  <x:conditionalFormatting sqref="U20:U21">
    <x:cfRule type="expression" dxfId="705" priority="215">
      <x:formula>AND($L$228&lt;&gt;"",$L$228&lt;&gt;"Готово",$L$228&lt;&gt;"Выходной")</x:formula>
    </x:cfRule>
  </x:conditionalFormatting>
  <x:conditionalFormatting sqref="V20:V21">
    <x:cfRule type="expression" dxfId="706" priority="216">
      <x:formula>AND($L$229&lt;&gt;"",$L$229&lt;&gt;"Готово",$L$229&lt;&gt;"Выходной")</x:formula>
    </x:cfRule>
  </x:conditionalFormatting>
  <x:conditionalFormatting sqref="W20:W21">
    <x:cfRule type="expression" dxfId="707" priority="217">
      <x:formula>AND($L$230&lt;&gt;"",$L$230&lt;&gt;"Готово",$L$230&lt;&gt;"Выходной")</x:formula>
    </x:cfRule>
  </x:conditionalFormatting>
  <x:conditionalFormatting sqref="X20:X21">
    <x:cfRule type="expression" dxfId="708" priority="218">
      <x:formula>AND($L$231&lt;&gt;"",$L$231&lt;&gt;"Готово",$L$231&lt;&gt;"Выходной")</x:formula>
    </x:cfRule>
  </x:conditionalFormatting>
  <x:conditionalFormatting sqref="Y20:Y21">
    <x:cfRule type="expression" dxfId="709" priority="219">
      <x:formula>AND($L$232&lt;&gt;"",$L$232&lt;&gt;"Готово",$L$232&lt;&gt;"Выходной")</x:formula>
    </x:cfRule>
  </x:conditionalFormatting>
  <x:conditionalFormatting sqref="Z20:Z21">
    <x:cfRule type="expression" dxfId="710" priority="220">
      <x:formula>AND($L$233&lt;&gt;"",$L$233&lt;&gt;"Готово",$L$233&lt;&gt;"Выходной")</x:formula>
    </x:cfRule>
  </x:conditionalFormatting>
  <x:conditionalFormatting sqref="AA20:AA21">
    <x:cfRule type="expression" dxfId="711" priority="221">
      <x:formula>AND($L$234&lt;&gt;"",$L$234&lt;&gt;"Готово",$L$234&lt;&gt;"Выходной")</x:formula>
    </x:cfRule>
  </x:conditionalFormatting>
  <x:conditionalFormatting sqref="AB20:AB21">
    <x:cfRule type="expression" dxfId="712" priority="222">
      <x:formula>AND($L$235&lt;&gt;"",$L$235&lt;&gt;"Готово",$L$235&lt;&gt;"Выходной")</x:formula>
    </x:cfRule>
  </x:conditionalFormatting>
  <x:conditionalFormatting sqref="AC20:AC21">
    <x:cfRule type="expression" dxfId="713" priority="223">
      <x:formula>AND($L$236&lt;&gt;"",$L$236&lt;&gt;"Готово",$L$236&lt;&gt;"Выходной")</x:formula>
    </x:cfRule>
  </x:conditionalFormatting>
  <x:conditionalFormatting sqref="AD20:AD21">
    <x:cfRule type="expression" dxfId="714" priority="224">
      <x:formula>AND($L$237&lt;&gt;"",$L$237&lt;&gt;"Готово",$L$237&lt;&gt;"Выходной")</x:formula>
    </x:cfRule>
  </x:conditionalFormatting>
  <x:conditionalFormatting sqref="AE20:AE21">
    <x:cfRule type="expression" dxfId="715" priority="225">
      <x:formula>AND($L$238&lt;&gt;"",$L$238&lt;&gt;"Готово",$L$238&lt;&gt;"Выходной")</x:formula>
    </x:cfRule>
  </x:conditionalFormatting>
  <x:conditionalFormatting sqref="AF20:AF21">
    <x:cfRule type="expression" dxfId="716" priority="226">
      <x:formula>AND($L$239&lt;&gt;"",$L$239&lt;&gt;"Готово",$L$239&lt;&gt;"Выходной")</x:formula>
    </x:cfRule>
  </x:conditionalFormatting>
  <x:conditionalFormatting sqref="AG20:AG21">
    <x:cfRule type="expression" dxfId="717" priority="227">
      <x:formula>AND($L$240&lt;&gt;"",$L$240&lt;&gt;"Готово",$L$240&lt;&gt;"Выходной")</x:formula>
    </x:cfRule>
  </x:conditionalFormatting>
  <x:conditionalFormatting sqref="AH20:AH21">
    <x:cfRule type="expression" dxfId="718" priority="228">
      <x:formula>AND($L$241&lt;&gt;"",$L$241&lt;&gt;"Готово",$L$241&lt;&gt;"Выходной")</x:formula>
    </x:cfRule>
  </x:conditionalFormatting>
  <x:conditionalFormatting sqref="AI20:AJ21">
    <x:cfRule type="containsText" dxfId="719" priority="229" operator="containsText" text="Проверить"/>
  </x:conditionalFormatting>
  <x:conditionalFormatting sqref="B20:B21">
    <x:cfRule type="expression" dxfId="720" priority="230">
      <x:formula>AND($B20&lt;&gt;"",COUNTIFS($B$10:$B$33,$B20)&gt;1)</x:formula>
    </x:cfRule>
  </x:conditionalFormatting>
  <x:conditionalFormatting sqref="D22:D23">
    <x:cfRule type="expression" dxfId="721" priority="231">
      <x:formula>AND($L$242&lt;&gt;"",$L$242&lt;&gt;"Готово",$L$242&lt;&gt;"Выходной")</x:formula>
    </x:cfRule>
  </x:conditionalFormatting>
  <x:conditionalFormatting sqref="E22:E23">
    <x:cfRule type="expression" dxfId="722" priority="232">
      <x:formula>AND($L$243&lt;&gt;"",$L$243&lt;&gt;"Готово",$L$243&lt;&gt;"Выходной")</x:formula>
    </x:cfRule>
  </x:conditionalFormatting>
  <x:conditionalFormatting sqref="F22:F23">
    <x:cfRule type="expression" dxfId="723" priority="233">
      <x:formula>AND($L$244&lt;&gt;"",$L$244&lt;&gt;"Готово",$L$244&lt;&gt;"Выходной")</x:formula>
    </x:cfRule>
  </x:conditionalFormatting>
  <x:conditionalFormatting sqref="G22:G23">
    <x:cfRule type="expression" dxfId="724" priority="234">
      <x:formula>AND($L$245&lt;&gt;"",$L$245&lt;&gt;"Готово",$L$245&lt;&gt;"Выходной")</x:formula>
    </x:cfRule>
  </x:conditionalFormatting>
  <x:conditionalFormatting sqref="H22:H23">
    <x:cfRule type="expression" dxfId="725" priority="235">
      <x:formula>AND($L$246&lt;&gt;"",$L$246&lt;&gt;"Готово",$L$246&lt;&gt;"Выходной")</x:formula>
    </x:cfRule>
  </x:conditionalFormatting>
  <x:conditionalFormatting sqref="I22:I23">
    <x:cfRule type="expression" dxfId="726" priority="236">
      <x:formula>AND($L$247&lt;&gt;"",$L$247&lt;&gt;"Готово",$L$247&lt;&gt;"Выходной")</x:formula>
    </x:cfRule>
  </x:conditionalFormatting>
  <x:conditionalFormatting sqref="J22:J23">
    <x:cfRule type="expression" dxfId="727" priority="237">
      <x:formula>AND($L$248&lt;&gt;"",$L$248&lt;&gt;"Готово",$L$248&lt;&gt;"Выходной")</x:formula>
    </x:cfRule>
  </x:conditionalFormatting>
  <x:conditionalFormatting sqref="K22:K23">
    <x:cfRule type="expression" dxfId="728" priority="238">
      <x:formula>AND($L$249&lt;&gt;"",$L$249&lt;&gt;"Готово",$L$249&lt;&gt;"Выходной")</x:formula>
    </x:cfRule>
  </x:conditionalFormatting>
  <x:conditionalFormatting sqref="L22:L23">
    <x:cfRule type="expression" dxfId="729" priority="239">
      <x:formula>AND($L$250&lt;&gt;"",$L$250&lt;&gt;"Готово",$L$250&lt;&gt;"Выходной")</x:formula>
    </x:cfRule>
  </x:conditionalFormatting>
  <x:conditionalFormatting sqref="M22:M23">
    <x:cfRule type="expression" dxfId="730" priority="240">
      <x:formula>AND($L$251&lt;&gt;"",$L$251&lt;&gt;"Готово",$L$251&lt;&gt;"Выходной")</x:formula>
    </x:cfRule>
  </x:conditionalFormatting>
  <x:conditionalFormatting sqref="N22:N23">
    <x:cfRule type="expression" dxfId="731" priority="241">
      <x:formula>AND($L$252&lt;&gt;"",$L$252&lt;&gt;"Готово",$L$252&lt;&gt;"Выходной")</x:formula>
    </x:cfRule>
  </x:conditionalFormatting>
  <x:conditionalFormatting sqref="O22:O23">
    <x:cfRule type="expression" dxfId="732" priority="242">
      <x:formula>AND($L$253&lt;&gt;"",$L$253&lt;&gt;"Готово",$L$253&lt;&gt;"Выходной")</x:formula>
    </x:cfRule>
  </x:conditionalFormatting>
  <x:conditionalFormatting sqref="P22:P23">
    <x:cfRule type="expression" dxfId="733" priority="243">
      <x:formula>AND($L$254&lt;&gt;"",$L$254&lt;&gt;"Готово",$L$254&lt;&gt;"Выходной")</x:formula>
    </x:cfRule>
  </x:conditionalFormatting>
  <x:conditionalFormatting sqref="Q22:Q23">
    <x:cfRule type="expression" dxfId="734" priority="244">
      <x:formula>AND($L$255&lt;&gt;"",$L$255&lt;&gt;"Готово",$L$255&lt;&gt;"Выходной")</x:formula>
    </x:cfRule>
  </x:conditionalFormatting>
  <x:conditionalFormatting sqref="R22:R23">
    <x:cfRule type="expression" dxfId="735" priority="245">
      <x:formula>AND($L$256&lt;&gt;"",$L$256&lt;&gt;"Готово",$L$256&lt;&gt;"Выходной")</x:formula>
    </x:cfRule>
  </x:conditionalFormatting>
  <x:conditionalFormatting sqref="S22:S23">
    <x:cfRule type="expression" dxfId="736" priority="246">
      <x:formula>AND($L$257&lt;&gt;"",$L$257&lt;&gt;"Готово",$L$257&lt;&gt;"Выходной")</x:formula>
    </x:cfRule>
  </x:conditionalFormatting>
  <x:conditionalFormatting sqref="T22:T23">
    <x:cfRule type="expression" dxfId="737" priority="247">
      <x:formula>AND($L$258&lt;&gt;"",$L$258&lt;&gt;"Готово",$L$258&lt;&gt;"Выходной")</x:formula>
    </x:cfRule>
  </x:conditionalFormatting>
  <x:conditionalFormatting sqref="U22:U23">
    <x:cfRule type="expression" dxfId="738" priority="248">
      <x:formula>AND($L$259&lt;&gt;"",$L$259&lt;&gt;"Готово",$L$259&lt;&gt;"Выходной")</x:formula>
    </x:cfRule>
  </x:conditionalFormatting>
  <x:conditionalFormatting sqref="V22:V23">
    <x:cfRule type="expression" dxfId="739" priority="249">
      <x:formula>AND($L$260&lt;&gt;"",$L$260&lt;&gt;"Готово",$L$260&lt;&gt;"Выходной")</x:formula>
    </x:cfRule>
  </x:conditionalFormatting>
  <x:conditionalFormatting sqref="W22:W23">
    <x:cfRule type="expression" dxfId="740" priority="250">
      <x:formula>AND($L$261&lt;&gt;"",$L$261&lt;&gt;"Готово",$L$261&lt;&gt;"Выходной")</x:formula>
    </x:cfRule>
  </x:conditionalFormatting>
  <x:conditionalFormatting sqref="X22:X23">
    <x:cfRule type="expression" dxfId="741" priority="251">
      <x:formula>AND($L$262&lt;&gt;"",$L$262&lt;&gt;"Готово",$L$262&lt;&gt;"Выходной")</x:formula>
    </x:cfRule>
  </x:conditionalFormatting>
  <x:conditionalFormatting sqref="Y22:Y23">
    <x:cfRule type="expression" dxfId="742" priority="252">
      <x:formula>AND($L$263&lt;&gt;"",$L$263&lt;&gt;"Готово",$L$263&lt;&gt;"Выходной")</x:formula>
    </x:cfRule>
  </x:conditionalFormatting>
  <x:conditionalFormatting sqref="Z22:Z23">
    <x:cfRule type="expression" dxfId="743" priority="253">
      <x:formula>AND($L$264&lt;&gt;"",$L$264&lt;&gt;"Готово",$L$264&lt;&gt;"Выходной")</x:formula>
    </x:cfRule>
  </x:conditionalFormatting>
  <x:conditionalFormatting sqref="AA22:AA23">
    <x:cfRule type="expression" dxfId="744" priority="254">
      <x:formula>AND($L$265&lt;&gt;"",$L$265&lt;&gt;"Готово",$L$265&lt;&gt;"Выходной")</x:formula>
    </x:cfRule>
  </x:conditionalFormatting>
  <x:conditionalFormatting sqref="AB22:AB23">
    <x:cfRule type="expression" dxfId="745" priority="255">
      <x:formula>AND($L$266&lt;&gt;"",$L$266&lt;&gt;"Готово",$L$266&lt;&gt;"Выходной")</x:formula>
    </x:cfRule>
  </x:conditionalFormatting>
  <x:conditionalFormatting sqref="AC22:AC23">
    <x:cfRule type="expression" dxfId="746" priority="256">
      <x:formula>AND($L$267&lt;&gt;"",$L$267&lt;&gt;"Готово",$L$267&lt;&gt;"Выходной")</x:formula>
    </x:cfRule>
  </x:conditionalFormatting>
  <x:conditionalFormatting sqref="AD22:AD23">
    <x:cfRule type="expression" dxfId="747" priority="257">
      <x:formula>AND($L$268&lt;&gt;"",$L$268&lt;&gt;"Готово",$L$268&lt;&gt;"Выходной")</x:formula>
    </x:cfRule>
  </x:conditionalFormatting>
  <x:conditionalFormatting sqref="AE22:AE23">
    <x:cfRule type="expression" dxfId="748" priority="258">
      <x:formula>AND($L$269&lt;&gt;"",$L$269&lt;&gt;"Готово",$L$269&lt;&gt;"Выходной")</x:formula>
    </x:cfRule>
  </x:conditionalFormatting>
  <x:conditionalFormatting sqref="AF22:AF23">
    <x:cfRule type="expression" dxfId="749" priority="259">
      <x:formula>AND($L$270&lt;&gt;"",$L$270&lt;&gt;"Готово",$L$270&lt;&gt;"Выходной")</x:formula>
    </x:cfRule>
  </x:conditionalFormatting>
  <x:conditionalFormatting sqref="AG22:AG23">
    <x:cfRule type="expression" dxfId="750" priority="260">
      <x:formula>AND($L$271&lt;&gt;"",$L$271&lt;&gt;"Готово",$L$271&lt;&gt;"Выходной")</x:formula>
    </x:cfRule>
  </x:conditionalFormatting>
  <x:conditionalFormatting sqref="AH22:AH23">
    <x:cfRule type="expression" dxfId="751" priority="261">
      <x:formula>AND($L$272&lt;&gt;"",$L$272&lt;&gt;"Готово",$L$272&lt;&gt;"Выходной")</x:formula>
    </x:cfRule>
  </x:conditionalFormatting>
  <x:conditionalFormatting sqref="AI22:AJ23">
    <x:cfRule type="containsText" dxfId="752" priority="262" operator="containsText" text="Проверить"/>
  </x:conditionalFormatting>
  <x:conditionalFormatting sqref="B22:B23">
    <x:cfRule type="expression" dxfId="753" priority="263">
      <x:formula>AND($B22&lt;&gt;"",COUNTIFS($B$10:$B$33,$B22)&gt;1)</x:formula>
    </x:cfRule>
  </x:conditionalFormatting>
  <x:conditionalFormatting sqref="D24:D25">
    <x:cfRule type="expression" dxfId="754" priority="264">
      <x:formula>AND($L$273&lt;&gt;"",$L$273&lt;&gt;"Готово",$L$273&lt;&gt;"Выходной")</x:formula>
    </x:cfRule>
  </x:conditionalFormatting>
  <x:conditionalFormatting sqref="E24:E25">
    <x:cfRule type="expression" dxfId="755" priority="265">
      <x:formula>AND($L$274&lt;&gt;"",$L$274&lt;&gt;"Готово",$L$274&lt;&gt;"Выходной")</x:formula>
    </x:cfRule>
  </x:conditionalFormatting>
  <x:conditionalFormatting sqref="F24:F25">
    <x:cfRule type="expression" dxfId="756" priority="266">
      <x:formula>AND($L$275&lt;&gt;"",$L$275&lt;&gt;"Готово",$L$275&lt;&gt;"Выходной")</x:formula>
    </x:cfRule>
  </x:conditionalFormatting>
  <x:conditionalFormatting sqref="G24:G25">
    <x:cfRule type="expression" dxfId="757" priority="267">
      <x:formula>AND($L$276&lt;&gt;"",$L$276&lt;&gt;"Готово",$L$276&lt;&gt;"Выходной")</x:formula>
    </x:cfRule>
  </x:conditionalFormatting>
  <x:conditionalFormatting sqref="H24:H25">
    <x:cfRule type="expression" dxfId="758" priority="268">
      <x:formula>AND($L$277&lt;&gt;"",$L$277&lt;&gt;"Готово",$L$277&lt;&gt;"Выходной")</x:formula>
    </x:cfRule>
  </x:conditionalFormatting>
  <x:conditionalFormatting sqref="I24:I25">
    <x:cfRule type="expression" dxfId="759" priority="269">
      <x:formula>AND($L$278&lt;&gt;"",$L$278&lt;&gt;"Готово",$L$278&lt;&gt;"Выходной")</x:formula>
    </x:cfRule>
  </x:conditionalFormatting>
  <x:conditionalFormatting sqref="J24:J25">
    <x:cfRule type="expression" dxfId="760" priority="270">
      <x:formula>AND($L$279&lt;&gt;"",$L$279&lt;&gt;"Готово",$L$279&lt;&gt;"Выходной")</x:formula>
    </x:cfRule>
  </x:conditionalFormatting>
  <x:conditionalFormatting sqref="K24:K25">
    <x:cfRule type="expression" dxfId="761" priority="271">
      <x:formula>AND($L$280&lt;&gt;"",$L$280&lt;&gt;"Готово",$L$280&lt;&gt;"Выходной")</x:formula>
    </x:cfRule>
  </x:conditionalFormatting>
  <x:conditionalFormatting sqref="L24:L25">
    <x:cfRule type="expression" dxfId="762" priority="272">
      <x:formula>AND($L$281&lt;&gt;"",$L$281&lt;&gt;"Готово",$L$281&lt;&gt;"Выходной")</x:formula>
    </x:cfRule>
  </x:conditionalFormatting>
  <x:conditionalFormatting sqref="M24:M25">
    <x:cfRule type="expression" dxfId="763" priority="273">
      <x:formula>AND($L$282&lt;&gt;"",$L$282&lt;&gt;"Готово",$L$282&lt;&gt;"Выходной")</x:formula>
    </x:cfRule>
  </x:conditionalFormatting>
  <x:conditionalFormatting sqref="N24:N25">
    <x:cfRule type="expression" dxfId="764" priority="274">
      <x:formula>AND($L$283&lt;&gt;"",$L$283&lt;&gt;"Готово",$L$283&lt;&gt;"Выходной")</x:formula>
    </x:cfRule>
  </x:conditionalFormatting>
  <x:conditionalFormatting sqref="O24:O25">
    <x:cfRule type="expression" dxfId="765" priority="275">
      <x:formula>AND($L$284&lt;&gt;"",$L$284&lt;&gt;"Готово",$L$284&lt;&gt;"Выходной")</x:formula>
    </x:cfRule>
  </x:conditionalFormatting>
  <x:conditionalFormatting sqref="P24:P25">
    <x:cfRule type="expression" dxfId="766" priority="276">
      <x:formula>AND($L$285&lt;&gt;"",$L$285&lt;&gt;"Готово",$L$285&lt;&gt;"Выходной")</x:formula>
    </x:cfRule>
  </x:conditionalFormatting>
  <x:conditionalFormatting sqref="Q24:Q25">
    <x:cfRule type="expression" dxfId="767" priority="277">
      <x:formula>AND($L$286&lt;&gt;"",$L$286&lt;&gt;"Готово",$L$286&lt;&gt;"Выходной")</x:formula>
    </x:cfRule>
  </x:conditionalFormatting>
  <x:conditionalFormatting sqref="R24:R25">
    <x:cfRule type="expression" dxfId="768" priority="278">
      <x:formula>AND($L$287&lt;&gt;"",$L$287&lt;&gt;"Готово",$L$287&lt;&gt;"Выходной")</x:formula>
    </x:cfRule>
  </x:conditionalFormatting>
  <x:conditionalFormatting sqref="S24:S25">
    <x:cfRule type="expression" dxfId="769" priority="279">
      <x:formula>AND($L$288&lt;&gt;"",$L$288&lt;&gt;"Готово",$L$288&lt;&gt;"Выходной")</x:formula>
    </x:cfRule>
  </x:conditionalFormatting>
  <x:conditionalFormatting sqref="T24:T25">
    <x:cfRule type="expression" dxfId="770" priority="280">
      <x:formula>AND($L$289&lt;&gt;"",$L$289&lt;&gt;"Готово",$L$289&lt;&gt;"Выходной")</x:formula>
    </x:cfRule>
  </x:conditionalFormatting>
  <x:conditionalFormatting sqref="U24:U25">
    <x:cfRule type="expression" dxfId="771" priority="281">
      <x:formula>AND($L$290&lt;&gt;"",$L$290&lt;&gt;"Готово",$L$290&lt;&gt;"Выходной")</x:formula>
    </x:cfRule>
  </x:conditionalFormatting>
  <x:conditionalFormatting sqref="V24:V25">
    <x:cfRule type="expression" dxfId="772" priority="282">
      <x:formula>AND($L$291&lt;&gt;"",$L$291&lt;&gt;"Готово",$L$291&lt;&gt;"Выходной")</x:formula>
    </x:cfRule>
  </x:conditionalFormatting>
  <x:conditionalFormatting sqref="W24:W25">
    <x:cfRule type="expression" dxfId="773" priority="283">
      <x:formula>AND($L$292&lt;&gt;"",$L$292&lt;&gt;"Готово",$L$292&lt;&gt;"Выходной")</x:formula>
    </x:cfRule>
  </x:conditionalFormatting>
  <x:conditionalFormatting sqref="X24:X25">
    <x:cfRule type="expression" dxfId="774" priority="284">
      <x:formula>AND($L$293&lt;&gt;"",$L$293&lt;&gt;"Готово",$L$293&lt;&gt;"Выходной")</x:formula>
    </x:cfRule>
  </x:conditionalFormatting>
  <x:conditionalFormatting sqref="Y24:Y25">
    <x:cfRule type="expression" dxfId="775" priority="285">
      <x:formula>AND($L$294&lt;&gt;"",$L$294&lt;&gt;"Готово",$L$294&lt;&gt;"Выходной")</x:formula>
    </x:cfRule>
  </x:conditionalFormatting>
  <x:conditionalFormatting sqref="Z24:Z25">
    <x:cfRule type="expression" dxfId="776" priority="286">
      <x:formula>AND($L$295&lt;&gt;"",$L$295&lt;&gt;"Готово",$L$295&lt;&gt;"Выходной")</x:formula>
    </x:cfRule>
  </x:conditionalFormatting>
  <x:conditionalFormatting sqref="AA24:AA25">
    <x:cfRule type="expression" dxfId="777" priority="287">
      <x:formula>AND($L$296&lt;&gt;"",$L$296&lt;&gt;"Готово",$L$296&lt;&gt;"Выходной")</x:formula>
    </x:cfRule>
  </x:conditionalFormatting>
  <x:conditionalFormatting sqref="AB24:AB25">
    <x:cfRule type="expression" dxfId="778" priority="288">
      <x:formula>AND($L$297&lt;&gt;"",$L$297&lt;&gt;"Готово",$L$297&lt;&gt;"Выходной")</x:formula>
    </x:cfRule>
  </x:conditionalFormatting>
  <x:conditionalFormatting sqref="AC24:AC25">
    <x:cfRule type="expression" dxfId="779" priority="289">
      <x:formula>AND($L$298&lt;&gt;"",$L$298&lt;&gt;"Готово",$L$298&lt;&gt;"Выходной")</x:formula>
    </x:cfRule>
  </x:conditionalFormatting>
  <x:conditionalFormatting sqref="AD24:AD25">
    <x:cfRule type="expression" dxfId="780" priority="290">
      <x:formula>AND($L$299&lt;&gt;"",$L$299&lt;&gt;"Готово",$L$299&lt;&gt;"Выходной")</x:formula>
    </x:cfRule>
  </x:conditionalFormatting>
  <x:conditionalFormatting sqref="AE24:AE25">
    <x:cfRule type="expression" dxfId="781" priority="291">
      <x:formula>AND($L$300&lt;&gt;"",$L$300&lt;&gt;"Готово",$L$300&lt;&gt;"Выходной")</x:formula>
    </x:cfRule>
  </x:conditionalFormatting>
  <x:conditionalFormatting sqref="AF24:AF25">
    <x:cfRule type="expression" dxfId="782" priority="292">
      <x:formula>AND($L$301&lt;&gt;"",$L$301&lt;&gt;"Готово",$L$301&lt;&gt;"Выходной")</x:formula>
    </x:cfRule>
  </x:conditionalFormatting>
  <x:conditionalFormatting sqref="AG24:AG25">
    <x:cfRule type="expression" dxfId="783" priority="293">
      <x:formula>AND($L$302&lt;&gt;"",$L$302&lt;&gt;"Готово",$L$302&lt;&gt;"Выходной")</x:formula>
    </x:cfRule>
  </x:conditionalFormatting>
  <x:conditionalFormatting sqref="AH24:AH25">
    <x:cfRule type="expression" dxfId="784" priority="294">
      <x:formula>AND($L$303&lt;&gt;"",$L$303&lt;&gt;"Готово",$L$303&lt;&gt;"Выходной")</x:formula>
    </x:cfRule>
  </x:conditionalFormatting>
  <x:conditionalFormatting sqref="AI24:AJ25">
    <x:cfRule type="containsText" dxfId="785" priority="295" operator="containsText" text="Проверить"/>
  </x:conditionalFormatting>
  <x:conditionalFormatting sqref="B24:B25">
    <x:cfRule type="expression" dxfId="786" priority="296">
      <x:formula>AND($B24&lt;&gt;"",COUNTIFS($B$10:$B$33,$B24)&gt;1)</x:formula>
    </x:cfRule>
  </x:conditionalFormatting>
  <x:conditionalFormatting sqref="D26:D27">
    <x:cfRule type="expression" dxfId="787" priority="297">
      <x:formula>AND($L$304&lt;&gt;"",$L$304&lt;&gt;"Готово",$L$304&lt;&gt;"Выходной")</x:formula>
    </x:cfRule>
  </x:conditionalFormatting>
  <x:conditionalFormatting sqref="E26:E27">
    <x:cfRule type="expression" dxfId="788" priority="298">
      <x:formula>AND($L$305&lt;&gt;"",$L$305&lt;&gt;"Готово",$L$305&lt;&gt;"Выходной")</x:formula>
    </x:cfRule>
  </x:conditionalFormatting>
  <x:conditionalFormatting sqref="F26:F27">
    <x:cfRule type="expression" dxfId="789" priority="299">
      <x:formula>AND($L$306&lt;&gt;"",$L$306&lt;&gt;"Готово",$L$306&lt;&gt;"Выходной")</x:formula>
    </x:cfRule>
  </x:conditionalFormatting>
  <x:conditionalFormatting sqref="G26:G27">
    <x:cfRule type="expression" dxfId="790" priority="300">
      <x:formula>AND($L$307&lt;&gt;"",$L$307&lt;&gt;"Готово",$L$307&lt;&gt;"Выходной")</x:formula>
    </x:cfRule>
  </x:conditionalFormatting>
  <x:conditionalFormatting sqref="H26:H27">
    <x:cfRule type="expression" dxfId="791" priority="301">
      <x:formula>AND($L$308&lt;&gt;"",$L$308&lt;&gt;"Готово",$L$308&lt;&gt;"Выходной")</x:formula>
    </x:cfRule>
  </x:conditionalFormatting>
  <x:conditionalFormatting sqref="I26:I27">
    <x:cfRule type="expression" dxfId="792" priority="302">
      <x:formula>AND($L$309&lt;&gt;"",$L$309&lt;&gt;"Готово",$L$309&lt;&gt;"Выходной")</x:formula>
    </x:cfRule>
  </x:conditionalFormatting>
  <x:conditionalFormatting sqref="J26:J27">
    <x:cfRule type="expression" dxfId="793" priority="303">
      <x:formula>AND($L$310&lt;&gt;"",$L$310&lt;&gt;"Готово",$L$310&lt;&gt;"Выходной")</x:formula>
    </x:cfRule>
  </x:conditionalFormatting>
  <x:conditionalFormatting sqref="K26:K27">
    <x:cfRule type="expression" dxfId="794" priority="304">
      <x:formula>AND($L$311&lt;&gt;"",$L$311&lt;&gt;"Готово",$L$311&lt;&gt;"Выходной")</x:formula>
    </x:cfRule>
  </x:conditionalFormatting>
  <x:conditionalFormatting sqref="L26:L27">
    <x:cfRule type="expression" dxfId="795" priority="305">
      <x:formula>AND($L$312&lt;&gt;"",$L$312&lt;&gt;"Готово",$L$312&lt;&gt;"Выходной")</x:formula>
    </x:cfRule>
  </x:conditionalFormatting>
  <x:conditionalFormatting sqref="M26:M27">
    <x:cfRule type="expression" dxfId="796" priority="306">
      <x:formula>AND($L$313&lt;&gt;"",$L$313&lt;&gt;"Готово",$L$313&lt;&gt;"Выходной")</x:formula>
    </x:cfRule>
  </x:conditionalFormatting>
  <x:conditionalFormatting sqref="N26:N27">
    <x:cfRule type="expression" dxfId="797" priority="307">
      <x:formula>AND($L$314&lt;&gt;"",$L$314&lt;&gt;"Готово",$L$314&lt;&gt;"Выходной")</x:formula>
    </x:cfRule>
  </x:conditionalFormatting>
  <x:conditionalFormatting sqref="O26:O27">
    <x:cfRule type="expression" dxfId="798" priority="308">
      <x:formula>AND($L$315&lt;&gt;"",$L$315&lt;&gt;"Готово",$L$315&lt;&gt;"Выходной")</x:formula>
    </x:cfRule>
  </x:conditionalFormatting>
  <x:conditionalFormatting sqref="P26:P27">
    <x:cfRule type="expression" dxfId="799" priority="309">
      <x:formula>AND($L$316&lt;&gt;"",$L$316&lt;&gt;"Готово",$L$316&lt;&gt;"Выходной")</x:formula>
    </x:cfRule>
  </x:conditionalFormatting>
  <x:conditionalFormatting sqref="Q26:Q27">
    <x:cfRule type="expression" dxfId="800" priority="310">
      <x:formula>AND($L$317&lt;&gt;"",$L$317&lt;&gt;"Готово",$L$317&lt;&gt;"Выходной")</x:formula>
    </x:cfRule>
  </x:conditionalFormatting>
  <x:conditionalFormatting sqref="R26:R27">
    <x:cfRule type="expression" dxfId="801" priority="311">
      <x:formula>AND($L$318&lt;&gt;"",$L$318&lt;&gt;"Готово",$L$318&lt;&gt;"Выходной")</x:formula>
    </x:cfRule>
  </x:conditionalFormatting>
  <x:conditionalFormatting sqref="S26:S27">
    <x:cfRule type="expression" dxfId="802" priority="312">
      <x:formula>AND($L$319&lt;&gt;"",$L$319&lt;&gt;"Готово",$L$319&lt;&gt;"Выходной")</x:formula>
    </x:cfRule>
  </x:conditionalFormatting>
  <x:conditionalFormatting sqref="T26:T27">
    <x:cfRule type="expression" dxfId="803" priority="313">
      <x:formula>AND($L$320&lt;&gt;"",$L$320&lt;&gt;"Готово",$L$320&lt;&gt;"Выходной")</x:formula>
    </x:cfRule>
  </x:conditionalFormatting>
  <x:conditionalFormatting sqref="U26:U27">
    <x:cfRule type="expression" dxfId="804" priority="314">
      <x:formula>AND($L$321&lt;&gt;"",$L$321&lt;&gt;"Готово",$L$321&lt;&gt;"Выходной")</x:formula>
    </x:cfRule>
  </x:conditionalFormatting>
  <x:conditionalFormatting sqref="V26:V27">
    <x:cfRule type="expression" dxfId="805" priority="315">
      <x:formula>AND($L$322&lt;&gt;"",$L$322&lt;&gt;"Готово",$L$322&lt;&gt;"Выходной")</x:formula>
    </x:cfRule>
  </x:conditionalFormatting>
  <x:conditionalFormatting sqref="W26:W27">
    <x:cfRule type="expression" dxfId="806" priority="316">
      <x:formula>AND($L$323&lt;&gt;"",$L$323&lt;&gt;"Готово",$L$323&lt;&gt;"Выходной")</x:formula>
    </x:cfRule>
  </x:conditionalFormatting>
  <x:conditionalFormatting sqref="X26:X27">
    <x:cfRule type="expression" dxfId="807" priority="317">
      <x:formula>AND($L$324&lt;&gt;"",$L$324&lt;&gt;"Готово",$L$324&lt;&gt;"Выходной")</x:formula>
    </x:cfRule>
  </x:conditionalFormatting>
  <x:conditionalFormatting sqref="Y26:Y27">
    <x:cfRule type="expression" dxfId="808" priority="318">
      <x:formula>AND($L$325&lt;&gt;"",$L$325&lt;&gt;"Готово",$L$325&lt;&gt;"Выходной")</x:formula>
    </x:cfRule>
  </x:conditionalFormatting>
  <x:conditionalFormatting sqref="Z26:Z27">
    <x:cfRule type="expression" dxfId="809" priority="319">
      <x:formula>AND($L$326&lt;&gt;"",$L$326&lt;&gt;"Готово",$L$326&lt;&gt;"Выходной")</x:formula>
    </x:cfRule>
  </x:conditionalFormatting>
  <x:conditionalFormatting sqref="AA26:AA27">
    <x:cfRule type="expression" dxfId="810" priority="320">
      <x:formula>AND($L$327&lt;&gt;"",$L$327&lt;&gt;"Готово",$L$327&lt;&gt;"Выходной")</x:formula>
    </x:cfRule>
  </x:conditionalFormatting>
  <x:conditionalFormatting sqref="AB26:AB27">
    <x:cfRule type="expression" dxfId="811" priority="321">
      <x:formula>AND($L$328&lt;&gt;"",$L$328&lt;&gt;"Готово",$L$328&lt;&gt;"Выходной")</x:formula>
    </x:cfRule>
  </x:conditionalFormatting>
  <x:conditionalFormatting sqref="AC26:AC27">
    <x:cfRule type="expression" dxfId="812" priority="322">
      <x:formula>AND($L$329&lt;&gt;"",$L$329&lt;&gt;"Готово",$L$329&lt;&gt;"Выходной")</x:formula>
    </x:cfRule>
  </x:conditionalFormatting>
  <x:conditionalFormatting sqref="AD26:AD27">
    <x:cfRule type="expression" dxfId="813" priority="323">
      <x:formula>AND($L$330&lt;&gt;"",$L$330&lt;&gt;"Готово",$L$330&lt;&gt;"Выходной")</x:formula>
    </x:cfRule>
  </x:conditionalFormatting>
  <x:conditionalFormatting sqref="AE26:AE27">
    <x:cfRule type="expression" dxfId="814" priority="324">
      <x:formula>AND($L$331&lt;&gt;"",$L$331&lt;&gt;"Готово",$L$331&lt;&gt;"Выходной")</x:formula>
    </x:cfRule>
  </x:conditionalFormatting>
  <x:conditionalFormatting sqref="AF26:AF27">
    <x:cfRule type="expression" dxfId="815" priority="325">
      <x:formula>AND($L$332&lt;&gt;"",$L$332&lt;&gt;"Готово",$L$332&lt;&gt;"Выходной")</x:formula>
    </x:cfRule>
  </x:conditionalFormatting>
  <x:conditionalFormatting sqref="AG26:AG27">
    <x:cfRule type="expression" dxfId="816" priority="326">
      <x:formula>AND($L$333&lt;&gt;"",$L$333&lt;&gt;"Готово",$L$333&lt;&gt;"Выходной")</x:formula>
    </x:cfRule>
  </x:conditionalFormatting>
  <x:conditionalFormatting sqref="AH26:AH27">
    <x:cfRule type="expression" dxfId="817" priority="327">
      <x:formula>AND($L$334&lt;&gt;"",$L$334&lt;&gt;"Готово",$L$334&lt;&gt;"Выходной")</x:formula>
    </x:cfRule>
  </x:conditionalFormatting>
  <x:conditionalFormatting sqref="AI26:AJ27">
    <x:cfRule type="containsText" dxfId="818" priority="328" operator="containsText" text="Проверить"/>
  </x:conditionalFormatting>
  <x:conditionalFormatting sqref="B26:B27">
    <x:cfRule type="expression" dxfId="819" priority="329">
      <x:formula>AND($B26&lt;&gt;"",COUNTIFS($B$10:$B$33,$B26)&gt;1)</x:formula>
    </x:cfRule>
  </x:conditionalFormatting>
  <x:conditionalFormatting sqref="D28:D29">
    <x:cfRule type="expression" dxfId="820" priority="330">
      <x:formula>AND($L$335&lt;&gt;"",$L$335&lt;&gt;"Готово",$L$335&lt;&gt;"Выходной")</x:formula>
    </x:cfRule>
  </x:conditionalFormatting>
  <x:conditionalFormatting sqref="E28:E29">
    <x:cfRule type="expression" dxfId="821" priority="331">
      <x:formula>AND($L$336&lt;&gt;"",$L$336&lt;&gt;"Готово",$L$336&lt;&gt;"Выходной")</x:formula>
    </x:cfRule>
  </x:conditionalFormatting>
  <x:conditionalFormatting sqref="F28:F29">
    <x:cfRule type="expression" dxfId="822" priority="332">
      <x:formula>AND($L$337&lt;&gt;"",$L$337&lt;&gt;"Готово",$L$337&lt;&gt;"Выходной")</x:formula>
    </x:cfRule>
  </x:conditionalFormatting>
  <x:conditionalFormatting sqref="G28:G29">
    <x:cfRule type="expression" dxfId="823" priority="333">
      <x:formula>AND($L$338&lt;&gt;"",$L$338&lt;&gt;"Готово",$L$338&lt;&gt;"Выходной")</x:formula>
    </x:cfRule>
  </x:conditionalFormatting>
  <x:conditionalFormatting sqref="H28:H29">
    <x:cfRule type="expression" dxfId="824" priority="334">
      <x:formula>AND($L$339&lt;&gt;"",$L$339&lt;&gt;"Готово",$L$339&lt;&gt;"Выходной")</x:formula>
    </x:cfRule>
  </x:conditionalFormatting>
  <x:conditionalFormatting sqref="I28:I29">
    <x:cfRule type="expression" dxfId="825" priority="335">
      <x:formula>AND($L$340&lt;&gt;"",$L$340&lt;&gt;"Готово",$L$340&lt;&gt;"Выходной")</x:formula>
    </x:cfRule>
  </x:conditionalFormatting>
  <x:conditionalFormatting sqref="J28:J29">
    <x:cfRule type="expression" dxfId="826" priority="336">
      <x:formula>AND($L$341&lt;&gt;"",$L$341&lt;&gt;"Готово",$L$341&lt;&gt;"Выходной")</x:formula>
    </x:cfRule>
  </x:conditionalFormatting>
  <x:conditionalFormatting sqref="K28:K29">
    <x:cfRule type="expression" dxfId="827" priority="337">
      <x:formula>AND($L$342&lt;&gt;"",$L$342&lt;&gt;"Готово",$L$342&lt;&gt;"Выходной")</x:formula>
    </x:cfRule>
  </x:conditionalFormatting>
  <x:conditionalFormatting sqref="L28:L29">
    <x:cfRule type="expression" dxfId="828" priority="338">
      <x:formula>AND($L$343&lt;&gt;"",$L$343&lt;&gt;"Готово",$L$343&lt;&gt;"Выходной")</x:formula>
    </x:cfRule>
  </x:conditionalFormatting>
  <x:conditionalFormatting sqref="M28:M29">
    <x:cfRule type="expression" dxfId="829" priority="339">
      <x:formula>AND($L$344&lt;&gt;"",$L$344&lt;&gt;"Готово",$L$344&lt;&gt;"Выходной")</x:formula>
    </x:cfRule>
  </x:conditionalFormatting>
  <x:conditionalFormatting sqref="N28:N29">
    <x:cfRule type="expression" dxfId="830" priority="340">
      <x:formula>AND($L$345&lt;&gt;"",$L$345&lt;&gt;"Готово",$L$345&lt;&gt;"Выходной")</x:formula>
    </x:cfRule>
  </x:conditionalFormatting>
  <x:conditionalFormatting sqref="O28:O29">
    <x:cfRule type="expression" dxfId="831" priority="341">
      <x:formula>AND($L$346&lt;&gt;"",$L$346&lt;&gt;"Готово",$L$346&lt;&gt;"Выходной")</x:formula>
    </x:cfRule>
  </x:conditionalFormatting>
  <x:conditionalFormatting sqref="P28:P29">
    <x:cfRule type="expression" dxfId="832" priority="342">
      <x:formula>AND($L$347&lt;&gt;"",$L$347&lt;&gt;"Готово",$L$347&lt;&gt;"Выходной")</x:formula>
    </x:cfRule>
  </x:conditionalFormatting>
  <x:conditionalFormatting sqref="Q28:Q29">
    <x:cfRule type="expression" dxfId="833" priority="343">
      <x:formula>AND($L$348&lt;&gt;"",$L$348&lt;&gt;"Готово",$L$348&lt;&gt;"Выходной")</x:formula>
    </x:cfRule>
  </x:conditionalFormatting>
  <x:conditionalFormatting sqref="R28:R29">
    <x:cfRule type="expression" dxfId="834" priority="344">
      <x:formula>AND($L$349&lt;&gt;"",$L$349&lt;&gt;"Готово",$L$349&lt;&gt;"Выходной")</x:formula>
    </x:cfRule>
  </x:conditionalFormatting>
  <x:conditionalFormatting sqref="S28:S29">
    <x:cfRule type="expression" dxfId="835" priority="345">
      <x:formula>AND($L$350&lt;&gt;"",$L$350&lt;&gt;"Готово",$L$350&lt;&gt;"Выходной")</x:formula>
    </x:cfRule>
  </x:conditionalFormatting>
  <x:conditionalFormatting sqref="T28:T29">
    <x:cfRule type="expression" dxfId="836" priority="346">
      <x:formula>AND($L$351&lt;&gt;"",$L$351&lt;&gt;"Готово",$L$351&lt;&gt;"Выходной")</x:formula>
    </x:cfRule>
  </x:conditionalFormatting>
  <x:conditionalFormatting sqref="U28:U29">
    <x:cfRule type="expression" dxfId="837" priority="347">
      <x:formula>AND($L$352&lt;&gt;"",$L$352&lt;&gt;"Готово",$L$352&lt;&gt;"Выходной")</x:formula>
    </x:cfRule>
  </x:conditionalFormatting>
  <x:conditionalFormatting sqref="V28:V29">
    <x:cfRule type="expression" dxfId="838" priority="348">
      <x:formula>AND($L$353&lt;&gt;"",$L$353&lt;&gt;"Готово",$L$353&lt;&gt;"Выходной")</x:formula>
    </x:cfRule>
  </x:conditionalFormatting>
  <x:conditionalFormatting sqref="W28:W29">
    <x:cfRule type="expression" dxfId="839" priority="349">
      <x:formula>AND($L$354&lt;&gt;"",$L$354&lt;&gt;"Готово",$L$354&lt;&gt;"Выходной")</x:formula>
    </x:cfRule>
  </x:conditionalFormatting>
  <x:conditionalFormatting sqref="X28:X29">
    <x:cfRule type="expression" dxfId="840" priority="350">
      <x:formula>AND($L$355&lt;&gt;"",$L$355&lt;&gt;"Готово",$L$355&lt;&gt;"Выходной")</x:formula>
    </x:cfRule>
  </x:conditionalFormatting>
  <x:conditionalFormatting sqref="Y28:Y29">
    <x:cfRule type="expression" dxfId="841" priority="351">
      <x:formula>AND($L$356&lt;&gt;"",$L$356&lt;&gt;"Готово",$L$356&lt;&gt;"Выходной")</x:formula>
    </x:cfRule>
  </x:conditionalFormatting>
  <x:conditionalFormatting sqref="Z28:Z29">
    <x:cfRule type="expression" dxfId="842" priority="352">
      <x:formula>AND($L$357&lt;&gt;"",$L$357&lt;&gt;"Готово",$L$357&lt;&gt;"Выходной")</x:formula>
    </x:cfRule>
  </x:conditionalFormatting>
  <x:conditionalFormatting sqref="AA28:AA29">
    <x:cfRule type="expression" dxfId="843" priority="353">
      <x:formula>AND($L$358&lt;&gt;"",$L$358&lt;&gt;"Готово",$L$358&lt;&gt;"Выходной")</x:formula>
    </x:cfRule>
  </x:conditionalFormatting>
  <x:conditionalFormatting sqref="AB28:AB29">
    <x:cfRule type="expression" dxfId="844" priority="354">
      <x:formula>AND($L$359&lt;&gt;"",$L$359&lt;&gt;"Готово",$L$359&lt;&gt;"Выходной")</x:formula>
    </x:cfRule>
  </x:conditionalFormatting>
  <x:conditionalFormatting sqref="AC28:AC29">
    <x:cfRule type="expression" dxfId="845" priority="355">
      <x:formula>AND($L$360&lt;&gt;"",$L$360&lt;&gt;"Готово",$L$360&lt;&gt;"Выходной")</x:formula>
    </x:cfRule>
  </x:conditionalFormatting>
  <x:conditionalFormatting sqref="AD28:AD29">
    <x:cfRule type="expression" dxfId="846" priority="356">
      <x:formula>AND($L$361&lt;&gt;"",$L$361&lt;&gt;"Готово",$L$361&lt;&gt;"Выходной")</x:formula>
    </x:cfRule>
  </x:conditionalFormatting>
  <x:conditionalFormatting sqref="AE28:AE29">
    <x:cfRule type="expression" dxfId="847" priority="357">
      <x:formula>AND($L$362&lt;&gt;"",$L$362&lt;&gt;"Готово",$L$362&lt;&gt;"Выходной")</x:formula>
    </x:cfRule>
  </x:conditionalFormatting>
  <x:conditionalFormatting sqref="AF28:AF29">
    <x:cfRule type="expression" dxfId="848" priority="358">
      <x:formula>AND($L$363&lt;&gt;"",$L$363&lt;&gt;"Готово",$L$363&lt;&gt;"Выходной")</x:formula>
    </x:cfRule>
  </x:conditionalFormatting>
  <x:conditionalFormatting sqref="AG28:AG29">
    <x:cfRule type="expression" dxfId="849" priority="359">
      <x:formula>AND($L$364&lt;&gt;"",$L$364&lt;&gt;"Готово",$L$364&lt;&gt;"Выходной")</x:formula>
    </x:cfRule>
  </x:conditionalFormatting>
  <x:conditionalFormatting sqref="AH28:AH29">
    <x:cfRule type="expression" dxfId="850" priority="360">
      <x:formula>AND($L$365&lt;&gt;"",$L$365&lt;&gt;"Готово",$L$365&lt;&gt;"Выходной")</x:formula>
    </x:cfRule>
  </x:conditionalFormatting>
  <x:conditionalFormatting sqref="AI28:AJ29">
    <x:cfRule type="containsText" dxfId="851" priority="361" operator="containsText" text="Проверить"/>
  </x:conditionalFormatting>
  <x:conditionalFormatting sqref="B28:B29">
    <x:cfRule type="expression" dxfId="852" priority="362">
      <x:formula>AND($B28&lt;&gt;"",COUNTIFS($B$10:$B$33,$B28)&gt;1)</x:formula>
    </x:cfRule>
  </x:conditionalFormatting>
  <x:conditionalFormatting sqref="D30:D31">
    <x:cfRule type="expression" dxfId="853" priority="363">
      <x:formula>AND($L$366&lt;&gt;"",$L$366&lt;&gt;"Готово",$L$366&lt;&gt;"Выходной")</x:formula>
    </x:cfRule>
  </x:conditionalFormatting>
  <x:conditionalFormatting sqref="E30:E31">
    <x:cfRule type="expression" dxfId="854" priority="364">
      <x:formula>AND($L$367&lt;&gt;"",$L$367&lt;&gt;"Готово",$L$367&lt;&gt;"Выходной")</x:formula>
    </x:cfRule>
  </x:conditionalFormatting>
  <x:conditionalFormatting sqref="F30:F31">
    <x:cfRule type="expression" dxfId="855" priority="365">
      <x:formula>AND($L$368&lt;&gt;"",$L$368&lt;&gt;"Готово",$L$368&lt;&gt;"Выходной")</x:formula>
    </x:cfRule>
  </x:conditionalFormatting>
  <x:conditionalFormatting sqref="G30:G31">
    <x:cfRule type="expression" dxfId="856" priority="366">
      <x:formula>AND($L$369&lt;&gt;"",$L$369&lt;&gt;"Готово",$L$369&lt;&gt;"Выходной")</x:formula>
    </x:cfRule>
  </x:conditionalFormatting>
  <x:conditionalFormatting sqref="H30:H31">
    <x:cfRule type="expression" dxfId="857" priority="367">
      <x:formula>AND($L$370&lt;&gt;"",$L$370&lt;&gt;"Готово",$L$370&lt;&gt;"Выходной")</x:formula>
    </x:cfRule>
  </x:conditionalFormatting>
  <x:conditionalFormatting sqref="I30:I31">
    <x:cfRule type="expression" dxfId="858" priority="368">
      <x:formula>AND($L$371&lt;&gt;"",$L$371&lt;&gt;"Готово",$L$371&lt;&gt;"Выходной")</x:formula>
    </x:cfRule>
  </x:conditionalFormatting>
  <x:conditionalFormatting sqref="J30:J31">
    <x:cfRule type="expression" dxfId="859" priority="369">
      <x:formula>AND($L$372&lt;&gt;"",$L$372&lt;&gt;"Готово",$L$372&lt;&gt;"Выходной")</x:formula>
    </x:cfRule>
  </x:conditionalFormatting>
  <x:conditionalFormatting sqref="K30:K31">
    <x:cfRule type="expression" dxfId="860" priority="370">
      <x:formula>AND($L$373&lt;&gt;"",$L$373&lt;&gt;"Готово",$L$373&lt;&gt;"Выходной")</x:formula>
    </x:cfRule>
  </x:conditionalFormatting>
  <x:conditionalFormatting sqref="L30:L31">
    <x:cfRule type="expression" dxfId="861" priority="371">
      <x:formula>AND($L$374&lt;&gt;"",$L$374&lt;&gt;"Готово",$L$374&lt;&gt;"Выходной")</x:formula>
    </x:cfRule>
  </x:conditionalFormatting>
  <x:conditionalFormatting sqref="M30:M31">
    <x:cfRule type="expression" dxfId="862" priority="372">
      <x:formula>AND($L$375&lt;&gt;"",$L$375&lt;&gt;"Готово",$L$375&lt;&gt;"Выходной")</x:formula>
    </x:cfRule>
  </x:conditionalFormatting>
  <x:conditionalFormatting sqref="N30:N31">
    <x:cfRule type="expression" dxfId="863" priority="373">
      <x:formula>AND($L$376&lt;&gt;"",$L$376&lt;&gt;"Готово",$L$376&lt;&gt;"Выходной")</x:formula>
    </x:cfRule>
  </x:conditionalFormatting>
  <x:conditionalFormatting sqref="O30:O31">
    <x:cfRule type="expression" dxfId="864" priority="374">
      <x:formula>AND($L$377&lt;&gt;"",$L$377&lt;&gt;"Готово",$L$377&lt;&gt;"Выходной")</x:formula>
    </x:cfRule>
  </x:conditionalFormatting>
  <x:conditionalFormatting sqref="P30:P31">
    <x:cfRule type="expression" dxfId="865" priority="375">
      <x:formula>AND($L$378&lt;&gt;"",$L$378&lt;&gt;"Готово",$L$378&lt;&gt;"Выходной")</x:formula>
    </x:cfRule>
  </x:conditionalFormatting>
  <x:conditionalFormatting sqref="Q30:Q31">
    <x:cfRule type="expression" dxfId="866" priority="376">
      <x:formula>AND($L$379&lt;&gt;"",$L$379&lt;&gt;"Готово",$L$379&lt;&gt;"Выходной")</x:formula>
    </x:cfRule>
  </x:conditionalFormatting>
  <x:conditionalFormatting sqref="R30:R31">
    <x:cfRule type="expression" dxfId="867" priority="377">
      <x:formula>AND($L$380&lt;&gt;"",$L$380&lt;&gt;"Готово",$L$380&lt;&gt;"Выходной")</x:formula>
    </x:cfRule>
  </x:conditionalFormatting>
  <x:conditionalFormatting sqref="S30:S31">
    <x:cfRule type="expression" dxfId="868" priority="378">
      <x:formula>AND($L$381&lt;&gt;"",$L$381&lt;&gt;"Готово",$L$381&lt;&gt;"Выходной")</x:formula>
    </x:cfRule>
  </x:conditionalFormatting>
  <x:conditionalFormatting sqref="T30:T31">
    <x:cfRule type="expression" dxfId="869" priority="379">
      <x:formula>AND($L$382&lt;&gt;"",$L$382&lt;&gt;"Готово",$L$382&lt;&gt;"Выходной")</x:formula>
    </x:cfRule>
  </x:conditionalFormatting>
  <x:conditionalFormatting sqref="U30:U31">
    <x:cfRule type="expression" dxfId="870" priority="380">
      <x:formula>AND($L$383&lt;&gt;"",$L$383&lt;&gt;"Готово",$L$383&lt;&gt;"Выходной")</x:formula>
    </x:cfRule>
  </x:conditionalFormatting>
  <x:conditionalFormatting sqref="V30:V31">
    <x:cfRule type="expression" dxfId="871" priority="381">
      <x:formula>AND($L$384&lt;&gt;"",$L$384&lt;&gt;"Готово",$L$384&lt;&gt;"Выходной")</x:formula>
    </x:cfRule>
  </x:conditionalFormatting>
  <x:conditionalFormatting sqref="W30:W31">
    <x:cfRule type="expression" dxfId="872" priority="382">
      <x:formula>AND($L$385&lt;&gt;"",$L$385&lt;&gt;"Готово",$L$385&lt;&gt;"Выходной")</x:formula>
    </x:cfRule>
  </x:conditionalFormatting>
  <x:conditionalFormatting sqref="X30:X31">
    <x:cfRule type="expression" dxfId="873" priority="383">
      <x:formula>AND($L$386&lt;&gt;"",$L$386&lt;&gt;"Готово",$L$386&lt;&gt;"Выходной")</x:formula>
    </x:cfRule>
  </x:conditionalFormatting>
  <x:conditionalFormatting sqref="Y30:Y31">
    <x:cfRule type="expression" dxfId="874" priority="384">
      <x:formula>AND($L$387&lt;&gt;"",$L$387&lt;&gt;"Готово",$L$387&lt;&gt;"Выходной")</x:formula>
    </x:cfRule>
  </x:conditionalFormatting>
  <x:conditionalFormatting sqref="Z30:Z31">
    <x:cfRule type="expression" dxfId="875" priority="385">
      <x:formula>AND($L$388&lt;&gt;"",$L$388&lt;&gt;"Готово",$L$388&lt;&gt;"Выходной")</x:formula>
    </x:cfRule>
  </x:conditionalFormatting>
  <x:conditionalFormatting sqref="AA30:AA31">
    <x:cfRule type="expression" dxfId="876" priority="386">
      <x:formula>AND($L$389&lt;&gt;"",$L$389&lt;&gt;"Готово",$L$389&lt;&gt;"Выходной")</x:formula>
    </x:cfRule>
  </x:conditionalFormatting>
  <x:conditionalFormatting sqref="AB30:AB31">
    <x:cfRule type="expression" dxfId="877" priority="387">
      <x:formula>AND($L$390&lt;&gt;"",$L$390&lt;&gt;"Готово",$L$390&lt;&gt;"Выходной")</x:formula>
    </x:cfRule>
  </x:conditionalFormatting>
  <x:conditionalFormatting sqref="AC30:AC31">
    <x:cfRule type="expression" dxfId="878" priority="388">
      <x:formula>AND($L$391&lt;&gt;"",$L$391&lt;&gt;"Готово",$L$391&lt;&gt;"Выходной")</x:formula>
    </x:cfRule>
  </x:conditionalFormatting>
  <x:conditionalFormatting sqref="AD30:AD31">
    <x:cfRule type="expression" dxfId="879" priority="389">
      <x:formula>AND($L$392&lt;&gt;"",$L$392&lt;&gt;"Готово",$L$392&lt;&gt;"Выходной")</x:formula>
    </x:cfRule>
  </x:conditionalFormatting>
  <x:conditionalFormatting sqref="AE30:AE31">
    <x:cfRule type="expression" dxfId="880" priority="390">
      <x:formula>AND($L$393&lt;&gt;"",$L$393&lt;&gt;"Готово",$L$393&lt;&gt;"Выходной")</x:formula>
    </x:cfRule>
  </x:conditionalFormatting>
  <x:conditionalFormatting sqref="AF30:AF31">
    <x:cfRule type="expression" dxfId="881" priority="391">
      <x:formula>AND($L$394&lt;&gt;"",$L$394&lt;&gt;"Готово",$L$394&lt;&gt;"Выходной")</x:formula>
    </x:cfRule>
  </x:conditionalFormatting>
  <x:conditionalFormatting sqref="AG30:AG31">
    <x:cfRule type="expression" dxfId="882" priority="392">
      <x:formula>AND($L$395&lt;&gt;"",$L$395&lt;&gt;"Готово",$L$395&lt;&gt;"Выходной")</x:formula>
    </x:cfRule>
  </x:conditionalFormatting>
  <x:conditionalFormatting sqref="AH30:AH31">
    <x:cfRule type="expression" dxfId="883" priority="393">
      <x:formula>AND($L$396&lt;&gt;"",$L$396&lt;&gt;"Готово",$L$396&lt;&gt;"Выходной")</x:formula>
    </x:cfRule>
  </x:conditionalFormatting>
  <x:conditionalFormatting sqref="AI30:AJ31">
    <x:cfRule type="containsText" dxfId="884" priority="394" operator="containsText" text="Проверить"/>
  </x:conditionalFormatting>
  <x:conditionalFormatting sqref="B30:B31">
    <x:cfRule type="expression" dxfId="885" priority="395">
      <x:formula>AND($B30&lt;&gt;"",COUNTIFS($B$10:$B$33,$B30)&gt;1)</x:formula>
    </x:cfRule>
  </x:conditionalFormatting>
  <x:conditionalFormatting sqref="D32:D33">
    <x:cfRule type="expression" dxfId="886" priority="396">
      <x:formula>AND($L$397&lt;&gt;"",$L$397&lt;&gt;"Готово",$L$397&lt;&gt;"Выходной")</x:formula>
    </x:cfRule>
  </x:conditionalFormatting>
  <x:conditionalFormatting sqref="E32:E33">
    <x:cfRule type="expression" dxfId="887" priority="397">
      <x:formula>AND($L$398&lt;&gt;"",$L$398&lt;&gt;"Готово",$L$398&lt;&gt;"Выходной")</x:formula>
    </x:cfRule>
  </x:conditionalFormatting>
  <x:conditionalFormatting sqref="F32:F33">
    <x:cfRule type="expression" dxfId="888" priority="398">
      <x:formula>AND($L$399&lt;&gt;"",$L$399&lt;&gt;"Готово",$L$399&lt;&gt;"Выходной")</x:formula>
    </x:cfRule>
  </x:conditionalFormatting>
  <x:conditionalFormatting sqref="G32:G33">
    <x:cfRule type="expression" dxfId="889" priority="399">
      <x:formula>AND($L$400&lt;&gt;"",$L$400&lt;&gt;"Готово",$L$400&lt;&gt;"Выходной")</x:formula>
    </x:cfRule>
  </x:conditionalFormatting>
  <x:conditionalFormatting sqref="H32:H33">
    <x:cfRule type="expression" dxfId="890" priority="400">
      <x:formula>AND($L$401&lt;&gt;"",$L$401&lt;&gt;"Готово",$L$401&lt;&gt;"Выходной")</x:formula>
    </x:cfRule>
  </x:conditionalFormatting>
  <x:conditionalFormatting sqref="I32:I33">
    <x:cfRule type="expression" dxfId="891" priority="401">
      <x:formula>AND($L$402&lt;&gt;"",$L$402&lt;&gt;"Готово",$L$402&lt;&gt;"Выходной")</x:formula>
    </x:cfRule>
  </x:conditionalFormatting>
  <x:conditionalFormatting sqref="J32:J33">
    <x:cfRule type="expression" dxfId="892" priority="402">
      <x:formula>AND($L$403&lt;&gt;"",$L$403&lt;&gt;"Готово",$L$403&lt;&gt;"Выходной")</x:formula>
    </x:cfRule>
  </x:conditionalFormatting>
  <x:conditionalFormatting sqref="K32:K33">
    <x:cfRule type="expression" dxfId="893" priority="403">
      <x:formula>AND($L$404&lt;&gt;"",$L$404&lt;&gt;"Готово",$L$404&lt;&gt;"Выходной")</x:formula>
    </x:cfRule>
  </x:conditionalFormatting>
  <x:conditionalFormatting sqref="L32:L33">
    <x:cfRule type="expression" dxfId="894" priority="404">
      <x:formula>AND($L$405&lt;&gt;"",$L$405&lt;&gt;"Готово",$L$405&lt;&gt;"Выходной")</x:formula>
    </x:cfRule>
  </x:conditionalFormatting>
  <x:conditionalFormatting sqref="M32:M33">
    <x:cfRule type="expression" dxfId="895" priority="405">
      <x:formula>AND($L$406&lt;&gt;"",$L$406&lt;&gt;"Готово",$L$406&lt;&gt;"Выходной")</x:formula>
    </x:cfRule>
  </x:conditionalFormatting>
  <x:conditionalFormatting sqref="N32:N33">
    <x:cfRule type="expression" dxfId="896" priority="406">
      <x:formula>AND($L$407&lt;&gt;"",$L$407&lt;&gt;"Готово",$L$407&lt;&gt;"Выходной")</x:formula>
    </x:cfRule>
  </x:conditionalFormatting>
  <x:conditionalFormatting sqref="O32:O33">
    <x:cfRule type="expression" dxfId="897" priority="407">
      <x:formula>AND($L$408&lt;&gt;"",$L$408&lt;&gt;"Готово",$L$408&lt;&gt;"Выходной")</x:formula>
    </x:cfRule>
  </x:conditionalFormatting>
  <x:conditionalFormatting sqref="P32:P33">
    <x:cfRule type="expression" dxfId="898" priority="408">
      <x:formula>AND($L$409&lt;&gt;"",$L$409&lt;&gt;"Готово",$L$409&lt;&gt;"Выходной")</x:formula>
    </x:cfRule>
  </x:conditionalFormatting>
  <x:conditionalFormatting sqref="Q32:Q33">
    <x:cfRule type="expression" dxfId="899" priority="409">
      <x:formula>AND($L$410&lt;&gt;"",$L$410&lt;&gt;"Готово",$L$410&lt;&gt;"Выходной")</x:formula>
    </x:cfRule>
  </x:conditionalFormatting>
  <x:conditionalFormatting sqref="R32:R33">
    <x:cfRule type="expression" dxfId="900" priority="410">
      <x:formula>AND($L$411&lt;&gt;"",$L$411&lt;&gt;"Готово",$L$411&lt;&gt;"Выходной")</x:formula>
    </x:cfRule>
  </x:conditionalFormatting>
  <x:conditionalFormatting sqref="S32:S33">
    <x:cfRule type="expression" dxfId="901" priority="411">
      <x:formula>AND($L$412&lt;&gt;"",$L$412&lt;&gt;"Готово",$L$412&lt;&gt;"Выходной")</x:formula>
    </x:cfRule>
  </x:conditionalFormatting>
  <x:conditionalFormatting sqref="T32:T33">
    <x:cfRule type="expression" dxfId="902" priority="412">
      <x:formula>AND($L$413&lt;&gt;"",$L$413&lt;&gt;"Готово",$L$413&lt;&gt;"Выходной")</x:formula>
    </x:cfRule>
  </x:conditionalFormatting>
  <x:conditionalFormatting sqref="U32:U33">
    <x:cfRule type="expression" dxfId="903" priority="413">
      <x:formula>AND($L$414&lt;&gt;"",$L$414&lt;&gt;"Готово",$L$414&lt;&gt;"Выходной")</x:formula>
    </x:cfRule>
  </x:conditionalFormatting>
  <x:conditionalFormatting sqref="V32:V33">
    <x:cfRule type="expression" dxfId="904" priority="414">
      <x:formula>AND($L$415&lt;&gt;"",$L$415&lt;&gt;"Готово",$L$415&lt;&gt;"Выходной")</x:formula>
    </x:cfRule>
  </x:conditionalFormatting>
  <x:conditionalFormatting sqref="W32:W33">
    <x:cfRule type="expression" dxfId="905" priority="415">
      <x:formula>AND($L$416&lt;&gt;"",$L$416&lt;&gt;"Готово",$L$416&lt;&gt;"Выходной")</x:formula>
    </x:cfRule>
  </x:conditionalFormatting>
  <x:conditionalFormatting sqref="X32:X33">
    <x:cfRule type="expression" dxfId="906" priority="416">
      <x:formula>AND($L$417&lt;&gt;"",$L$417&lt;&gt;"Готово",$L$417&lt;&gt;"Выходной")</x:formula>
    </x:cfRule>
  </x:conditionalFormatting>
  <x:conditionalFormatting sqref="Y32:Y33">
    <x:cfRule type="expression" dxfId="907" priority="417">
      <x:formula>AND($L$418&lt;&gt;"",$L$418&lt;&gt;"Готово",$L$418&lt;&gt;"Выходной")</x:formula>
    </x:cfRule>
  </x:conditionalFormatting>
  <x:conditionalFormatting sqref="Z32:Z33">
    <x:cfRule type="expression" dxfId="908" priority="418">
      <x:formula>AND($L$419&lt;&gt;"",$L$419&lt;&gt;"Готово",$L$419&lt;&gt;"Выходной")</x:formula>
    </x:cfRule>
  </x:conditionalFormatting>
  <x:conditionalFormatting sqref="AA32:AA33">
    <x:cfRule type="expression" dxfId="909" priority="419">
      <x:formula>AND($L$420&lt;&gt;"",$L$420&lt;&gt;"Готово",$L$420&lt;&gt;"Выходной")</x:formula>
    </x:cfRule>
  </x:conditionalFormatting>
  <x:conditionalFormatting sqref="AB32:AB33">
    <x:cfRule type="expression" dxfId="910" priority="420">
      <x:formula>AND($L$421&lt;&gt;"",$L$421&lt;&gt;"Готово",$L$421&lt;&gt;"Выходной")</x:formula>
    </x:cfRule>
  </x:conditionalFormatting>
  <x:conditionalFormatting sqref="AC32:AC33">
    <x:cfRule type="expression" dxfId="911" priority="421">
      <x:formula>AND($L$422&lt;&gt;"",$L$422&lt;&gt;"Готово",$L$422&lt;&gt;"Выходной")</x:formula>
    </x:cfRule>
  </x:conditionalFormatting>
  <x:conditionalFormatting sqref="AD32:AD33">
    <x:cfRule type="expression" dxfId="912" priority="422">
      <x:formula>AND($L$423&lt;&gt;"",$L$423&lt;&gt;"Готово",$L$423&lt;&gt;"Выходной")</x:formula>
    </x:cfRule>
  </x:conditionalFormatting>
  <x:conditionalFormatting sqref="AE32:AE33">
    <x:cfRule type="expression" dxfId="913" priority="423">
      <x:formula>AND($L$424&lt;&gt;"",$L$424&lt;&gt;"Готово",$L$424&lt;&gt;"Выходной")</x:formula>
    </x:cfRule>
  </x:conditionalFormatting>
  <x:conditionalFormatting sqref="AF32:AF33">
    <x:cfRule type="expression" dxfId="914" priority="424">
      <x:formula>AND($L$425&lt;&gt;"",$L$425&lt;&gt;"Готово",$L$425&lt;&gt;"Выходной")</x:formula>
    </x:cfRule>
  </x:conditionalFormatting>
  <x:conditionalFormatting sqref="AG32:AG33">
    <x:cfRule type="expression" dxfId="915" priority="425">
      <x:formula>AND($L$426&lt;&gt;"",$L$426&lt;&gt;"Готово",$L$426&lt;&gt;"Выходной")</x:formula>
    </x:cfRule>
  </x:conditionalFormatting>
  <x:conditionalFormatting sqref="AH32:AH33">
    <x:cfRule type="expression" dxfId="916" priority="426">
      <x:formula>AND($L$427&lt;&gt;"",$L$427&lt;&gt;"Готово",$L$427&lt;&gt;"Выходной")</x:formula>
    </x:cfRule>
  </x:conditionalFormatting>
  <x:conditionalFormatting sqref="AI32:AJ33">
    <x:cfRule type="containsText" dxfId="917" priority="427" operator="containsText" text="Проверить"/>
  </x:conditionalFormatting>
  <x:conditionalFormatting sqref="B32:B33">
    <x:cfRule type="expression" dxfId="918" priority="428">
      <x:formula>AND($B32&lt;&gt;"",COUNTIFS($B$10:$B$33,$B32)&gt;1)</x:formula>
    </x:cfRule>
  </x:conditionalFormatting>
  <x:conditionalFormatting sqref="D10:D33">
    <x:cfRule type="expression" dxfId="919" priority="429">
      <x:formula>IF(ISNUMBER(D$8),WEEKDAY(D$8,2)&gt;5,FALSE)</x:formula>
    </x:cfRule>
  </x:conditionalFormatting>
  <x:conditionalFormatting sqref="D8:D33">
    <x:cfRule type="expression" dxfId="920" priority="430">
      <x:formula>D$8=""</x:formula>
    </x:cfRule>
  </x:conditionalFormatting>
  <x:conditionalFormatting sqref="E10:E33">
    <x:cfRule type="expression" dxfId="921" priority="431">
      <x:formula>IF(ISNUMBER(E$8),WEEKDAY(E$8,2)&gt;5,FALSE)</x:formula>
    </x:cfRule>
  </x:conditionalFormatting>
  <x:conditionalFormatting sqref="E8:E33">
    <x:cfRule type="expression" dxfId="922" priority="432">
      <x:formula>E$8=""</x:formula>
    </x:cfRule>
  </x:conditionalFormatting>
  <x:conditionalFormatting sqref="F10:F33">
    <x:cfRule type="expression" dxfId="923" priority="433">
      <x:formula>IF(ISNUMBER(F$8),WEEKDAY(F$8,2)&gt;5,FALSE)</x:formula>
    </x:cfRule>
  </x:conditionalFormatting>
  <x:conditionalFormatting sqref="F8:F33">
    <x:cfRule type="expression" dxfId="924" priority="434">
      <x:formula>F$8=""</x:formula>
    </x:cfRule>
  </x:conditionalFormatting>
  <x:conditionalFormatting sqref="G10:G33">
    <x:cfRule type="expression" dxfId="925" priority="435">
      <x:formula>IF(ISNUMBER(G$8),WEEKDAY(G$8,2)&gt;5,FALSE)</x:formula>
    </x:cfRule>
  </x:conditionalFormatting>
  <x:conditionalFormatting sqref="G8:G33">
    <x:cfRule type="expression" dxfId="926" priority="436">
      <x:formula>G$8=""</x:formula>
    </x:cfRule>
  </x:conditionalFormatting>
  <x:conditionalFormatting sqref="H10:H33">
    <x:cfRule type="expression" dxfId="927" priority="437">
      <x:formula>IF(ISNUMBER(H$8),WEEKDAY(H$8,2)&gt;5,FALSE)</x:formula>
    </x:cfRule>
  </x:conditionalFormatting>
  <x:conditionalFormatting sqref="H8:H33">
    <x:cfRule type="expression" dxfId="928" priority="438">
      <x:formula>H$8=""</x:formula>
    </x:cfRule>
  </x:conditionalFormatting>
  <x:conditionalFormatting sqref="I10:I33">
    <x:cfRule type="expression" dxfId="929" priority="439">
      <x:formula>IF(ISNUMBER(I$8),WEEKDAY(I$8,2)&gt;5,FALSE)</x:formula>
    </x:cfRule>
  </x:conditionalFormatting>
  <x:conditionalFormatting sqref="I8:I33">
    <x:cfRule type="expression" dxfId="930" priority="440">
      <x:formula>I$8=""</x:formula>
    </x:cfRule>
  </x:conditionalFormatting>
  <x:conditionalFormatting sqref="J10:J33">
    <x:cfRule type="expression" dxfId="931" priority="441">
      <x:formula>IF(ISNUMBER(J$8),WEEKDAY(J$8,2)&gt;5,FALSE)</x:formula>
    </x:cfRule>
  </x:conditionalFormatting>
  <x:conditionalFormatting sqref="J8:J33">
    <x:cfRule type="expression" dxfId="932" priority="442">
      <x:formula>J$8=""</x:formula>
    </x:cfRule>
  </x:conditionalFormatting>
  <x:conditionalFormatting sqref="K10:K33">
    <x:cfRule type="expression" dxfId="933" priority="443">
      <x:formula>IF(ISNUMBER(K$8),WEEKDAY(K$8,2)&gt;5,FALSE)</x:formula>
    </x:cfRule>
  </x:conditionalFormatting>
  <x:conditionalFormatting sqref="K8:K33">
    <x:cfRule type="expression" dxfId="934" priority="444">
      <x:formula>K$8=""</x:formula>
    </x:cfRule>
  </x:conditionalFormatting>
  <x:conditionalFormatting sqref="L10:L33">
    <x:cfRule type="expression" dxfId="935" priority="445">
      <x:formula>IF(ISNUMBER(L$8),WEEKDAY(L$8,2)&gt;5,FALSE)</x:formula>
    </x:cfRule>
  </x:conditionalFormatting>
  <x:conditionalFormatting sqref="L8:L33">
    <x:cfRule type="expression" dxfId="936" priority="446">
      <x:formula>L$8=""</x:formula>
    </x:cfRule>
  </x:conditionalFormatting>
  <x:conditionalFormatting sqref="M10:M33">
    <x:cfRule type="expression" dxfId="937" priority="447">
      <x:formula>IF(ISNUMBER(M$8),WEEKDAY(M$8,2)&gt;5,FALSE)</x:formula>
    </x:cfRule>
  </x:conditionalFormatting>
  <x:conditionalFormatting sqref="M8:M33">
    <x:cfRule type="expression" dxfId="938" priority="448">
      <x:formula>M$8=""</x:formula>
    </x:cfRule>
  </x:conditionalFormatting>
  <x:conditionalFormatting sqref="N10:N33">
    <x:cfRule type="expression" dxfId="939" priority="449">
      <x:formula>IF(ISNUMBER(N$8),WEEKDAY(N$8,2)&gt;5,FALSE)</x:formula>
    </x:cfRule>
  </x:conditionalFormatting>
  <x:conditionalFormatting sqref="N8:N33">
    <x:cfRule type="expression" dxfId="940" priority="450">
      <x:formula>N$8=""</x:formula>
    </x:cfRule>
  </x:conditionalFormatting>
  <x:conditionalFormatting sqref="O10:O33">
    <x:cfRule type="expression" dxfId="941" priority="451">
      <x:formula>IF(ISNUMBER(O$8),WEEKDAY(O$8,2)&gt;5,FALSE)</x:formula>
    </x:cfRule>
  </x:conditionalFormatting>
  <x:conditionalFormatting sqref="O8:O33">
    <x:cfRule type="expression" dxfId="942" priority="452">
      <x:formula>O$8=""</x:formula>
    </x:cfRule>
  </x:conditionalFormatting>
  <x:conditionalFormatting sqref="P10:P33">
    <x:cfRule type="expression" dxfId="943" priority="453">
      <x:formula>IF(ISNUMBER(P$8),WEEKDAY(P$8,2)&gt;5,FALSE)</x:formula>
    </x:cfRule>
  </x:conditionalFormatting>
  <x:conditionalFormatting sqref="P8:P33">
    <x:cfRule type="expression" dxfId="944" priority="454">
      <x:formula>P$8=""</x:formula>
    </x:cfRule>
  </x:conditionalFormatting>
  <x:conditionalFormatting sqref="Q10:Q33">
    <x:cfRule type="expression" dxfId="945" priority="455">
      <x:formula>IF(ISNUMBER(Q$8),WEEKDAY(Q$8,2)&gt;5,FALSE)</x:formula>
    </x:cfRule>
  </x:conditionalFormatting>
  <x:conditionalFormatting sqref="Q8:Q33">
    <x:cfRule type="expression" dxfId="946" priority="456">
      <x:formula>Q$8=""</x:formula>
    </x:cfRule>
  </x:conditionalFormatting>
  <x:conditionalFormatting sqref="R10:R33">
    <x:cfRule type="expression" dxfId="947" priority="457">
      <x:formula>IF(ISNUMBER(R$8),WEEKDAY(R$8,2)&gt;5,FALSE)</x:formula>
    </x:cfRule>
  </x:conditionalFormatting>
  <x:conditionalFormatting sqref="R8:R33">
    <x:cfRule type="expression" dxfId="948" priority="458">
      <x:formula>R$8=""</x:formula>
    </x:cfRule>
  </x:conditionalFormatting>
  <x:conditionalFormatting sqref="S10:S33">
    <x:cfRule type="expression" dxfId="949" priority="459">
      <x:formula>IF(ISNUMBER(S$8),WEEKDAY(S$8,2)&gt;5,FALSE)</x:formula>
    </x:cfRule>
  </x:conditionalFormatting>
  <x:conditionalFormatting sqref="S8:S33">
    <x:cfRule type="expression" dxfId="950" priority="460">
      <x:formula>S$8=""</x:formula>
    </x:cfRule>
  </x:conditionalFormatting>
  <x:conditionalFormatting sqref="T10:T33">
    <x:cfRule type="expression" dxfId="951" priority="461">
      <x:formula>IF(ISNUMBER(T$8),WEEKDAY(T$8,2)&gt;5,FALSE)</x:formula>
    </x:cfRule>
  </x:conditionalFormatting>
  <x:conditionalFormatting sqref="T8:T33">
    <x:cfRule type="expression" dxfId="952" priority="462">
      <x:formula>T$8=""</x:formula>
    </x:cfRule>
  </x:conditionalFormatting>
  <x:conditionalFormatting sqref="U10:U33">
    <x:cfRule type="expression" dxfId="953" priority="463">
      <x:formula>IF(ISNUMBER(U$8),WEEKDAY(U$8,2)&gt;5,FALSE)</x:formula>
    </x:cfRule>
  </x:conditionalFormatting>
  <x:conditionalFormatting sqref="U8:U33">
    <x:cfRule type="expression" dxfId="954" priority="464">
      <x:formula>U$8=""</x:formula>
    </x:cfRule>
  </x:conditionalFormatting>
  <x:conditionalFormatting sqref="V10:V33">
    <x:cfRule type="expression" dxfId="955" priority="465">
      <x:formula>IF(ISNUMBER(V$8),WEEKDAY(V$8,2)&gt;5,FALSE)</x:formula>
    </x:cfRule>
  </x:conditionalFormatting>
  <x:conditionalFormatting sqref="V8:V33">
    <x:cfRule type="expression" dxfId="956" priority="466">
      <x:formula>V$8=""</x:formula>
    </x:cfRule>
  </x:conditionalFormatting>
  <x:conditionalFormatting sqref="W10:W33">
    <x:cfRule type="expression" dxfId="957" priority="467">
      <x:formula>IF(ISNUMBER(W$8),WEEKDAY(W$8,2)&gt;5,FALSE)</x:formula>
    </x:cfRule>
  </x:conditionalFormatting>
  <x:conditionalFormatting sqref="W8:W33">
    <x:cfRule type="expression" dxfId="958" priority="468">
      <x:formula>W$8=""</x:formula>
    </x:cfRule>
  </x:conditionalFormatting>
  <x:conditionalFormatting sqref="X10:X33">
    <x:cfRule type="expression" dxfId="959" priority="469">
      <x:formula>IF(ISNUMBER(X$8),WEEKDAY(X$8,2)&gt;5,FALSE)</x:formula>
    </x:cfRule>
  </x:conditionalFormatting>
  <x:conditionalFormatting sqref="X8:X33">
    <x:cfRule type="expression" dxfId="960" priority="470">
      <x:formula>X$8=""</x:formula>
    </x:cfRule>
  </x:conditionalFormatting>
  <x:conditionalFormatting sqref="Y10:Y33">
    <x:cfRule type="expression" dxfId="961" priority="471">
      <x:formula>IF(ISNUMBER(Y$8),WEEKDAY(Y$8,2)&gt;5,FALSE)</x:formula>
    </x:cfRule>
  </x:conditionalFormatting>
  <x:conditionalFormatting sqref="Y8:Y33">
    <x:cfRule type="expression" dxfId="962" priority="472">
      <x:formula>Y$8=""</x:formula>
    </x:cfRule>
  </x:conditionalFormatting>
  <x:conditionalFormatting sqref="Z10:Z33">
    <x:cfRule type="expression" dxfId="963" priority="473">
      <x:formula>IF(ISNUMBER(Z$8),WEEKDAY(Z$8,2)&gt;5,FALSE)</x:formula>
    </x:cfRule>
  </x:conditionalFormatting>
  <x:conditionalFormatting sqref="Z8:Z33">
    <x:cfRule type="expression" dxfId="964" priority="474">
      <x:formula>Z$8=""</x:formula>
    </x:cfRule>
  </x:conditionalFormatting>
  <x:conditionalFormatting sqref="AA10:AA33">
    <x:cfRule type="expression" dxfId="965" priority="475">
      <x:formula>IF(ISNUMBER(AA$8),WEEKDAY(AA$8,2)&gt;5,FALSE)</x:formula>
    </x:cfRule>
  </x:conditionalFormatting>
  <x:conditionalFormatting sqref="AA8:AA33">
    <x:cfRule type="expression" dxfId="966" priority="476">
      <x:formula>AA$8=""</x:formula>
    </x:cfRule>
  </x:conditionalFormatting>
  <x:conditionalFormatting sqref="AB10:AB33">
    <x:cfRule type="expression" dxfId="967" priority="477">
      <x:formula>IF(ISNUMBER(AB$8),WEEKDAY(AB$8,2)&gt;5,FALSE)</x:formula>
    </x:cfRule>
  </x:conditionalFormatting>
  <x:conditionalFormatting sqref="AB8:AB33">
    <x:cfRule type="expression" dxfId="968" priority="478">
      <x:formula>AB$8=""</x:formula>
    </x:cfRule>
  </x:conditionalFormatting>
  <x:conditionalFormatting sqref="AC10:AC33">
    <x:cfRule type="expression" dxfId="969" priority="479">
      <x:formula>IF(ISNUMBER(AC$8),WEEKDAY(AC$8,2)&gt;5,FALSE)</x:formula>
    </x:cfRule>
  </x:conditionalFormatting>
  <x:conditionalFormatting sqref="AC8:AC33">
    <x:cfRule type="expression" dxfId="970" priority="480">
      <x:formula>AC$8=""</x:formula>
    </x:cfRule>
  </x:conditionalFormatting>
  <x:conditionalFormatting sqref="AD10:AD33">
    <x:cfRule type="expression" dxfId="971" priority="481">
      <x:formula>IF(ISNUMBER(AD$8),WEEKDAY(AD$8,2)&gt;5,FALSE)</x:formula>
    </x:cfRule>
  </x:conditionalFormatting>
  <x:conditionalFormatting sqref="AD8:AD33">
    <x:cfRule type="expression" dxfId="972" priority="482">
      <x:formula>AD$8=""</x:formula>
    </x:cfRule>
  </x:conditionalFormatting>
  <x:conditionalFormatting sqref="AE10:AE33">
    <x:cfRule type="expression" dxfId="973" priority="483">
      <x:formula>IF(ISNUMBER(AE$8),WEEKDAY(AE$8,2)&gt;5,FALSE)</x:formula>
    </x:cfRule>
  </x:conditionalFormatting>
  <x:conditionalFormatting sqref="AE8:AE33">
    <x:cfRule type="expression" dxfId="974" priority="484">
      <x:formula>AE$8=""</x:formula>
    </x:cfRule>
  </x:conditionalFormatting>
  <x:conditionalFormatting sqref="AF10:AF33">
    <x:cfRule type="expression" dxfId="975" priority="485">
      <x:formula>IF(ISNUMBER(AF$8),WEEKDAY(AF$8,2)&gt;5,FALSE)</x:formula>
    </x:cfRule>
  </x:conditionalFormatting>
  <x:conditionalFormatting sqref="AF8:AF33">
    <x:cfRule type="expression" dxfId="976" priority="486">
      <x:formula>AF$8=""</x:formula>
    </x:cfRule>
  </x:conditionalFormatting>
  <x:conditionalFormatting sqref="AG10:AG33">
    <x:cfRule type="expression" dxfId="977" priority="487">
      <x:formula>IF(ISNUMBER(AG$8),WEEKDAY(AG$8,2)&gt;5,FALSE)</x:formula>
    </x:cfRule>
  </x:conditionalFormatting>
  <x:conditionalFormatting sqref="AG8:AG33">
    <x:cfRule type="expression" dxfId="978" priority="488">
      <x:formula>AG$8=""</x:formula>
    </x:cfRule>
  </x:conditionalFormatting>
  <x:conditionalFormatting sqref="AH10:AH33">
    <x:cfRule type="expression" dxfId="979" priority="489">
      <x:formula>IF(ISNUMBER(AH$8),WEEKDAY(AH$8,2)&gt;5,FALSE)</x:formula>
    </x:cfRule>
  </x:conditionalFormatting>
  <x:conditionalFormatting sqref="AH8:AH33">
    <x:cfRule type="expression" dxfId="980" priority="490">
      <x:formula>AH$8=""</x:formula>
    </x:cfRule>
  </x:conditionalFormatting>
  <x:conditionalFormatting sqref="D35:AI36">
    <x:cfRule type="containsText" dxfId="981" priority="491" operator="containsText" text="Проверить"/>
  </x:conditionalFormatting>
  <x:dataValidations count="5">
    <x:dataValidation type="list" sqref="D5">
      <x:formula1>"Январь,Февраль,Март,Апрель,Май,Июнь,Июль,Август,Сентябрь,Октябрь,Ноябрь,Декабрь"</x:formula1>
    </x:dataValidation>
    <x:dataValidation type="whole" operator="between" sqref="F5">
      <x:formula1>2000</x:formula1>
      <x:formula2>2099</x:formula2>
    </x:dataValidation>
    <x:dataValidation type="whole" operator="between" sqref="D7">
      <x:formula1>0</x:formula1>
      <x:formula2>1439</x:formula2>
    </x:dataValidation>
    <x:dataValidation type="decimal" operator="between" sqref="E42:F46">
      <x:formula1>0</x:formula1>
      <x:formula2>0.99999999</x:formula2>
    </x:dataValidation>
    <x:dataValidation type="whole" operator="between" sqref="G42:G46">
      <x:formula1>0</x:formula1>
      <x:formula2>1439</x:formula2>
    </x:dataValidation>
  </x:dataValidations>
  <x:pageMargins left="0.7" right="0.7" top="0.75" bottom="0.75" header="0.3" footer="0.3"/>
  <x:drawing xmlns:r="http://schemas.openxmlformats.org/officeDocument/2006/relationships" r:id="R8475bdf3847a4cc0"/>
</x:worksheet>
</file>

<file path=xl/worksheets/sheet3.xml><?xml version="1.0" encoding="utf-8"?>
<x:worksheet xmlns:x="http://schemas.openxmlformats.org/spreadsheetml/2006/main">
  <x:sheetPr>
    <x:tabColor rgb="FFC9C5BD"/>
  </x:sheetPr>
  <x:sheetViews>
    <x:sheetView showGridLines="0" workbookViewId="0"/>
  </x:sheetViews>
  <x:sheetFormatPr defaultRowHeight="15"/>
  <x:cols>
    <x:col min="1" max="1" width="2.4000000953674316" hidden="0" customWidth="1"/>
    <x:col min="13" max="13" width="2.4000000953674316" hidden="0" customWidth="1"/>
    <x:col min="2" max="2" width="23" hidden="0" customWidth="1"/>
    <x:col min="3" max="3" width="16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0" hidden="0" customWidth="1"/>
  </x:cols>
  <x:sheetData>
    <x:row r="1" ht="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28" customHeight="1">
      <x:c r="A2" s="4"/>
      <x:c r="B2" s="5" t="str">
        <x:v>Как пользоваться графиком</x:v>
      </x:c>
      <x:c r="C2" s="5" t="str">
        <x:v>Как пользоваться графиком</x:v>
      </x:c>
      <x:c r="D2" s="5" t="str">
        <x:v>Как пользоваться графиком</x:v>
      </x:c>
      <x:c r="E2" s="5" t="str">
        <x:v>Как пользоваться графиком</x:v>
      </x:c>
      <x:c r="F2" s="5" t="str">
        <x:v>Как пользоваться графиком</x:v>
      </x:c>
      <x:c r="G2" s="5" t="str">
        <x:v>Как пользоваться графиком</x:v>
      </x:c>
      <x:c r="H2" s="5" t="str">
        <x:v>Как пользоваться графиком</x:v>
      </x:c>
      <x:c r="I2" s="5" t="str">
        <x:v>Как пользоваться графиком</x:v>
      </x:c>
      <x:c r="J2" s="5" t="str">
        <x:v>Как пользоваться графиком</x:v>
      </x:c>
      <x:c r="K2" s="5" t="str">
        <x:v>Как пользоваться графиком</x:v>
      </x:c>
      <x:c r="L2" s="5" t="str">
        <x:v>Как пользоваться графиком</x:v>
      </x:c>
      <x:c r="M2" s="3"/>
    </x:row>
    <x:row r="3" ht="22" customHeight="1">
      <x:c r="A3" s="3"/>
      <x:c r="B3" s="6" t="str">
        <x:v>Месячная сетка для управляющего кафе. Плановые смены, без расчёта зарплаты.</x:v>
      </x:c>
      <x:c r="C3" s="6" t="str">
        <x:v>Месячная сетка для управляющего кафе. Плановые смены, без расчёта зарплаты.</x:v>
      </x:c>
      <x:c r="D3" s="6" t="str">
        <x:v>Месячная сетка для управляющего кафе. Плановые смены, без расчёта зарплаты.</x:v>
      </x:c>
      <x:c r="E3" s="6" t="str">
        <x:v>Месячная сетка для управляющего кафе. Плановые смены, без расчёта зарплаты.</x:v>
      </x:c>
      <x:c r="F3" s="6" t="str">
        <x:v>Месячная сетка для управляющего кафе. Плановые смены, без расчёта зарплаты.</x:v>
      </x:c>
      <x:c r="G3" s="6" t="str">
        <x:v>Месячная сетка для управляющего кафе. Плановые смены, без расчёта зарплаты.</x:v>
      </x:c>
      <x:c r="H3" s="6" t="str">
        <x:v>Месячная сетка для управляющего кафе. Плановые смены, без расчёта зарплаты.</x:v>
      </x:c>
      <x:c r="I3" s="6" t="str">
        <x:v>Месячная сетка для управляющего кафе. Плановые смены, без расчёта зарплаты.</x:v>
      </x:c>
      <x:c r="J3" s="6" t="str">
        <x:v>Месячная сетка для управляющего кафе. Плановые смены, без расчёта зарплаты.</x:v>
      </x:c>
      <x:c r="K3" s="6" t="str">
        <x:v>Месячная сетка для управляющего кафе. Плановые смены, без расчёта зарплаты.</x:v>
      </x:c>
      <x:c r="L3" s="6" t="str">
        <x:v>Месячная сетка для управляющего кафе. Плановые смены, без расчёта зарплаты.</x:v>
      </x:c>
      <x:c r="M3" s="3"/>
    </x:row>
    <x:row r="4" ht="7" customHeight="1">
      <x:c r="A4" s="3"/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3"/>
    </x:row>
    <x:row r="5" ht="22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26" customHeight="1">
      <x:c r="A6" s="3"/>
      <x:c r="B6" s="9" t="str">
        <x:v>1. Выберите период</x:v>
      </x:c>
      <x:c r="C6" s="9" t="str">
        <x:v>1. Выберите период</x:v>
      </x:c>
      <x:c r="D6" s="9" t="str">
        <x:v>1. Выберите период</x:v>
      </x:c>
      <x:c r="E6" s="9" t="str">
        <x:v>1. Выберите период</x:v>
      </x:c>
      <x:c r="F6" s="9" t="str">
        <x:v>1. Выберите период</x:v>
      </x:c>
      <x:c r="G6" s="9" t="str">
        <x:v>1. Выберите период</x:v>
      </x:c>
      <x:c r="H6" s="9" t="str">
        <x:v>1. Выберите период</x:v>
      </x:c>
      <x:c r="I6" s="9" t="str">
        <x:v>1. Выберите период</x:v>
      </x:c>
      <x:c r="J6" s="9" t="str">
        <x:v>1. Выберите период</x:v>
      </x:c>
      <x:c r="K6" s="9" t="str">
        <x:v>1. Выберите период</x:v>
      </x:c>
      <x:c r="L6" s="9" t="str">
        <x:v>1. Выберите период</x:v>
      </x:c>
      <x:c r="M6" s="3"/>
    </x:row>
    <x:row r="7" ht="38" customHeight="1">
      <x:c r="A7" s="3"/>
      <x:c r="B7" s="10" t="str">
        <x:v>В D5 выберите месяц из списка, в F5 введите год с 2000 по 2099. Даты и выходные пересчитаются. Лишние дни не относятся к месяцу. Любая запись в них блокирует итог.</x:v>
      </x:c>
      <x:c r="C7" s="10" t="str">
        <x:v>В D5 выберите месяц из списка, в F5 введите год с 2000 по 2099. Даты и выходные пересчитаются. Лишние дни не относятся к месяцу. Любая запись в них блокирует итог.</x:v>
      </x:c>
      <x:c r="D7" s="10" t="str">
        <x:v>В D5 выберите месяц из списка, в F5 введите год с 2000 по 2099. Даты и выходные пересчитаются. Лишние дни не относятся к месяцу. Любая запись в них блокирует итог.</x:v>
      </x:c>
      <x:c r="E7" s="10" t="str">
        <x:v>В D5 выберите месяц из списка, в F5 введите год с 2000 по 2099. Даты и выходные пересчитаются. Лишние дни не относятся к месяцу. Любая запись в них блокирует итог.</x:v>
      </x:c>
      <x:c r="F7" s="10" t="str">
        <x:v>В D5 выберите месяц из списка, в F5 введите год с 2000 по 2099. Даты и выходные пересчитаются. Лишние дни не относятся к месяцу. Любая запись в них блокирует итог.</x:v>
      </x:c>
      <x:c r="G7" s="10" t="str">
        <x:v>В D5 выберите месяц из списка, в F5 введите год с 2000 по 2099. Даты и выходные пересчитаются. Лишние дни не относятся к месяцу. Любая запись в них блокирует итог.</x:v>
      </x:c>
      <x:c r="H7" s="10" t="str">
        <x:v>В D5 выберите месяц из списка, в F5 введите год с 2000 по 2099. Даты и выходные пересчитаются. Лишние дни не относятся к месяцу. Любая запись в них блокирует итог.</x:v>
      </x:c>
      <x:c r="I7" s="10" t="str">
        <x:v>В D5 выберите месяц из списка, в F5 введите год с 2000 по 2099. Даты и выходные пересчитаются. Лишние дни не относятся к месяцу. Любая запись в них блокирует итог.</x:v>
      </x:c>
      <x:c r="J7" s="10" t="str">
        <x:v>В D5 выберите месяц из списка, в F5 введите год с 2000 по 2099. Даты и выходные пересчитаются. Лишние дни не относятся к месяцу. Любая запись в них блокирует итог.</x:v>
      </x:c>
      <x:c r="K7" s="10" t="str">
        <x:v>В D5 выберите месяц из списка, в F5 введите год с 2000 по 2099. Даты и выходные пересчитаются. Лишние дни не относятся к месяцу. Любая запись в них блокирует итог.</x:v>
      </x:c>
      <x:c r="L7" s="10" t="str">
        <x:v>В D5 выберите месяц из списка, в F5 введите год с 2000 по 2099. Даты и выходные пересчитаются. Лишние дни не относятся к месяцу. Любая запись в них блокирует итог.</x:v>
      </x:c>
      <x:c r="M7" s="3"/>
    </x:row>
    <x:row r="8" ht="22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</x:row>
    <x:row r="9" ht="26" customHeight="1">
      <x:c r="A9" s="3"/>
      <x:c r="B9" s="9" t="str">
        <x:v>2. Настройте перерывы</x:v>
      </x:c>
      <x:c r="C9" s="9" t="str">
        <x:v>2. Настройте перерывы</x:v>
      </x:c>
      <x:c r="D9" s="9" t="str">
        <x:v>2. Настройте перерывы</x:v>
      </x:c>
      <x:c r="E9" s="9" t="str">
        <x:v>2. Настройте перерывы</x:v>
      </x:c>
      <x:c r="F9" s="9" t="str">
        <x:v>2. Настройте перерывы</x:v>
      </x:c>
      <x:c r="G9" s="9" t="str">
        <x:v>2. Настройте перерывы</x:v>
      </x:c>
      <x:c r="H9" s="9" t="str">
        <x:v>2. Настройте перерывы</x:v>
      </x:c>
      <x:c r="I9" s="9" t="str">
        <x:v>2. Настройте перерывы</x:v>
      </x:c>
      <x:c r="J9" s="9" t="str">
        <x:v>2. Настройте перерывы</x:v>
      </x:c>
      <x:c r="K9" s="9" t="str">
        <x:v>2. Настройте перерывы</x:v>
      </x:c>
      <x:c r="L9" s="9" t="str">
        <x:v>2. Настройте перерывы</x:v>
      </x:c>
      <x:c r="M9" s="3"/>
    </x:row>
    <x:row r="10" ht="38" customHeight="1">
      <x:c r="A10" s="3"/>
      <x:c r="B10" s="10" t="str">
        <x:v>D7: неоплачиваемый перерыв прямого ввода. Начальное значение 30 минут. Для кодов E42:F46 задают время, G42:G46 перерыв. 0 означает, что время не вычитается.</x:v>
      </x:c>
      <x:c r="C10" s="10" t="str">
        <x:v>D7: неоплачиваемый перерыв прямого ввода. Начальное значение 30 минут. Для кодов E42:F46 задают время, G42:G46 перерыв. 0 означает, что время не вычитается.</x:v>
      </x:c>
      <x:c r="D10" s="10" t="str">
        <x:v>D7: неоплачиваемый перерыв прямого ввода. Начальное значение 30 минут. Для кодов E42:F46 задают время, G42:G46 перерыв. 0 означает, что время не вычитается.</x:v>
      </x:c>
      <x:c r="E10" s="10" t="str">
        <x:v>D7: неоплачиваемый перерыв прямого ввода. Начальное значение 30 минут. Для кодов E42:F46 задают время, G42:G46 перерыв. 0 означает, что время не вычитается.</x:v>
      </x:c>
      <x:c r="F10" s="10" t="str">
        <x:v>D7: неоплачиваемый перерыв прямого ввода. Начальное значение 30 минут. Для кодов E42:F46 задают время, G42:G46 перерыв. 0 означает, что время не вычитается.</x:v>
      </x:c>
      <x:c r="G10" s="10" t="str">
        <x:v>D7: неоплачиваемый перерыв прямого ввода. Начальное значение 30 минут. Для кодов E42:F46 задают время, G42:G46 перерыв. 0 означает, что время не вычитается.</x:v>
      </x:c>
      <x:c r="H10" s="10" t="str">
        <x:v>D7: неоплачиваемый перерыв прямого ввода. Начальное значение 30 минут. Для кодов E42:F46 задают время, G42:G46 перерыв. 0 означает, что время не вычитается.</x:v>
      </x:c>
      <x:c r="I10" s="10" t="str">
        <x:v>D7: неоплачиваемый перерыв прямого ввода. Начальное значение 30 минут. Для кодов E42:F46 задают время, G42:G46 перерыв. 0 означает, что время не вычитается.</x:v>
      </x:c>
      <x:c r="J10" s="10" t="str">
        <x:v>D7: неоплачиваемый перерыв прямого ввода. Начальное значение 30 минут. Для кодов E42:F46 задают время, G42:G46 перерыв. 0 означает, что время не вычитается.</x:v>
      </x:c>
      <x:c r="K10" s="10" t="str">
        <x:v>D7: неоплачиваемый перерыв прямого ввода. Начальное значение 30 минут. Для кодов E42:F46 задают время, G42:G46 перерыв. 0 означает, что время не вычитается.</x:v>
      </x:c>
      <x:c r="L10" s="10" t="str">
        <x:v>D7: неоплачиваемый перерыв прямого ввода. Начальное значение 30 минут. Для кодов E42:F46 задают время, G42:G46 перерыв. 0 означает, что время не вычитается.</x:v>
      </x:c>
      <x:c r="M10" s="3"/>
    </x:row>
    <x:row r="11" ht="22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</x:row>
    <x:row r="12" ht="26" customHeight="1">
      <x:c r="A12" s="3"/>
      <x:c r="B12" s="9" t="str">
        <x:v>3. Заполните календарь</x:v>
      </x:c>
      <x:c r="C12" s="9" t="str">
        <x:v>3. Заполните календарь</x:v>
      </x:c>
      <x:c r="D12" s="9" t="str">
        <x:v>3. Заполните календарь</x:v>
      </x:c>
      <x:c r="E12" s="9" t="str">
        <x:v>3. Заполните календарь</x:v>
      </x:c>
      <x:c r="F12" s="9" t="str">
        <x:v>3. Заполните календарь</x:v>
      </x:c>
      <x:c r="G12" s="9" t="str">
        <x:v>3. Заполните календарь</x:v>
      </x:c>
      <x:c r="H12" s="9" t="str">
        <x:v>3. Заполните календарь</x:v>
      </x:c>
      <x:c r="I12" s="9" t="str">
        <x:v>3. Заполните календарь</x:v>
      </x:c>
      <x:c r="J12" s="9" t="str">
        <x:v>3. Заполните календарь</x:v>
      </x:c>
      <x:c r="K12" s="9" t="str">
        <x:v>3. Заполните календарь</x:v>
      </x:c>
      <x:c r="L12" s="9" t="str">
        <x:v>3. Заполните календарь</x:v>
      </x:c>
      <x:c r="M12" s="3"/>
    </x:row>
    <x:row r="13" ht="38" customHeight="1">
      <x:c r="A13" s="3"/>
      <x:c r="B13" s="10" t="str">
        <x:v>Имена: B10, B12, …, B32. Должность рядом в C. Смены первого сотрудника: D10:AH10. Впишите 8-18, 8:30-18:30, 22-6 или код Р, П, Н, С1, С2. В: выходной; пусто: нет плана.</x:v>
      </x:c>
      <x:c r="C13" s="10" t="str">
        <x:v>Имена: B10, B12, …, B32. Должность рядом в C. Смены первого сотрудника: D10:AH10. Впишите 8-18, 8:30-18:30, 22-6 или код Р, П, Н, С1, С2. В: выходной; пусто: нет плана.</x:v>
      </x:c>
      <x:c r="D13" s="10" t="str">
        <x:v>Имена: B10, B12, …, B32. Должность рядом в C. Смены первого сотрудника: D10:AH10. Впишите 8-18, 8:30-18:30, 22-6 или код Р, П, Н, С1, С2. В: выходной; пусто: нет плана.</x:v>
      </x:c>
      <x:c r="E13" s="10" t="str">
        <x:v>Имена: B10, B12, …, B32. Должность рядом в C. Смены первого сотрудника: D10:AH10. Впишите 8-18, 8:30-18:30, 22-6 или код Р, П, Н, С1, С2. В: выходной; пусто: нет плана.</x:v>
      </x:c>
      <x:c r="F13" s="10" t="str">
        <x:v>Имена: B10, B12, …, B32. Должность рядом в C. Смены первого сотрудника: D10:AH10. Впишите 8-18, 8:30-18:30, 22-6 или код Р, П, Н, С1, С2. В: выходной; пусто: нет плана.</x:v>
      </x:c>
      <x:c r="G13" s="10" t="str">
        <x:v>Имена: B10, B12, …, B32. Должность рядом в C. Смены первого сотрудника: D10:AH10. Впишите 8-18, 8:30-18:30, 22-6 или код Р, П, Н, С1, С2. В: выходной; пусто: нет плана.</x:v>
      </x:c>
      <x:c r="H13" s="10" t="str">
        <x:v>Имена: B10, B12, …, B32. Должность рядом в C. Смены первого сотрудника: D10:AH10. Впишите 8-18, 8:30-18:30, 22-6 или код Р, П, Н, С1, С2. В: выходной; пусто: нет плана.</x:v>
      </x:c>
      <x:c r="I13" s="10" t="str">
        <x:v>Имена: B10, B12, …, B32. Должность рядом в C. Смены первого сотрудника: D10:AH10. Впишите 8-18, 8:30-18:30, 22-6 или код Р, П, Н, С1, С2. В: выходной; пусто: нет плана.</x:v>
      </x:c>
      <x:c r="J13" s="10" t="str">
        <x:v>Имена: B10, B12, …, B32. Должность рядом в C. Смены первого сотрудника: D10:AH10. Впишите 8-18, 8:30-18:30, 22-6 или код Р, П, Н, С1, С2. В: выходной; пусто: нет плана.</x:v>
      </x:c>
      <x:c r="K13" s="10" t="str">
        <x:v>Имена: B10, B12, …, B32. Должность рядом в C. Смены первого сотрудника: D10:AH10. Впишите 8-18, 8:30-18:30, 22-6 или код Р, П, Н, С1, С2. В: выходной; пусто: нет плана.</x:v>
      </x:c>
      <x:c r="L13" s="10" t="str">
        <x:v>Имена: B10, B12, …, B32. Должность рядом в C. Смены первого сотрудника: D10:AH10. Впишите 8-18, 8:30-18:30, 22-6 или код Р, П, Н, С1, С2. В: выходной; пусто: нет плана.</x:v>
      </x:c>
      <x:c r="M13" s="3"/>
    </x:row>
    <x:row r="14" ht="22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3"/>
      <x:c r="M14" s="3"/>
    </x:row>
    <x:row r="15" ht="26" customHeight="1">
      <x:c r="A15" s="3"/>
      <x:c r="B15" s="9" t="str">
        <x:v>4. Проверьте итоги</x:v>
      </x:c>
      <x:c r="C15" s="9" t="str">
        <x:v>4. Проверьте итоги</x:v>
      </x:c>
      <x:c r="D15" s="9" t="str">
        <x:v>4. Проверьте итоги</x:v>
      </x:c>
      <x:c r="E15" s="9" t="str">
        <x:v>4. Проверьте итоги</x:v>
      </x:c>
      <x:c r="F15" s="9" t="str">
        <x:v>4. Проверьте итоги</x:v>
      </x:c>
      <x:c r="G15" s="9" t="str">
        <x:v>4. Проверьте итоги</x:v>
      </x:c>
      <x:c r="H15" s="9" t="str">
        <x:v>4. Проверьте итоги</x:v>
      </x:c>
      <x:c r="I15" s="9" t="str">
        <x:v>4. Проверьте итоги</x:v>
      </x:c>
      <x:c r="J15" s="9" t="str">
        <x:v>4. Проверьте итоги</x:v>
      </x:c>
      <x:c r="K15" s="9" t="str">
        <x:v>4. Проверьте итоги</x:v>
      </x:c>
      <x:c r="L15" s="9" t="str">
        <x:v>4. Проверьте итоги</x:v>
      </x:c>
      <x:c r="M15" s="3"/>
    </x:row>
    <x:row r="16" ht="38" customHeight="1">
      <x:c r="A16" s="3"/>
      <x:c r="B16" s="10" t="str">
        <x:v>AI: рабочие часы сотрудника; AJ: число смен. Строки 35–36: итоги по дням и периоду. При неверном вводе итог покажет «Проверить». Формулы под назначениями и в расчёте внизу не заменяйте.</x:v>
      </x:c>
      <x:c r="C16" s="10" t="str">
        <x:v>AI: рабочие часы сотрудника; AJ: число смен. Строки 35–36: итоги по дням и периоду. При неверном вводе итог покажет «Проверить». Формулы под назначениями и в расчёте внизу не заменяйте.</x:v>
      </x:c>
      <x:c r="D16" s="10" t="str">
        <x:v>AI: рабочие часы сотрудника; AJ: число смен. Строки 35–36: итоги по дням и периоду. При неверном вводе итог покажет «Проверить». Формулы под назначениями и в расчёте внизу не заменяйте.</x:v>
      </x:c>
      <x:c r="E16" s="10" t="str">
        <x:v>AI: рабочие часы сотрудника; AJ: число смен. Строки 35–36: итоги по дням и периоду. При неверном вводе итог покажет «Проверить». Формулы под назначениями и в расчёте внизу не заменяйте.</x:v>
      </x:c>
      <x:c r="F16" s="10" t="str">
        <x:v>AI: рабочие часы сотрудника; AJ: число смен. Строки 35–36: итоги по дням и периоду. При неверном вводе итог покажет «Проверить». Формулы под назначениями и в расчёте внизу не заменяйте.</x:v>
      </x:c>
      <x:c r="G16" s="10" t="str">
        <x:v>AI: рабочие часы сотрудника; AJ: число смен. Строки 35–36: итоги по дням и периоду. При неверном вводе итог покажет «Проверить». Формулы под назначениями и в расчёте внизу не заменяйте.</x:v>
      </x:c>
      <x:c r="H16" s="10" t="str">
        <x:v>AI: рабочие часы сотрудника; AJ: число смен. Строки 35–36: итоги по дням и периоду. При неверном вводе итог покажет «Проверить». Формулы под назначениями и в расчёте внизу не заменяйте.</x:v>
      </x:c>
      <x:c r="I16" s="10" t="str">
        <x:v>AI: рабочие часы сотрудника; AJ: число смен. Строки 35–36: итоги по дням и периоду. При неверном вводе итог покажет «Проверить». Формулы под назначениями и в расчёте внизу не заменяйте.</x:v>
      </x:c>
      <x:c r="J16" s="10" t="str">
        <x:v>AI: рабочие часы сотрудника; AJ: число смен. Строки 35–36: итоги по дням и периоду. При неверном вводе итог покажет «Проверить». Формулы под назначениями и в расчёте внизу не заменяйте.</x:v>
      </x:c>
      <x:c r="K16" s="10" t="str">
        <x:v>AI: рабочие часы сотрудника; AJ: число смен. Строки 35–36: итоги по дням и периоду. При неверном вводе итог покажет «Проверить». Формулы под назначениями и в расчёте внизу не заменяйте.</x:v>
      </x:c>
      <x:c r="L16" s="10" t="str">
        <x:v>AI: рабочие часы сотрудника; AJ: число смен. Строки 35–36: итоги по дням и периоду. При неверном вводе итог покажет «Проверить». Формулы под назначениями и в расчёте внизу не заменяйте.</x:v>
      </x:c>
      <x:c r="M16" s="3"/>
    </x:row>
    <x:row r="17" ht="22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</x:row>
    <x:row r="18" ht="26" customHeight="1">
      <x:c r="A18" s="3"/>
      <x:c r="B18" s="9" t="str">
        <x:v>5. Начните следующий период</x:v>
      </x:c>
      <x:c r="C18" s="9" t="str">
        <x:v>5. Начните следующий период</x:v>
      </x:c>
      <x:c r="D18" s="9" t="str">
        <x:v>5. Начните следующий период</x:v>
      </x:c>
      <x:c r="E18" s="9" t="str">
        <x:v>5. Начните следующий период</x:v>
      </x:c>
      <x:c r="F18" s="9" t="str">
        <x:v>5. Начните следующий период</x:v>
      </x:c>
      <x:c r="G18" s="9" t="str">
        <x:v>5. Начните следующий период</x:v>
      </x:c>
      <x:c r="H18" s="9" t="str">
        <x:v>5. Начните следующий период</x:v>
      </x:c>
      <x:c r="I18" s="9" t="str">
        <x:v>5. Начните следующий период</x:v>
      </x:c>
      <x:c r="J18" s="9" t="str">
        <x:v>5. Начните следующий период</x:v>
      </x:c>
      <x:c r="K18" s="9" t="str">
        <x:v>5. Начните следующий период</x:v>
      </x:c>
      <x:c r="L18" s="9" t="str">
        <x:v>5. Начните следующий период</x:v>
      </x:c>
      <x:c r="M18" s="3"/>
    </x:row>
    <x:row r="19" ht="38" customHeight="1">
      <x:c r="A19" s="3"/>
      <x:c r="B19" s="10" t="str">
        <x:v>Сохраните отдельную копию. Смена месяца меняет только даты, введённые назначения сохраняются. Для нового графика очистите только верхние строки ввода D10:AH10, D12:AH12 и далее до D32:AH32. Имена, каталог и формулы оставьте.</x:v>
      </x:c>
      <x:c r="C19" s="10" t="str">
        <x:v>Сохраните отдельную копию. Смена месяца меняет только даты, введённые назначения сохраняются. Для нового графика очистите только верхние строки ввода D10:AH10, D12:AH12 и далее до D32:AH32. Имена, каталог и формулы оставьте.</x:v>
      </x:c>
      <x:c r="D19" s="10" t="str">
        <x:v>Сохраните отдельную копию. Смена месяца меняет только даты, введённые назначения сохраняются. Для нового графика очистите только верхние строки ввода D10:AH10, D12:AH12 и далее до D32:AH32. Имена, каталог и формулы оставьте.</x:v>
      </x:c>
      <x:c r="E19" s="10" t="str">
        <x:v>Сохраните отдельную копию. Смена месяца меняет только даты, введённые назначения сохраняются. Для нового графика очистите только верхние строки ввода D10:AH10, D12:AH12 и далее до D32:AH32. Имена, каталог и формулы оставьте.</x:v>
      </x:c>
      <x:c r="F19" s="10" t="str">
        <x:v>Сохраните отдельную копию. Смена месяца меняет только даты, введённые назначения сохраняются. Для нового графика очистите только верхние строки ввода D10:AH10, D12:AH12 и далее до D32:AH32. Имена, каталог и формулы оставьте.</x:v>
      </x:c>
      <x:c r="G19" s="10" t="str">
        <x:v>Сохраните отдельную копию. Смена месяца меняет только даты, введённые назначения сохраняются. Для нового графика очистите только верхние строки ввода D10:AH10, D12:AH12 и далее до D32:AH32. Имена, каталог и формулы оставьте.</x:v>
      </x:c>
      <x:c r="H19" s="10" t="str">
        <x:v>Сохраните отдельную копию. Смена месяца меняет только даты, введённые назначения сохраняются. Для нового графика очистите только верхние строки ввода D10:AH10, D12:AH12 и далее до D32:AH32. Имена, каталог и формулы оставьте.</x:v>
      </x:c>
      <x:c r="I19" s="10" t="str">
        <x:v>Сохраните отдельную копию. Смена месяца меняет только даты, введённые назначения сохраняются. Для нового графика очистите только верхние строки ввода D10:AH10, D12:AH12 и далее до D32:AH32. Имена, каталог и формулы оставьте.</x:v>
      </x:c>
      <x:c r="J19" s="10" t="str">
        <x:v>Сохраните отдельную копию. Смена месяца меняет только даты, введённые назначения сохраняются. Для нового графика очистите только верхние строки ввода D10:AH10, D12:AH12 и далее до D32:AH32. Имена, каталог и формулы оставьте.</x:v>
      </x:c>
      <x:c r="K19" s="10" t="str">
        <x:v>Сохраните отдельную копию. Смена месяца меняет только даты, введённые назначения сохраняются. Для нового графика очистите только верхние строки ввода D10:AH10, D12:AH12 и далее до D32:AH32. Имена, каталог и формулы оставьте.</x:v>
      </x:c>
      <x:c r="L19" s="10" t="str">
        <x:v>Сохраните отдельную копию. Смена месяца меняет только даты, введённые назначения сохраняются. Для нового графика очистите только верхние строки ввода D10:AH10, D12:AH12 и далее до D32:AH32. Имена, каталог и формулы оставьте.</x:v>
      </x:c>
      <x:c r="M19" s="3"/>
    </x:row>
    <x:row r="20" ht="22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  <x:c r="M20" s="3"/>
    </x:row>
    <x:row r="21" ht="26" customHeight="1">
      <x:c r="A21" s="3"/>
      <x:c r="B21" s="9" t="str">
        <x:v>Ночные смены и часы</x:v>
      </x:c>
      <x:c r="C21" s="9" t="str">
        <x:v>Ночные смены и часы</x:v>
      </x:c>
      <x:c r="D21" s="9" t="str">
        <x:v>Ночные смены и часы</x:v>
      </x:c>
      <x:c r="E21" s="9" t="str">
        <x:v>Ночные смены и часы</x:v>
      </x:c>
      <x:c r="F21" s="9" t="str">
        <x:v>Ночные смены и часы</x:v>
      </x:c>
      <x:c r="G21" s="9" t="str">
        <x:v>Ночные смены и часы</x:v>
      </x:c>
      <x:c r="H21" s="9" t="str">
        <x:v>Ночные смены и часы</x:v>
      </x:c>
      <x:c r="I21" s="9" t="str">
        <x:v>Ночные смены и часы</x:v>
      </x:c>
      <x:c r="J21" s="9" t="str">
        <x:v>Ночные смены и часы</x:v>
      </x:c>
      <x:c r="K21" s="9" t="str">
        <x:v>Ночные смены и часы</x:v>
      </x:c>
      <x:c r="L21" s="9" t="str">
        <x:v>Ночные смены и часы</x:v>
      </x:c>
      <x:c r="M21" s="3"/>
    </x:row>
    <x:row r="22" ht="38" customHeight="1">
      <x:c r="A22" s="3"/>
      <x:c r="B22" s="10" t="str">
        <x:v>22-6 означает 22:00–06:00 следующего дня. +1 показан под вводом. Весь интервал относится к дате начала. Час 24 не принимается: полночь задаётся 0. Одинаковые часы ошибочны. 8-18 при D7=30 даёт 9,5 часа, при D7=0 даёт 10.</x:v>
      </x:c>
      <x:c r="C22" s="10" t="str">
        <x:v>22-6 означает 22:00–06:00 следующего дня. +1 показан под вводом. Весь интервал относится к дате начала. Час 24 не принимается: полночь задаётся 0. Одинаковые часы ошибочны. 8-18 при D7=30 даёт 9,5 часа, при D7=0 даёт 10.</x:v>
      </x:c>
      <x:c r="D22" s="10" t="str">
        <x:v>22-6 означает 22:00–06:00 следующего дня. +1 показан под вводом. Весь интервал относится к дате начала. Час 24 не принимается: полночь задаётся 0. Одинаковые часы ошибочны. 8-18 при D7=30 даёт 9,5 часа, при D7=0 даёт 10.</x:v>
      </x:c>
      <x:c r="E22" s="10" t="str">
        <x:v>22-6 означает 22:00–06:00 следующего дня. +1 показан под вводом. Весь интервал относится к дате начала. Час 24 не принимается: полночь задаётся 0. Одинаковые часы ошибочны. 8-18 при D7=30 даёт 9,5 часа, при D7=0 даёт 10.</x:v>
      </x:c>
      <x:c r="F22" s="10" t="str">
        <x:v>22-6 означает 22:00–06:00 следующего дня. +1 показан под вводом. Весь интервал относится к дате начала. Час 24 не принимается: полночь задаётся 0. Одинаковые часы ошибочны. 8-18 при D7=30 даёт 9,5 часа, при D7=0 даёт 10.</x:v>
      </x:c>
      <x:c r="G22" s="10" t="str">
        <x:v>22-6 означает 22:00–06:00 следующего дня. +1 показан под вводом. Весь интервал относится к дате начала. Час 24 не принимается: полночь задаётся 0. Одинаковые часы ошибочны. 8-18 при D7=30 даёт 9,5 часа, при D7=0 даёт 10.</x:v>
      </x:c>
      <x:c r="H22" s="10" t="str">
        <x:v>22-6 означает 22:00–06:00 следующего дня. +1 показан под вводом. Весь интервал относится к дате начала. Час 24 не принимается: полночь задаётся 0. Одинаковые часы ошибочны. 8-18 при D7=30 даёт 9,5 часа, при D7=0 даёт 10.</x:v>
      </x:c>
      <x:c r="I22" s="10" t="str">
        <x:v>22-6 означает 22:00–06:00 следующего дня. +1 показан под вводом. Весь интервал относится к дате начала. Час 24 не принимается: полночь задаётся 0. Одинаковые часы ошибочны. 8-18 при D7=30 даёт 9,5 часа, при D7=0 даёт 10.</x:v>
      </x:c>
      <x:c r="J22" s="10" t="str">
        <x:v>22-6 означает 22:00–06:00 следующего дня. +1 показан под вводом. Весь интервал относится к дате начала. Час 24 не принимается: полночь задаётся 0. Одинаковые часы ошибочны. 8-18 при D7=30 даёт 9,5 часа, при D7=0 даёт 10.</x:v>
      </x:c>
      <x:c r="K22" s="10" t="str">
        <x:v>22-6 означает 22:00–06:00 следующего дня. +1 показан под вводом. Весь интервал относится к дате начала. Час 24 не принимается: полночь задаётся 0. Одинаковые часы ошибочны. 8-18 при D7=30 даёт 9,5 часа, при D7=0 даёт 10.</x:v>
      </x:c>
      <x:c r="L22" s="10" t="str">
        <x:v>22-6 означает 22:00–06:00 следующего дня. +1 показан под вводом. Весь интервал относится к дате начала. Час 24 не принимается: полночь задаётся 0. Одинаковые часы ошибочны. 8-18 при D7=30 даёт 9,5 часа, при D7=0 даёт 10.</x:v>
      </x:c>
      <x:c r="M22" s="3"/>
    </x:row>
    <x:row r="23" ht="22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  <x:c r="M23" s="3"/>
    </x:row>
    <x:row r="24" ht="26" customHeight="1">
      <x:c r="A24" s="3"/>
      <x:c r="B24" s="9" t="str">
        <x:v>Что проверить отдельно</x:v>
      </x:c>
      <x:c r="C24" s="9" t="str">
        <x:v>Что проверить отдельно</x:v>
      </x:c>
      <x:c r="D24" s="9" t="str">
        <x:v>Что проверить отдельно</x:v>
      </x:c>
      <x:c r="E24" s="9" t="str">
        <x:v>Что проверить отдельно</x:v>
      </x:c>
      <x:c r="F24" s="9" t="str">
        <x:v>Что проверить отдельно</x:v>
      </x:c>
      <x:c r="G24" s="9" t="str">
        <x:v>Что проверить отдельно</x:v>
      </x:c>
      <x:c r="H24" s="9" t="str">
        <x:v>Что проверить отдельно</x:v>
      </x:c>
      <x:c r="I24" s="9" t="str">
        <x:v>Что проверить отдельно</x:v>
      </x:c>
      <x:c r="J24" s="9" t="str">
        <x:v>Что проверить отдельно</x:v>
      </x:c>
      <x:c r="K24" s="9" t="str">
        <x:v>Что проверить отдельно</x:v>
      </x:c>
      <x:c r="L24" s="9" t="str">
        <x:v>Что проверить отдельно</x:v>
      </x:c>
      <x:c r="M24" s="3"/>
    </x:row>
    <x:row r="25" ht="38" customHeight="1">
      <x:c r="A25" s="3"/>
      <x:c r="B25" s="10" t="str">
        <x:v>Одна смена на сотрудника в день. Таблица не распределяет людей, не проверяет отдых, пересечения, квалификацию и потребность зала. Она не собирает фактические отметки, не рассчитывает зарплату и не импортируется в StaffKit автоматически.</x:v>
      </x:c>
      <x:c r="C25" s="10" t="str">
        <x:v>Одна смена на сотрудника в день. Таблица не распределяет людей, не проверяет отдых, пересечения, квалификацию и потребность зала. Она не собирает фактические отметки, не рассчитывает зарплату и не импортируется в StaffKit автоматически.</x:v>
      </x:c>
      <x:c r="D25" s="10" t="str">
        <x:v>Одна смена на сотрудника в день. Таблица не распределяет людей, не проверяет отдых, пересечения, квалификацию и потребность зала. Она не собирает фактические отметки, не рассчитывает зарплату и не импортируется в StaffKit автоматически.</x:v>
      </x:c>
      <x:c r="E25" s="10" t="str">
        <x:v>Одна смена на сотрудника в день. Таблица не распределяет людей, не проверяет отдых, пересечения, квалификацию и потребность зала. Она не собирает фактические отметки, не рассчитывает зарплату и не импортируется в StaffKit автоматически.</x:v>
      </x:c>
      <x:c r="F25" s="10" t="str">
        <x:v>Одна смена на сотрудника в день. Таблица не распределяет людей, не проверяет отдых, пересечения, квалификацию и потребность зала. Она не собирает фактические отметки, не рассчитывает зарплату и не импортируется в StaffKit автоматически.</x:v>
      </x:c>
      <x:c r="G25" s="10" t="str">
        <x:v>Одна смена на сотрудника в день. Таблица не распределяет людей, не проверяет отдых, пересечения, квалификацию и потребность зала. Она не собирает фактические отметки, не рассчитывает зарплату и не импортируется в StaffKit автоматически.</x:v>
      </x:c>
      <x:c r="H25" s="10" t="str">
        <x:v>Одна смена на сотрудника в день. Таблица не распределяет людей, не проверяет отдых, пересечения, квалификацию и потребность зала. Она не собирает фактические отметки, не рассчитывает зарплату и не импортируется в StaffKit автоматически.</x:v>
      </x:c>
      <x:c r="I25" s="10" t="str">
        <x:v>Одна смена на сотрудника в день. Таблица не распределяет людей, не проверяет отдых, пересечения, квалификацию и потребность зала. Она не собирает фактические отметки, не рассчитывает зарплату и не импортируется в StaffKit автоматически.</x:v>
      </x:c>
      <x:c r="J25" s="10" t="str">
        <x:v>Одна смена на сотрудника в день. Таблица не распределяет людей, не проверяет отдых, пересечения, квалификацию и потребность зала. Она не собирает фактические отметки, не рассчитывает зарплату и не импортируется в StaffKit автоматически.</x:v>
      </x:c>
      <x:c r="K25" s="10" t="str">
        <x:v>Одна смена на сотрудника в день. Таблица не распределяет людей, не проверяет отдых, пересечения, квалификацию и потребность зала. Она не собирает фактические отметки, не рассчитывает зарплату и не импортируется в StaffKit автоматически.</x:v>
      </x:c>
      <x:c r="L25" s="10" t="str">
        <x:v>Одна смена на сотрудника в день. Таблица не распределяет людей, не проверяет отдых, пересечения, квалификацию и потребность зала. Она не собирает фактические отметки, не рассчитывает зарплату и не импортируется в StaffKit автоматически.</x:v>
      </x:c>
      <x:c r="M25" s="3"/>
    </x:row>
    <x:row r="26" ht="22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</x:row>
    <x:row r="27" ht="26" customHeight="1">
      <x:c r="A27" s="3"/>
      <x:c r="B27" s="9" t="str">
        <x:v>Источник структуры</x:v>
      </x:c>
      <x:c r="C27" s="9" t="str">
        <x:v>Источник структуры</x:v>
      </x:c>
      <x:c r="D27" s="9" t="str">
        <x:v>Источник структуры</x:v>
      </x:c>
      <x:c r="E27" s="9" t="str">
        <x:v>Источник структуры</x:v>
      </x:c>
      <x:c r="F27" s="9" t="str">
        <x:v>Источник структуры</x:v>
      </x:c>
      <x:c r="G27" s="9" t="str">
        <x:v>Источник структуры</x:v>
      </x:c>
      <x:c r="H27" s="9" t="str">
        <x:v>Источник структуры</x:v>
      </x:c>
      <x:c r="I27" s="9" t="str">
        <x:v>Источник структуры</x:v>
      </x:c>
      <x:c r="J27" s="9" t="str">
        <x:v>Источник структуры</x:v>
      </x:c>
      <x:c r="K27" s="9" t="str">
        <x:v>Источник структуры</x:v>
      </x:c>
      <x:c r="L27" s="9" t="str">
        <x:v>Источник структуры</x:v>
      </x:c>
      <x:c r="M27" s="3"/>
    </x:row>
    <x:row r="28" ht="38" customHeight="1">
      <x:c r="A28" s="3"/>
      <x:c r="B28" s="10" t="str">
        <x:v>Недельную матрицу сверили с Employee Schedule Template Smartsheet. Файл, формулы, учебные данные и оформление StaffKit выполнены самостоятельно. Чужой файл не включён.</x:v>
      </x:c>
      <x:c r="C28" s="10" t="str">
        <x:v>Недельную матрицу сверили с Employee Schedule Template Smartsheet. Файл, формулы, учебные данные и оформление StaffKit выполнены самостоятельно. Чужой файл не включён.</x:v>
      </x:c>
      <x:c r="D28" s="10" t="str">
        <x:v>Недельную матрицу сверили с Employee Schedule Template Smartsheet. Файл, формулы, учебные данные и оформление StaffKit выполнены самостоятельно. Чужой файл не включён.</x:v>
      </x:c>
      <x:c r="E28" s="10" t="str">
        <x:v>Недельную матрицу сверили с Employee Schedule Template Smartsheet. Файл, формулы, учебные данные и оформление StaffKit выполнены самостоятельно. Чужой файл не включён.</x:v>
      </x:c>
      <x:c r="F28" s="10" t="str">
        <x:v>Недельную матрицу сверили с Employee Schedule Template Smartsheet. Файл, формулы, учебные данные и оформление StaffKit выполнены самостоятельно. Чужой файл не включён.</x:v>
      </x:c>
      <x:c r="G28" s="10" t="str">
        <x:v>Недельную матрицу сверили с Employee Schedule Template Smartsheet. Файл, формулы, учебные данные и оформление StaffKit выполнены самостоятельно. Чужой файл не включён.</x:v>
      </x:c>
      <x:c r="H28" s="10" t="str">
        <x:v>Недельную матрицу сверили с Employee Schedule Template Smartsheet. Файл, формулы, учебные данные и оформление StaffKit выполнены самостоятельно. Чужой файл не включён.</x:v>
      </x:c>
      <x:c r="I28" s="10" t="str">
        <x:v>Недельную матрицу сверили с Employee Schedule Template Smartsheet. Файл, формулы, учебные данные и оформление StaffKit выполнены самостоятельно. Чужой файл не включён.</x:v>
      </x:c>
      <x:c r="J28" s="10" t="str">
        <x:v>Недельную матрицу сверили с Employee Schedule Template Smartsheet. Файл, формулы, учебные данные и оформление StaffKit выполнены самостоятельно. Чужой файл не включён.</x:v>
      </x:c>
      <x:c r="K28" s="10" t="str">
        <x:v>Недельную матрицу сверили с Employee Schedule Template Smartsheet. Файл, формулы, учебные данные и оформление StaffKit выполнены самостоятельно. Чужой файл не включён.</x:v>
      </x:c>
      <x:c r="L28" s="10" t="str">
        <x:v>Недельную матрицу сверили с Employee Schedule Template Smartsheet. Файл, формулы, учебные данные и оформление StaffKit выполнены самостоятельно. Чужой файл не включён.</x:v>
      </x:c>
      <x:c r="M28" s="3"/>
    </x:row>
    <x:row r="29" ht="22" customHeight="1">
      <x:c r="A29" s="3"/>
      <x:c r="B29" s="11" t="str">
        <x:v>https://www.smartsheet.com/free-work-schedule-templates-word-and-excel</x:v>
      </x:c>
      <x:c r="C29" s="11" t="str">
        <x:v>https://www.smartsheet.com/free-work-schedule-templates-word-and-excel</x:v>
      </x:c>
      <x:c r="D29" s="11" t="str">
        <x:v>https://www.smartsheet.com/free-work-schedule-templates-word-and-excel</x:v>
      </x:c>
      <x:c r="E29" s="11" t="str">
        <x:v>https://www.smartsheet.com/free-work-schedule-templates-word-and-excel</x:v>
      </x:c>
      <x:c r="F29" s="11" t="str">
        <x:v>https://www.smartsheet.com/free-work-schedule-templates-word-and-excel</x:v>
      </x:c>
      <x:c r="G29" s="11" t="str">
        <x:v>https://www.smartsheet.com/free-work-schedule-templates-word-and-excel</x:v>
      </x:c>
      <x:c r="H29" s="11" t="str">
        <x:v>https://www.smartsheet.com/free-work-schedule-templates-word-and-excel</x:v>
      </x:c>
      <x:c r="I29" s="11" t="str">
        <x:v>https://www.smartsheet.com/free-work-schedule-templates-word-and-excel</x:v>
      </x:c>
      <x:c r="J29" s="11" t="str">
        <x:v>https://www.smartsheet.com/free-work-schedule-templates-word-and-excel</x:v>
      </x:c>
      <x:c r="K29" s="11" t="str">
        <x:v>https://www.smartsheet.com/free-work-schedule-templates-word-and-excel</x:v>
      </x:c>
      <x:c r="L29" s="11" t="str">
        <x:v>https://www.smartsheet.com/free-work-schedule-templates-word-and-excel</x:v>
      </x:c>
      <x:c r="M29" s="3"/>
    </x:row>
    <x:row r="30" ht="22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</x:row>
    <x:row r="31" ht="26" customHeight="1">
      <x:c r="A31" s="3"/>
      <x:c r="B31" s="9" t="str">
        <x:v>StaffKit</x:v>
      </x:c>
      <x:c r="C31" s="9" t="str">
        <x:v>StaffKit</x:v>
      </x:c>
      <x:c r="D31" s="9" t="str">
        <x:v>StaffKit</x:v>
      </x:c>
      <x:c r="E31" s="9" t="str">
        <x:v>StaffKit</x:v>
      </x:c>
      <x:c r="F31" s="9" t="str">
        <x:v>StaffKit</x:v>
      </x:c>
      <x:c r="G31" s="9" t="str">
        <x:v>StaffKit</x:v>
      </x:c>
      <x:c r="H31" s="9" t="str">
        <x:v>StaffKit</x:v>
      </x:c>
      <x:c r="I31" s="9" t="str">
        <x:v>StaffKit</x:v>
      </x:c>
      <x:c r="J31" s="9" t="str">
        <x:v>StaffKit</x:v>
      </x:c>
      <x:c r="K31" s="9" t="str">
        <x:v>StaffKit</x:v>
      </x:c>
      <x:c r="L31" s="9" t="str">
        <x:v>StaffKit</x:v>
      </x:c>
      <x:c r="M31" s="3"/>
    </x:row>
    <x:row r="32" ht="38" customHeight="1">
      <x:c r="A32" s="3"/>
      <x:c r="B32" s="10" t="str">
        <x:v>Автоматическая расстановка работает на подготовленных сменах. Добавьте команду, проверьте предложения и опубликуйте график отдельно. Планирование доступно на бесплатном «Базовом». Баннер под графиком ведёт на описание функции.</x:v>
      </x:c>
      <x:c r="C32" s="10" t="str">
        <x:v>Автоматическая расстановка работает на подготовленных сменах. Добавьте команду, проверьте предложения и опубликуйте график отдельно. Планирование доступно на бесплатном «Базовом». Баннер под графиком ведёт на описание функции.</x:v>
      </x:c>
      <x:c r="D32" s="10" t="str">
        <x:v>Автоматическая расстановка работает на подготовленных сменах. Добавьте команду, проверьте предложения и опубликуйте график отдельно. Планирование доступно на бесплатном «Базовом». Баннер под графиком ведёт на описание функции.</x:v>
      </x:c>
      <x:c r="E32" s="10" t="str">
        <x:v>Автоматическая расстановка работает на подготовленных сменах. Добавьте команду, проверьте предложения и опубликуйте график отдельно. Планирование доступно на бесплатном «Базовом». Баннер под графиком ведёт на описание функции.</x:v>
      </x:c>
      <x:c r="F32" s="10" t="str">
        <x:v>Автоматическая расстановка работает на подготовленных сменах. Добавьте команду, проверьте предложения и опубликуйте график отдельно. Планирование доступно на бесплатном «Базовом». Баннер под графиком ведёт на описание функции.</x:v>
      </x:c>
      <x:c r="G32" s="10" t="str">
        <x:v>Автоматическая расстановка работает на подготовленных сменах. Добавьте команду, проверьте предложения и опубликуйте график отдельно. Планирование доступно на бесплатном «Базовом». Баннер под графиком ведёт на описание функции.</x:v>
      </x:c>
      <x:c r="H32" s="10" t="str">
        <x:v>Автоматическая расстановка работает на подготовленных сменах. Добавьте команду, проверьте предложения и опубликуйте график отдельно. Планирование доступно на бесплатном «Базовом». Баннер под графиком ведёт на описание функции.</x:v>
      </x:c>
      <x:c r="I32" s="10" t="str">
        <x:v>Автоматическая расстановка работает на подготовленных сменах. Добавьте команду, проверьте предложения и опубликуйте график отдельно. Планирование доступно на бесплатном «Базовом». Баннер под графиком ведёт на описание функции.</x:v>
      </x:c>
      <x:c r="J32" s="10" t="str">
        <x:v>Автоматическая расстановка работает на подготовленных сменах. Добавьте команду, проверьте предложения и опубликуйте график отдельно. Планирование доступно на бесплатном «Базовом». Баннер под графиком ведёт на описание функции.</x:v>
      </x:c>
      <x:c r="K32" s="10" t="str">
        <x:v>Автоматическая расстановка работает на подготовленных сменах. Добавьте команду, проверьте предложения и опубликуйте график отдельно. Планирование доступно на бесплатном «Базовом». Баннер под графиком ведёт на описание функции.</x:v>
      </x:c>
      <x:c r="L32" s="10" t="str">
        <x:v>Автоматическая расстановка работает на подготовленных сменах. Добавьте команду, проверьте предложения и опубликуйте график отдельно. Планирование доступно на бесплатном «Базовом». Баннер под графиком ведёт на описание функции.</x:v>
      </x:c>
      <x:c r="M32" s="3"/>
    </x:row>
    <x:row r="33" ht="22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</x:row>
    <x:row r="34" ht="22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</x:row>
    <x:row r="35" ht="22" customHeight="1">
      <x:c r="A35" s="3"/>
      <x:c r="B35" s="11" t="str">
        <x:v>Обычная XLSX без макросов. Редакция StaffKit · 16.10.2026</x:v>
      </x:c>
      <x:c r="C35" s="11" t="str">
        <x:v>Обычная XLSX без макросов. Редакция StaffKit · 16.10.2026</x:v>
      </x:c>
      <x:c r="D35" s="11" t="str">
        <x:v>Обычная XLSX без макросов. Редакция StaffKit · 16.10.2026</x:v>
      </x:c>
      <x:c r="E35" s="11" t="str">
        <x:v>Обычная XLSX без макросов. Редакция StaffKit · 16.10.2026</x:v>
      </x:c>
      <x:c r="F35" s="11" t="str">
        <x:v>Обычная XLSX без макросов. Редакция StaffKit · 16.10.2026</x:v>
      </x:c>
      <x:c r="G35" s="11" t="str">
        <x:v>Обычная XLSX без макросов. Редакция StaffKit · 16.10.2026</x:v>
      </x:c>
      <x:c r="H35" s="11" t="str">
        <x:v>Обычная XLSX без макросов. Редакция StaffKit · 16.10.2026</x:v>
      </x:c>
      <x:c r="I35" s="11" t="str">
        <x:v>Обычная XLSX без макросов. Редакция StaffKit · 16.10.2026</x:v>
      </x:c>
      <x:c r="J35" s="11" t="str">
        <x:v>Обычная XLSX без макросов. Редакция StaffKit · 16.10.2026</x:v>
      </x:c>
      <x:c r="K35" s="11" t="str">
        <x:v>Обычная XLSX без макросов. Редакция StaffKit · 16.10.2026</x:v>
      </x:c>
      <x:c r="L35" s="11" t="str">
        <x:v>Обычная XLSX без макросов. Редакция StaffKit · 16.10.2026</x:v>
      </x:c>
      <x:c r="M35" s="3"/>
    </x:row>
    <x:row r="36" ht="22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</x:row>
    <x:row r="37" ht="22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</x:row>
    <x:row r="38" ht="22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</x:row>
    <x:row r="39" ht="22" customHeight="1">
      <x:c r="A39" s="3"/>
      <x:c r="B39" s="12" t="str">
        <x:v>Месяц</x:v>
      </x:c>
      <x:c r="C39" s="12" t="str">
        <x:v>Номер</x:v>
      </x:c>
      <x:c r="D39" s="3"/>
      <x:c r="E39" s="3"/>
      <x:c r="F39" s="3"/>
      <x:c r="G39" s="3"/>
      <x:c r="H39" s="3"/>
      <x:c r="I39" s="3"/>
      <x:c r="J39" s="3"/>
      <x:c r="K39" s="3"/>
      <x:c r="L39" s="3"/>
      <x:c r="M39" s="3"/>
    </x:row>
    <x:row r="40" ht="22" customHeight="1">
      <x:c r="A40" s="3"/>
      <x:c r="B40" s="12" t="str">
        <x:v>Январь</x:v>
      </x:c>
      <x:c r="C40" s="12" t="n">
        <x:v>1</x:v>
      </x:c>
      <x:c r="D40" s="3"/>
      <x:c r="E40" s="3"/>
      <x:c r="F40" s="3"/>
      <x:c r="G40" s="3"/>
      <x:c r="H40" s="3"/>
      <x:c r="I40" s="3"/>
      <x:c r="J40" s="3"/>
      <x:c r="K40" s="3"/>
      <x:c r="L40" s="3"/>
      <x:c r="M40" s="3"/>
    </x:row>
    <x:row r="41" ht="22" customHeight="1">
      <x:c r="A41" s="3"/>
      <x:c r="B41" s="12" t="str">
        <x:v>Февраль</x:v>
      </x:c>
      <x:c r="C41" s="12" t="n">
        <x:v>2</x:v>
      </x:c>
      <x:c r="D41" s="3"/>
      <x:c r="E41" s="3"/>
      <x:c r="F41" s="3"/>
      <x:c r="G41" s="3"/>
      <x:c r="H41" s="3"/>
      <x:c r="I41" s="3"/>
      <x:c r="J41" s="3"/>
      <x:c r="K41" s="3"/>
      <x:c r="L41" s="3"/>
      <x:c r="M41" s="3"/>
    </x:row>
    <x:row r="42" ht="22" customHeight="1">
      <x:c r="A42" s="3"/>
      <x:c r="B42" s="12" t="str">
        <x:v>Март</x:v>
      </x:c>
      <x:c r="C42" s="12" t="n">
        <x:v>3</x:v>
      </x:c>
      <x:c r="D42" s="3"/>
      <x:c r="E42" s="3"/>
      <x:c r="F42" s="3"/>
      <x:c r="G42" s="3"/>
      <x:c r="H42" s="3"/>
      <x:c r="I42" s="3"/>
      <x:c r="J42" s="3"/>
      <x:c r="K42" s="3"/>
      <x:c r="L42" s="3"/>
      <x:c r="M42" s="3"/>
    </x:row>
    <x:row r="43" ht="22" customHeight="1">
      <x:c r="A43" s="3"/>
      <x:c r="B43" s="12" t="str">
        <x:v>Апрель</x:v>
      </x:c>
      <x:c r="C43" s="12" t="n">
        <x:v>4</x:v>
      </x:c>
      <x:c r="D43" s="3"/>
      <x:c r="E43" s="3"/>
      <x:c r="F43" s="3"/>
      <x:c r="G43" s="3"/>
      <x:c r="H43" s="3"/>
      <x:c r="I43" s="3"/>
      <x:c r="J43" s="3"/>
      <x:c r="K43" s="3"/>
      <x:c r="L43" s="3"/>
      <x:c r="M43" s="3"/>
    </x:row>
    <x:row r="44" ht="22" customHeight="1">
      <x:c r="A44" s="3"/>
      <x:c r="B44" s="12" t="str">
        <x:v>Май</x:v>
      </x:c>
      <x:c r="C44" s="12" t="n">
        <x:v>5</x:v>
      </x:c>
      <x:c r="D44" s="3"/>
      <x:c r="E44" s="3"/>
      <x:c r="F44" s="3"/>
      <x:c r="G44" s="3"/>
      <x:c r="H44" s="3"/>
      <x:c r="I44" s="3"/>
      <x:c r="J44" s="3"/>
      <x:c r="K44" s="3"/>
      <x:c r="L44" s="3"/>
      <x:c r="M44" s="3"/>
    </x:row>
    <x:row r="45" ht="22" customHeight="1">
      <x:c r="A45" s="3"/>
      <x:c r="B45" s="12" t="str">
        <x:v>Июнь</x:v>
      </x:c>
      <x:c r="C45" s="12" t="n">
        <x:v>6</x:v>
      </x:c>
      <x:c r="D45" s="3"/>
      <x:c r="E45" s="3"/>
      <x:c r="F45" s="3"/>
      <x:c r="G45" s="3"/>
      <x:c r="H45" s="3"/>
      <x:c r="I45" s="3"/>
      <x:c r="J45" s="3"/>
      <x:c r="K45" s="3"/>
      <x:c r="L45" s="3"/>
      <x:c r="M45" s="3"/>
    </x:row>
    <x:row r="46" ht="22" customHeight="1">
      <x:c r="A46" s="3"/>
      <x:c r="B46" s="12" t="str">
        <x:v>Июль</x:v>
      </x:c>
      <x:c r="C46" s="12" t="n">
        <x:v>7</x:v>
      </x:c>
      <x:c r="D46" s="3"/>
      <x:c r="E46" s="3"/>
      <x:c r="F46" s="3"/>
      <x:c r="G46" s="3"/>
      <x:c r="H46" s="3"/>
      <x:c r="I46" s="3"/>
      <x:c r="J46" s="3"/>
      <x:c r="K46" s="3"/>
      <x:c r="L46" s="3"/>
      <x:c r="M46" s="3"/>
    </x:row>
    <x:row r="47" ht="22" customHeight="1">
      <x:c r="A47" s="3"/>
      <x:c r="B47" s="12" t="str">
        <x:v>Август</x:v>
      </x:c>
      <x:c r="C47" s="12" t="n">
        <x:v>8</x:v>
      </x:c>
      <x:c r="D47" s="3"/>
      <x:c r="E47" s="3"/>
      <x:c r="F47" s="3"/>
      <x:c r="G47" s="3"/>
      <x:c r="H47" s="3"/>
      <x:c r="I47" s="3"/>
      <x:c r="J47" s="3"/>
      <x:c r="K47" s="3"/>
      <x:c r="L47" s="3"/>
      <x:c r="M47" s="3"/>
    </x:row>
    <x:row r="48" ht="22" customHeight="1">
      <x:c r="A48" s="3"/>
      <x:c r="B48" s="12" t="str">
        <x:v>Сентябрь</x:v>
      </x:c>
      <x:c r="C48" s="12" t="n">
        <x:v>9</x:v>
      </x:c>
      <x:c r="D48" s="3"/>
      <x:c r="E48" s="3"/>
      <x:c r="F48" s="3"/>
      <x:c r="G48" s="3"/>
      <x:c r="H48" s="3"/>
      <x:c r="I48" s="3"/>
      <x:c r="J48" s="3"/>
      <x:c r="K48" s="3"/>
      <x:c r="L48" s="3"/>
      <x:c r="M48" s="3"/>
    </x:row>
    <x:row r="49" ht="22" customHeight="1">
      <x:c r="A49" s="3"/>
      <x:c r="B49" s="12" t="str">
        <x:v>Октябрь</x:v>
      </x:c>
      <x:c r="C49" s="12" t="n">
        <x:v>10</x:v>
      </x:c>
      <x:c r="D49" s="3"/>
      <x:c r="E49" s="3"/>
      <x:c r="F49" s="3"/>
      <x:c r="G49" s="3"/>
      <x:c r="H49" s="3"/>
      <x:c r="I49" s="3"/>
      <x:c r="J49" s="3"/>
      <x:c r="K49" s="3"/>
      <x:c r="L49" s="3"/>
      <x:c r="M49" s="3"/>
    </x:row>
    <x:row r="50" ht="22" customHeight="1">
      <x:c r="A50" s="3"/>
      <x:c r="B50" s="12" t="str">
        <x:v>Ноябрь</x:v>
      </x:c>
      <x:c r="C50" s="12" t="n">
        <x:v>11</x:v>
      </x:c>
      <x:c r="D50" s="3"/>
      <x:c r="E50" s="3"/>
      <x:c r="F50" s="3"/>
      <x:c r="G50" s="3"/>
      <x:c r="H50" s="3"/>
      <x:c r="I50" s="3"/>
      <x:c r="J50" s="3"/>
      <x:c r="K50" s="3"/>
      <x:c r="L50" s="3"/>
      <x:c r="M50" s="3"/>
    </x:row>
    <x:row r="51" ht="22" customHeight="1">
      <x:c r="A51" s="3"/>
      <x:c r="B51" s="12" t="str">
        <x:v>Декабрь</x:v>
      </x:c>
      <x:c r="C51" s="12" t="n">
        <x:v>12</x:v>
      </x:c>
      <x:c r="D51" s="3"/>
      <x:c r="E51" s="3"/>
      <x:c r="F51" s="3"/>
      <x:c r="G51" s="3"/>
      <x:c r="H51" s="3"/>
      <x:c r="I51" s="3"/>
      <x:c r="J51" s="3"/>
      <x:c r="K51" s="3"/>
      <x:c r="L51" s="3"/>
      <x:c r="M51" s="3"/>
    </x:row>
    <x:row r="52" ht="22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</x:row>
  </x:sheetData>
  <x:mergeCells>
    <x:mergeCell ref="B2:L2"/>
    <x:mergeCell ref="B3:L3"/>
    <x:mergeCell ref="B6:L6"/>
    <x:mergeCell ref="B7:L7"/>
    <x:mergeCell ref="B9:L9"/>
    <x:mergeCell ref="B10:L10"/>
    <x:mergeCell ref="B12:L12"/>
    <x:mergeCell ref="B13:L13"/>
    <x:mergeCell ref="B15:L15"/>
    <x:mergeCell ref="B16:L16"/>
    <x:mergeCell ref="B18:L18"/>
    <x:mergeCell ref="B19:L19"/>
    <x:mergeCell ref="B21:L21"/>
    <x:mergeCell ref="B22:L22"/>
    <x:mergeCell ref="B24:L24"/>
    <x:mergeCell ref="B25:L25"/>
    <x:mergeCell ref="B27:L27"/>
    <x:mergeCell ref="B28:L28"/>
    <x:mergeCell ref="B29:L29"/>
    <x:mergeCell ref="B31:L31"/>
    <x:mergeCell ref="B32:L32"/>
    <x:mergeCell ref="B35:L35"/>
  </x:mergeCells>
  <x:pageMargins left="0.7" right="0.7" top="0.75" bottom="0.75" header="0.3" footer="0.3"/>
</x:worksheet>
</file>